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概要" sheetId="2" r:id="rId2"/>
    <sheet name="正誤情報" sheetId="3" r:id="rId3"/>
    <sheet name="表１,表２,表３" sheetId="4" r:id="rId4"/>
    <sheet name="表４，５" sheetId="5" r:id="rId5"/>
    <sheet name="統計表1" sheetId="6" r:id="rId6"/>
    <sheet name="統計表2" sheetId="7" r:id="rId7"/>
    <sheet name="統計表3" sheetId="8" r:id="rId8"/>
    <sheet name="統計表4" sheetId="9" r:id="rId9"/>
  </sheets>
  <definedNames>
    <definedName name="_xlnm.Print_Area" localSheetId="7">'統計表3'!$A$1:$L$75</definedName>
    <definedName name="_xlnm.Print_Area" localSheetId="8">'統計表4'!$A$1:$P$75</definedName>
    <definedName name="_xlnm.Print_Area" localSheetId="3">'表１,表２,表３'!$A$1:$H$53</definedName>
    <definedName name="_xlnm.Print_Titles" localSheetId="5">'統計表1'!$2:$4</definedName>
    <definedName name="_xlnm.Print_Titles" localSheetId="6">'統計表2'!$2:$3</definedName>
    <definedName name="_xlnm.Print_Titles" localSheetId="7">'統計表3'!$2:$3</definedName>
    <definedName name="_xlnm.Print_Titles" localSheetId="8">'統計表4'!$2:$4</definedName>
  </definedNames>
  <calcPr fullCalcOnLoad="1"/>
</workbook>
</file>

<file path=xl/sharedStrings.xml><?xml version="1.0" encoding="utf-8"?>
<sst xmlns="http://schemas.openxmlformats.org/spreadsheetml/2006/main" count="581" uniqueCount="219">
  <si>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</si>
  <si>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</si>
  <si>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</si>
  <si>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</si>
  <si>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</si>
  <si>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</si>
  <si>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</si>
  <si>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</si>
  <si>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</si>
  <si>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</si>
  <si>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</si>
  <si>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</si>
  <si>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</si>
  <si>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</si>
  <si>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</si>
  <si>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</si>
  <si>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統計表４</t>
  </si>
  <si>
    <t>平成２０年医療施設調査</t>
  </si>
  <si>
    <t>医療施設数、人口10万対施設数、１施設当たり人口（保健所、市町別）</t>
  </si>
  <si>
    <t>病床数及び人口10万対病床数（保健所、市町別）</t>
  </si>
  <si>
    <t>表１　施設の種類別にみた施設数</t>
  </si>
  <si>
    <t>各年１０月１日現在</t>
  </si>
  <si>
    <t>対平成１９年
増減数</t>
  </si>
  <si>
    <t>平成１７年</t>
  </si>
  <si>
    <t>平成１８年</t>
  </si>
  <si>
    <t>平成１９年</t>
  </si>
  <si>
    <t>平成２０年</t>
  </si>
  <si>
    <t>　　精神科病院</t>
  </si>
  <si>
    <t>　　　　（再掲）地域医療支援病院</t>
  </si>
  <si>
    <t>　　　　（再掲）療養病床を有する病院</t>
  </si>
  <si>
    <t>　　　　（再掲）感染症病床を有する病院</t>
  </si>
  <si>
    <t>　　　　（再掲）療養病床を有する一般診療所</t>
  </si>
  <si>
    <t>　　　　精神科病院</t>
  </si>
  <si>
    <t>平成１７年</t>
  </si>
  <si>
    <t>平成１８年</t>
  </si>
  <si>
    <t>区　　　　分</t>
  </si>
  <si>
    <t>施　　　設　　　数</t>
  </si>
  <si>
    <t>構成割合</t>
  </si>
  <si>
    <t>総数</t>
  </si>
  <si>
    <t>病院</t>
  </si>
  <si>
    <t>　　一般病院</t>
  </si>
  <si>
    <t>一般診療所</t>
  </si>
  <si>
    <t>　　有床</t>
  </si>
  <si>
    <t>　　無床</t>
  </si>
  <si>
    <t>歯科診療所</t>
  </si>
  <si>
    <t>表２　病床の種類別にみた病床数</t>
  </si>
  <si>
    <t>病　　　床　　　数</t>
  </si>
  <si>
    <t>　　精神病床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</si>
  <si>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</si>
  <si>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</si>
  <si>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</si>
  <si>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</si>
  <si>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</si>
  <si>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</si>
  <si>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</si>
  <si>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>（再掲）療養病床</t>
  </si>
  <si>
    <t>表３　施設の種類別にみた１施設当たり病床数</t>
  </si>
  <si>
    <t>　　結核療養所</t>
  </si>
  <si>
    <t>一般診療所（有床診療所）</t>
  </si>
  <si>
    <t>表４　医療施設数（２次医療圏別）</t>
  </si>
  <si>
    <t>一般
診療所</t>
  </si>
  <si>
    <t>歯科
診療所</t>
  </si>
  <si>
    <t>表５　病院病床数（２次医療圏別）</t>
  </si>
  <si>
    <t>区　　分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</si>
  <si>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</si>
  <si>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</si>
  <si>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</si>
  <si>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</si>
  <si>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</si>
  <si>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</si>
  <si>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</si>
  <si>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</si>
  <si>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</si>
  <si>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</si>
  <si>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</si>
  <si>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平成１７年</t>
  </si>
  <si>
    <t>平成１８年</t>
  </si>
  <si>
    <t>精神</t>
  </si>
  <si>
    <t>感染症</t>
  </si>
  <si>
    <t>結核</t>
  </si>
  <si>
    <t>療養</t>
  </si>
  <si>
    <t>一般</t>
  </si>
  <si>
    <t>北播磨</t>
  </si>
  <si>
    <t>平成１９年</t>
  </si>
  <si>
    <t>平成２０年</t>
  </si>
  <si>
    <t>統計表1　医療施設数　（保健所、市町別）</t>
  </si>
  <si>
    <t>統計表２　病院病床数　（保健所、市町別）</t>
  </si>
  <si>
    <t>-</t>
  </si>
  <si>
    <t>統計表３　医療施設数、人口１０万対施設数、1施設当たり人口（保健所、市町別）</t>
  </si>
  <si>
    <t>統計表4　病床数及び人口１０万対病床数（保健所、市町別）</t>
  </si>
  <si>
    <t>市区町</t>
  </si>
  <si>
    <t>一般診療所</t>
  </si>
  <si>
    <t>歯科
診療所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</si>
  <si>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</si>
  <si>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</si>
  <si>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</si>
  <si>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</si>
  <si>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</si>
  <si>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</si>
  <si>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</si>
  <si>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</si>
  <si>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</si>
  <si>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</si>
  <si>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</si>
  <si>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</si>
  <si>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</si>
  <si>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</si>
  <si>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</si>
  <si>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</si>
  <si>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</si>
  <si>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　尼崎市</t>
  </si>
  <si>
    <t>尼崎市</t>
  </si>
  <si>
    <t>　西宮市</t>
  </si>
  <si>
    <t>西宮市</t>
  </si>
  <si>
    <t>　芦屋</t>
  </si>
  <si>
    <t>芦屋市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</si>
  <si>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</si>
  <si>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</si>
  <si>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</si>
  <si>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</si>
  <si>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</si>
  <si>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</si>
  <si>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</si>
  <si>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　明石</t>
  </si>
  <si>
    <t>明石市</t>
  </si>
  <si>
    <t>　加古川</t>
  </si>
  <si>
    <t>加古川市</t>
  </si>
  <si>
    <t>高砂市</t>
  </si>
  <si>
    <t>　加東</t>
  </si>
  <si>
    <t>西脇市</t>
  </si>
  <si>
    <t>三木市</t>
  </si>
  <si>
    <t>小野市</t>
  </si>
  <si>
    <t>加西市</t>
  </si>
  <si>
    <t>加東市</t>
  </si>
  <si>
    <t>多可町</t>
  </si>
  <si>
    <t>　姫路市</t>
  </si>
  <si>
    <t>姫路市</t>
  </si>
  <si>
    <t>　福崎</t>
  </si>
  <si>
    <t>市川町</t>
  </si>
  <si>
    <t>福崎町</t>
  </si>
  <si>
    <t>神河町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</si>
  <si>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</si>
  <si>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</si>
  <si>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</si>
  <si>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</si>
  <si>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</si>
  <si>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</si>
  <si>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</si>
  <si>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</si>
  <si>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　豊岡</t>
  </si>
  <si>
    <t>豊岡市</t>
  </si>
  <si>
    <t>香美町</t>
  </si>
  <si>
    <t>新温泉町</t>
  </si>
  <si>
    <t>　朝来</t>
  </si>
  <si>
    <t>養父市</t>
  </si>
  <si>
    <t>朝来市</t>
  </si>
  <si>
    <t>　丹波</t>
  </si>
  <si>
    <t>篠山市</t>
  </si>
  <si>
    <t>丹波市</t>
  </si>
  <si>
    <t>　洲本</t>
  </si>
  <si>
    <t>洲本市</t>
  </si>
  <si>
    <t>南あわじ市</t>
  </si>
  <si>
    <t>淡路市</t>
  </si>
  <si>
    <t>病床別</t>
  </si>
  <si>
    <t>精神科
 病院</t>
  </si>
  <si>
    <t>歯科診療所</t>
  </si>
  <si>
    <t>施設数</t>
  </si>
  <si>
    <t>人口
10万対
施設数</t>
  </si>
  <si>
    <t>1施設当
人口
単位百人</t>
  </si>
  <si>
    <t xml:space="preserve"> 注：  人口の総数は総務省統計局「平成２０年１０月１日現在総務省推計人口（総人口）」
　　　　市町別については兵庫県統計課「平成２０年１０月１日現在推計人口」をそれぞれ用いた。</t>
  </si>
  <si>
    <t>病床数</t>
  </si>
  <si>
    <t>人口１０万対病床数</t>
  </si>
  <si>
    <t>　病院</t>
  </si>
  <si>
    <t>一般
診療所</t>
  </si>
  <si>
    <t>精神
 病床</t>
  </si>
  <si>
    <t>感染症
病床</t>
  </si>
  <si>
    <t>結核
 病床</t>
  </si>
  <si>
    <t>療養
 病床</t>
  </si>
  <si>
    <t>一般
病床</t>
  </si>
  <si>
    <t>一般
 病床</t>
  </si>
  <si>
    <t>阪神南</t>
  </si>
  <si>
    <t>阪神北</t>
  </si>
  <si>
    <t>東播磨</t>
  </si>
  <si>
    <t>稲美町</t>
  </si>
  <si>
    <t>播磨町</t>
  </si>
  <si>
    <t>北播磨</t>
  </si>
  <si>
    <t>中播磨</t>
  </si>
  <si>
    <t>西播磨</t>
  </si>
  <si>
    <t>上郡町</t>
  </si>
  <si>
    <t>但馬</t>
  </si>
  <si>
    <t>丹波</t>
  </si>
  <si>
    <t>淡路</t>
  </si>
  <si>
    <t>佐用町</t>
  </si>
  <si>
    <t>淡路市</t>
  </si>
  <si>
    <t>表</t>
  </si>
  <si>
    <t>日付</t>
  </si>
  <si>
    <t>備考</t>
  </si>
  <si>
    <t>統計表1</t>
  </si>
  <si>
    <t>太子町の一般病院総数「０」→「１」
それにかかる、一般病院県総数「３２０」→「３２１」
ならびに病院県総数「３５２」→「３５３」</t>
  </si>
  <si>
    <t>正誤情報</t>
  </si>
  <si>
    <t>人口
（H20.10.1）</t>
  </si>
  <si>
    <t>阪神南</t>
  </si>
  <si>
    <t>阪神北</t>
  </si>
  <si>
    <t>東播磨</t>
  </si>
  <si>
    <t>稲美町</t>
  </si>
  <si>
    <t>播磨町</t>
  </si>
  <si>
    <t>北播磨</t>
  </si>
  <si>
    <t>中播磨</t>
  </si>
  <si>
    <t>西播磨</t>
  </si>
  <si>
    <t>佐用町</t>
  </si>
  <si>
    <t>上郡町</t>
  </si>
  <si>
    <t>但馬</t>
  </si>
  <si>
    <t>丹波</t>
  </si>
  <si>
    <t>淡路</t>
  </si>
  <si>
    <t>淡路市</t>
  </si>
  <si>
    <t xml:space="preserve">   　</t>
  </si>
  <si>
    <t>H22.10</t>
  </si>
  <si>
    <t>兵庫区、長田区、須磨区、垂水区、北区、中央区について
用いた人口の間違いにより、
病院、一般診療所、歯科診療所の
「人口１０万対施設数」、「１施設当人口」を訂正します。</t>
  </si>
  <si>
    <t>兵庫区、長田区、須磨区、垂水区、北区、中央区について
用いた人口の間違いにより、
病院、一般診療所の「人口１０万対病床数」を訂正します。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</si>
</sst>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0\=\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0" fontId="3" fillId="0" borderId="14" xfId="42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80" fontId="3" fillId="0" borderId="15" xfId="42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180" fontId="3" fillId="0" borderId="17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horizontal="right" vertical="center"/>
    </xf>
    <xf numFmtId="180" fontId="3" fillId="0" borderId="13" xfId="42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5" xfId="42" applyNumberFormat="1" applyFont="1" applyFill="1" applyBorder="1" applyAlignment="1">
      <alignment horizontal="right" vertical="center"/>
    </xf>
    <xf numFmtId="41" fontId="3" fillId="0" borderId="14" xfId="42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180" fontId="3" fillId="0" borderId="12" xfId="4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43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43" fontId="5" fillId="0" borderId="17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0" fontId="5" fillId="0" borderId="14" xfId="63" applyFont="1" applyFill="1" applyBorder="1" applyAlignment="1">
      <alignment vertical="center"/>
      <protection/>
    </xf>
    <xf numFmtId="41" fontId="5" fillId="0" borderId="14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43" fontId="5" fillId="0" borderId="0" xfId="63" applyNumberFormat="1" applyFont="1" applyFill="1" applyBorder="1" applyAlignment="1">
      <alignment vertical="center" wrapText="1"/>
      <protection/>
    </xf>
    <xf numFmtId="43" fontId="5" fillId="0" borderId="0" xfId="63" applyNumberFormat="1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vertical="center"/>
      <protection/>
    </xf>
    <xf numFmtId="41" fontId="5" fillId="0" borderId="17" xfId="63" applyNumberFormat="1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vertical="center"/>
      <protection/>
    </xf>
    <xf numFmtId="41" fontId="5" fillId="0" borderId="21" xfId="63" applyNumberFormat="1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5" fillId="0" borderId="22" xfId="63" applyFont="1" applyFill="1" applyBorder="1" applyAlignment="1">
      <alignment vertical="center"/>
      <protection/>
    </xf>
    <xf numFmtId="41" fontId="5" fillId="0" borderId="22" xfId="63" applyNumberFormat="1" applyFont="1" applyFill="1" applyBorder="1" applyAlignment="1">
      <alignment vertical="center"/>
      <protection/>
    </xf>
    <xf numFmtId="0" fontId="9" fillId="0" borderId="14" xfId="63" applyFont="1" applyFill="1" applyBorder="1" applyAlignment="1">
      <alignment horizontal="left" vertical="center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vertical="center"/>
      <protection/>
    </xf>
    <xf numFmtId="41" fontId="5" fillId="0" borderId="24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43" fontId="5" fillId="0" borderId="11" xfId="63" applyNumberFormat="1" applyFont="1" applyFill="1" applyBorder="1" applyAlignment="1">
      <alignment horizontal="center" vertical="center" shrinkToFit="1"/>
      <protection/>
    </xf>
    <xf numFmtId="43" fontId="5" fillId="0" borderId="11" xfId="63" applyNumberFormat="1" applyFont="1" applyFill="1" applyBorder="1" applyAlignment="1">
      <alignment vertical="center" shrinkToFit="1"/>
      <protection/>
    </xf>
    <xf numFmtId="43" fontId="5" fillId="0" borderId="1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 horizontal="center" vertical="center" shrinkToFit="1"/>
      <protection/>
    </xf>
    <xf numFmtId="41" fontId="5" fillId="0" borderId="14" xfId="63" applyNumberFormat="1" applyFont="1" applyFill="1" applyBorder="1" applyAlignment="1">
      <alignment horizontal="right" vertical="center"/>
      <protection/>
    </xf>
    <xf numFmtId="41" fontId="5" fillId="0" borderId="12" xfId="63" applyNumberFormat="1" applyFont="1" applyFill="1" applyBorder="1" applyAlignment="1">
      <alignment horizontal="right" vertical="center"/>
      <protection/>
    </xf>
    <xf numFmtId="41" fontId="5" fillId="0" borderId="25" xfId="63" applyNumberFormat="1" applyFont="1" applyFill="1" applyBorder="1" applyAlignment="1">
      <alignment vertical="center"/>
      <protection/>
    </xf>
    <xf numFmtId="41" fontId="5" fillId="0" borderId="12" xfId="63" applyNumberFormat="1" applyFont="1" applyFill="1" applyBorder="1" applyAlignment="1">
      <alignment vertical="center"/>
      <protection/>
    </xf>
    <xf numFmtId="41" fontId="5" fillId="0" borderId="16" xfId="63" applyNumberFormat="1" applyFont="1" applyFill="1" applyBorder="1" applyAlignment="1">
      <alignment vertical="center"/>
      <protection/>
    </xf>
    <xf numFmtId="41" fontId="5" fillId="0" borderId="26" xfId="63" applyNumberFormat="1" applyFont="1" applyFill="1" applyBorder="1" applyAlignment="1">
      <alignment vertical="center"/>
      <protection/>
    </xf>
    <xf numFmtId="41" fontId="5" fillId="0" borderId="17" xfId="63" applyNumberFormat="1" applyFont="1" applyFill="1" applyBorder="1" applyAlignment="1">
      <alignment horizontal="right" vertical="center"/>
      <protection/>
    </xf>
    <xf numFmtId="41" fontId="5" fillId="0" borderId="21" xfId="63" applyNumberFormat="1" applyFont="1" applyFill="1" applyBorder="1" applyAlignment="1">
      <alignment horizontal="right" vertical="center"/>
      <protection/>
    </xf>
    <xf numFmtId="41" fontId="5" fillId="0" borderId="27" xfId="63" applyNumberFormat="1" applyFont="1" applyFill="1" applyBorder="1" applyAlignment="1">
      <alignment horizontal="right" vertical="center"/>
      <protection/>
    </xf>
    <xf numFmtId="41" fontId="5" fillId="0" borderId="28" xfId="63" applyNumberFormat="1" applyFont="1" applyFill="1" applyBorder="1" applyAlignment="1">
      <alignment vertical="center"/>
      <protection/>
    </xf>
    <xf numFmtId="41" fontId="5" fillId="0" borderId="22" xfId="63" applyNumberFormat="1" applyFont="1" applyFill="1" applyBorder="1" applyAlignment="1">
      <alignment horizontal="right" vertical="center"/>
      <protection/>
    </xf>
    <xf numFmtId="41" fontId="5" fillId="0" borderId="29" xfId="63" applyNumberFormat="1" applyFont="1" applyFill="1" applyBorder="1" applyAlignment="1">
      <alignment horizontal="right" vertical="center"/>
      <protection/>
    </xf>
    <xf numFmtId="41" fontId="5" fillId="0" borderId="30" xfId="63" applyNumberFormat="1" applyFont="1" applyFill="1" applyBorder="1" applyAlignment="1">
      <alignment vertical="center"/>
      <protection/>
    </xf>
    <xf numFmtId="41" fontId="5" fillId="0" borderId="24" xfId="63" applyNumberFormat="1" applyFont="1" applyFill="1" applyBorder="1" applyAlignment="1">
      <alignment horizontal="right" vertical="center"/>
      <protection/>
    </xf>
    <xf numFmtId="41" fontId="5" fillId="0" borderId="31" xfId="63" applyNumberFormat="1" applyFont="1" applyFill="1" applyBorder="1" applyAlignment="1">
      <alignment horizontal="right" vertical="center"/>
      <protection/>
    </xf>
    <xf numFmtId="41" fontId="5" fillId="0" borderId="32" xfId="63" applyNumberFormat="1" applyFont="1" applyFill="1" applyBorder="1" applyAlignment="1">
      <alignment vertical="center"/>
      <protection/>
    </xf>
    <xf numFmtId="41" fontId="5" fillId="0" borderId="16" xfId="63" applyNumberFormat="1" applyFont="1" applyFill="1" applyBorder="1" applyAlignment="1">
      <alignment horizontal="right" vertical="center"/>
      <protection/>
    </xf>
    <xf numFmtId="41" fontId="5" fillId="0" borderId="11" xfId="63" applyNumberFormat="1" applyFont="1" applyFill="1" applyBorder="1" applyAlignment="1">
      <alignment vertical="center"/>
      <protection/>
    </xf>
    <xf numFmtId="41" fontId="5" fillId="0" borderId="13" xfId="63" applyNumberFormat="1" applyFont="1" applyFill="1" applyBorder="1" applyAlignment="1">
      <alignment vertical="center"/>
      <protection/>
    </xf>
    <xf numFmtId="41" fontId="5" fillId="0" borderId="23" xfId="63" applyNumberFormat="1" applyFont="1" applyFill="1" applyBorder="1" applyAlignment="1">
      <alignment vertical="center"/>
      <protection/>
    </xf>
    <xf numFmtId="41" fontId="5" fillId="0" borderId="13" xfId="63" applyNumberFormat="1" applyFont="1" applyFill="1" applyBorder="1" applyAlignment="1">
      <alignment horizontal="right" vertical="center"/>
      <protection/>
    </xf>
    <xf numFmtId="41" fontId="5" fillId="0" borderId="18" xfId="63" applyNumberFormat="1" applyFont="1" applyFill="1" applyBorder="1" applyAlignment="1">
      <alignment horizontal="right" vertical="center"/>
      <protection/>
    </xf>
    <xf numFmtId="41" fontId="5" fillId="0" borderId="23" xfId="63" applyNumberFormat="1" applyFont="1" applyFill="1" applyBorder="1" applyAlignment="1">
      <alignment horizontal="right" vertical="center"/>
      <protection/>
    </xf>
    <xf numFmtId="41" fontId="5" fillId="0" borderId="33" xfId="63" applyNumberFormat="1" applyFont="1" applyFill="1" applyBorder="1" applyAlignment="1">
      <alignment horizontal="right" vertical="center"/>
      <protection/>
    </xf>
    <xf numFmtId="41" fontId="5" fillId="0" borderId="10" xfId="63" applyNumberFormat="1" applyFont="1" applyFill="1" applyBorder="1" applyAlignment="1">
      <alignment vertical="center"/>
      <protection/>
    </xf>
    <xf numFmtId="41" fontId="5" fillId="0" borderId="34" xfId="63" applyNumberFormat="1" applyFont="1" applyFill="1" applyBorder="1" applyAlignment="1">
      <alignment vertical="center"/>
      <protection/>
    </xf>
    <xf numFmtId="41" fontId="5" fillId="0" borderId="35" xfId="63" applyNumberFormat="1" applyFont="1" applyFill="1" applyBorder="1" applyAlignment="1">
      <alignment vertical="center"/>
      <protection/>
    </xf>
    <xf numFmtId="41" fontId="5" fillId="0" borderId="36" xfId="63" applyNumberFormat="1" applyFont="1" applyFill="1" applyBorder="1" applyAlignment="1">
      <alignment vertical="center"/>
      <protection/>
    </xf>
    <xf numFmtId="0" fontId="0" fillId="0" borderId="0" xfId="62">
      <alignment vertical="center"/>
      <protection/>
    </xf>
    <xf numFmtId="0" fontId="0" fillId="0" borderId="11" xfId="62" applyBorder="1" applyAlignment="1">
      <alignment vertical="center" wrapText="1"/>
      <protection/>
    </xf>
    <xf numFmtId="43" fontId="5" fillId="0" borderId="0" xfId="61" applyNumberFormat="1" applyFont="1" applyFill="1" applyAlignment="1">
      <alignment vertical="center"/>
      <protection/>
    </xf>
    <xf numFmtId="43" fontId="5" fillId="0" borderId="11" xfId="61" applyNumberFormat="1" applyFont="1" applyFill="1" applyBorder="1" applyAlignment="1">
      <alignment horizontal="center" vertical="center"/>
      <protection/>
    </xf>
    <xf numFmtId="177" fontId="8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41" fontId="5" fillId="0" borderId="11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41" fontId="5" fillId="0" borderId="13" xfId="61" applyNumberFormat="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41" fontId="5" fillId="0" borderId="14" xfId="61" applyNumberFormat="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41" fontId="5" fillId="0" borderId="17" xfId="61" applyNumberFormat="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horizontal="left" vertical="center"/>
      <protection/>
    </xf>
    <xf numFmtId="41" fontId="5" fillId="0" borderId="37" xfId="61" applyNumberFormat="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horizontal="left" vertical="center"/>
      <protection/>
    </xf>
    <xf numFmtId="0" fontId="5" fillId="0" borderId="21" xfId="61" applyFont="1" applyFill="1" applyBorder="1" applyAlignment="1">
      <alignment vertical="center"/>
      <protection/>
    </xf>
    <xf numFmtId="41" fontId="5" fillId="0" borderId="21" xfId="61" applyNumberFormat="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vertical="center"/>
      <protection/>
    </xf>
    <xf numFmtId="41" fontId="5" fillId="0" borderId="22" xfId="61" applyNumberFormat="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5" fillId="0" borderId="23" xfId="61" applyFont="1" applyFill="1" applyBorder="1" applyAlignment="1">
      <alignment vertical="center"/>
      <protection/>
    </xf>
    <xf numFmtId="41" fontId="5" fillId="0" borderId="23" xfId="61" applyNumberFormat="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41" fontId="5" fillId="0" borderId="24" xfId="61" applyNumberFormat="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horizontal="left" vertical="center"/>
      <protection/>
    </xf>
    <xf numFmtId="0" fontId="5" fillId="0" borderId="37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177" fontId="5" fillId="0" borderId="0" xfId="61" applyNumberFormat="1" applyFont="1" applyFill="1" applyAlignment="1">
      <alignment vertical="center"/>
      <protection/>
    </xf>
    <xf numFmtId="43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43" fontId="5" fillId="0" borderId="17" xfId="61" applyNumberFormat="1" applyFont="1" applyFill="1" applyBorder="1" applyAlignment="1">
      <alignment horizontal="center" vertical="center"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41" fontId="5" fillId="0" borderId="14" xfId="61" applyNumberFormat="1" applyFont="1" applyFill="1" applyBorder="1" applyAlignment="1">
      <alignment horizontal="right" vertical="center"/>
      <protection/>
    </xf>
    <xf numFmtId="41" fontId="5" fillId="0" borderId="12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 wrapText="1"/>
      <protection/>
    </xf>
    <xf numFmtId="0" fontId="5" fillId="0" borderId="0" xfId="61" applyFont="1" applyFill="1" applyBorder="1" applyAlignment="1">
      <alignment vertical="center"/>
      <protection/>
    </xf>
    <xf numFmtId="41" fontId="5" fillId="0" borderId="17" xfId="61" applyNumberFormat="1" applyFont="1" applyFill="1" applyBorder="1" applyAlignment="1">
      <alignment horizontal="right" vertical="center"/>
      <protection/>
    </xf>
    <xf numFmtId="41" fontId="5" fillId="0" borderId="16" xfId="61" applyNumberFormat="1" applyFont="1" applyFill="1" applyBorder="1" applyAlignment="1">
      <alignment horizontal="right" vertical="center"/>
      <protection/>
    </xf>
    <xf numFmtId="41" fontId="5" fillId="0" borderId="13" xfId="61" applyNumberFormat="1" applyFont="1" applyFill="1" applyBorder="1" applyAlignment="1">
      <alignment horizontal="right" vertical="center"/>
      <protection/>
    </xf>
    <xf numFmtId="41" fontId="5" fillId="0" borderId="18" xfId="61" applyNumberFormat="1" applyFont="1" applyFill="1" applyBorder="1" applyAlignment="1">
      <alignment horizontal="right" vertical="center"/>
      <protection/>
    </xf>
    <xf numFmtId="41" fontId="5" fillId="0" borderId="21" xfId="61" applyNumberFormat="1" applyFont="1" applyFill="1" applyBorder="1" applyAlignment="1">
      <alignment horizontal="right" vertical="center"/>
      <protection/>
    </xf>
    <xf numFmtId="41" fontId="5" fillId="0" borderId="27" xfId="61" applyNumberFormat="1" applyFont="1" applyFill="1" applyBorder="1" applyAlignment="1">
      <alignment horizontal="right" vertical="center"/>
      <protection/>
    </xf>
    <xf numFmtId="41" fontId="5" fillId="0" borderId="22" xfId="61" applyNumberFormat="1" applyFont="1" applyFill="1" applyBorder="1" applyAlignment="1">
      <alignment horizontal="right" vertical="center"/>
      <protection/>
    </xf>
    <xf numFmtId="41" fontId="5" fillId="0" borderId="29" xfId="61" applyNumberFormat="1" applyFont="1" applyFill="1" applyBorder="1" applyAlignment="1">
      <alignment horizontal="right" vertical="center"/>
      <protection/>
    </xf>
    <xf numFmtId="41" fontId="5" fillId="0" borderId="23" xfId="61" applyNumberFormat="1" applyFont="1" applyFill="1" applyBorder="1" applyAlignment="1">
      <alignment horizontal="right" vertical="center"/>
      <protection/>
    </xf>
    <xf numFmtId="41" fontId="5" fillId="0" borderId="33" xfId="61" applyNumberFormat="1" applyFont="1" applyFill="1" applyBorder="1" applyAlignment="1">
      <alignment horizontal="right" vertical="center"/>
      <protection/>
    </xf>
    <xf numFmtId="41" fontId="5" fillId="0" borderId="24" xfId="61" applyNumberFormat="1" applyFont="1" applyFill="1" applyBorder="1" applyAlignment="1">
      <alignment horizontal="right" vertical="center"/>
      <protection/>
    </xf>
    <xf numFmtId="41" fontId="5" fillId="0" borderId="31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177" fontId="5" fillId="0" borderId="11" xfId="61" applyNumberFormat="1" applyFont="1" applyFill="1" applyBorder="1" applyAlignment="1">
      <alignment vertical="center"/>
      <protection/>
    </xf>
    <xf numFmtId="177" fontId="5" fillId="0" borderId="13" xfId="61" applyNumberFormat="1" applyFont="1" applyFill="1" applyBorder="1" applyAlignment="1">
      <alignment vertical="center"/>
      <protection/>
    </xf>
    <xf numFmtId="177" fontId="5" fillId="0" borderId="14" xfId="61" applyNumberFormat="1" applyFont="1" applyFill="1" applyBorder="1" applyAlignment="1">
      <alignment vertical="center"/>
      <protection/>
    </xf>
    <xf numFmtId="177" fontId="5" fillId="0" borderId="17" xfId="61" applyNumberFormat="1" applyFont="1" applyFill="1" applyBorder="1" applyAlignment="1">
      <alignment vertical="center"/>
      <protection/>
    </xf>
    <xf numFmtId="177" fontId="5" fillId="0" borderId="37" xfId="61" applyNumberFormat="1" applyFont="1" applyFill="1" applyBorder="1" applyAlignment="1">
      <alignment vertical="center"/>
      <protection/>
    </xf>
    <xf numFmtId="177" fontId="5" fillId="0" borderId="21" xfId="61" applyNumberFormat="1" applyFont="1" applyFill="1" applyBorder="1" applyAlignment="1">
      <alignment vertical="center"/>
      <protection/>
    </xf>
    <xf numFmtId="177" fontId="5" fillId="0" borderId="22" xfId="61" applyNumberFormat="1" applyFont="1" applyFill="1" applyBorder="1" applyAlignment="1">
      <alignment vertical="center"/>
      <protection/>
    </xf>
    <xf numFmtId="177" fontId="5" fillId="0" borderId="23" xfId="61" applyNumberFormat="1" applyFont="1" applyFill="1" applyBorder="1" applyAlignment="1">
      <alignment vertical="center"/>
      <protection/>
    </xf>
    <xf numFmtId="177" fontId="5" fillId="0" borderId="24" xfId="61" applyNumberFormat="1" applyFont="1" applyFill="1" applyBorder="1" applyAlignment="1">
      <alignment vertical="center"/>
      <protection/>
    </xf>
    <xf numFmtId="41" fontId="5" fillId="0" borderId="18" xfId="61" applyNumberFormat="1" applyFont="1" applyFill="1" applyBorder="1" applyAlignment="1">
      <alignment vertical="center"/>
      <protection/>
    </xf>
    <xf numFmtId="3" fontId="5" fillId="0" borderId="0" xfId="50" applyNumberFormat="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62" applyBorder="1" applyAlignment="1">
      <alignment horizontal="center" vertical="center"/>
      <protection/>
    </xf>
    <xf numFmtId="57" fontId="0" fillId="0" borderId="11" xfId="62" applyNumberFormat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0" fillId="0" borderId="3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43" fontId="5" fillId="0" borderId="13" xfId="63" applyNumberFormat="1" applyFont="1" applyFill="1" applyBorder="1" applyAlignment="1">
      <alignment horizontal="center" vertical="center"/>
      <protection/>
    </xf>
    <xf numFmtId="43" fontId="5" fillId="0" borderId="17" xfId="63" applyNumberFormat="1" applyFont="1" applyFill="1" applyBorder="1" applyAlignment="1">
      <alignment horizontal="center" vertical="center"/>
      <protection/>
    </xf>
    <xf numFmtId="43" fontId="5" fillId="0" borderId="13" xfId="63" applyNumberFormat="1" applyFont="1" applyFill="1" applyBorder="1" applyAlignment="1">
      <alignment horizontal="center" vertical="center" wrapText="1"/>
      <protection/>
    </xf>
    <xf numFmtId="43" fontId="5" fillId="0" borderId="14" xfId="63" applyNumberFormat="1" applyFont="1" applyFill="1" applyBorder="1" applyAlignment="1">
      <alignment horizontal="center" vertical="center" wrapText="1"/>
      <protection/>
    </xf>
    <xf numFmtId="43" fontId="5" fillId="0" borderId="17" xfId="63" applyNumberFormat="1" applyFont="1" applyFill="1" applyBorder="1" applyAlignment="1">
      <alignment horizontal="center" vertical="center" wrapText="1"/>
      <protection/>
    </xf>
    <xf numFmtId="43" fontId="5" fillId="0" borderId="18" xfId="63" applyNumberFormat="1" applyFont="1" applyFill="1" applyBorder="1" applyAlignment="1">
      <alignment horizontal="center" vertical="center"/>
      <protection/>
    </xf>
    <xf numFmtId="43" fontId="5" fillId="0" borderId="16" xfId="63" applyNumberFormat="1" applyFont="1" applyFill="1" applyBorder="1" applyAlignment="1">
      <alignment horizontal="center" vertical="center"/>
      <protection/>
    </xf>
    <xf numFmtId="43" fontId="5" fillId="0" borderId="11" xfId="63" applyNumberFormat="1" applyFont="1" applyFill="1" applyBorder="1" applyAlignment="1">
      <alignment horizontal="center" vertical="center"/>
      <protection/>
    </xf>
    <xf numFmtId="43" fontId="5" fillId="0" borderId="10" xfId="63" applyNumberFormat="1" applyFont="1" applyFill="1" applyBorder="1" applyAlignment="1">
      <alignment horizontal="center" vertical="center"/>
      <protection/>
    </xf>
    <xf numFmtId="43" fontId="5" fillId="0" borderId="39" xfId="63" applyNumberFormat="1" applyFont="1" applyFill="1" applyBorder="1" applyAlignment="1">
      <alignment horizontal="center" vertical="center"/>
      <protection/>
    </xf>
    <xf numFmtId="43" fontId="5" fillId="0" borderId="40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43" fontId="5" fillId="0" borderId="35" xfId="63" applyNumberFormat="1" applyFont="1" applyFill="1" applyBorder="1" applyAlignment="1">
      <alignment horizontal="center" vertical="center" wrapText="1"/>
      <protection/>
    </xf>
    <xf numFmtId="43" fontId="5" fillId="0" borderId="26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38" xfId="61" applyNumberFormat="1" applyFont="1" applyFill="1" applyBorder="1" applyAlignment="1">
      <alignment wrapText="1"/>
      <protection/>
    </xf>
    <xf numFmtId="0" fontId="5" fillId="0" borderId="38" xfId="61" applyNumberFormat="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43" fontId="5" fillId="0" borderId="11" xfId="61" applyNumberFormat="1" applyFont="1" applyFill="1" applyBorder="1" applyAlignment="1">
      <alignment horizontal="center" vertical="center"/>
      <protection/>
    </xf>
    <xf numFmtId="43" fontId="5" fillId="0" borderId="13" xfId="61" applyNumberFormat="1" applyFont="1" applyFill="1" applyBorder="1" applyAlignment="1">
      <alignment vertical="center"/>
      <protection/>
    </xf>
    <xf numFmtId="43" fontId="5" fillId="0" borderId="11" xfId="61" applyNumberFormat="1" applyFont="1" applyFill="1" applyBorder="1" applyAlignment="1">
      <alignment vertical="center"/>
      <protection/>
    </xf>
    <xf numFmtId="43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正誤表" xfId="62"/>
    <cellStyle name="標準_統計表1～4  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28575</xdr:rowOff>
    </xdr:from>
    <xdr:to>
      <xdr:col>8</xdr:col>
      <xdr:colOff>133350</xdr:colOff>
      <xdr:row>51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5486400" cy="860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51</xdr:row>
      <xdr:rowOff>38100</xdr:rowOff>
    </xdr:from>
    <xdr:to>
      <xdr:col>8</xdr:col>
      <xdr:colOff>295275</xdr:colOff>
      <xdr:row>90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782050"/>
          <a:ext cx="5486400" cy="679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3" max="3" width="59.50390625" style="0" bestFit="1" customWidth="1"/>
  </cols>
  <sheetData>
    <row r="2" spans="2:3" s="2" customFormat="1" ht="20.25" customHeight="1">
      <c r="B2" s="1" t="s">
        <v>17</v>
      </c>
      <c r="C2" s="1"/>
    </row>
    <row r="3" s="2" customFormat="1" ht="20.25" customHeight="1">
      <c r="B3" s="2" t="s">
        <v>0</v>
      </c>
    </row>
    <row r="4" spans="2:3" s="2" customFormat="1" ht="20.25" customHeight="1">
      <c r="B4" s="2" t="s">
        <v>1</v>
      </c>
      <c r="C4" s="2" t="s">
        <v>2</v>
      </c>
    </row>
    <row r="5" spans="2:3" s="2" customFormat="1" ht="20.25" customHeight="1">
      <c r="B5" s="2" t="s">
        <v>3</v>
      </c>
      <c r="C5" s="2" t="s">
        <v>4</v>
      </c>
    </row>
    <row r="6" spans="2:3" s="2" customFormat="1" ht="20.25" customHeight="1">
      <c r="B6" s="2" t="s">
        <v>5</v>
      </c>
      <c r="C6" s="2" t="s">
        <v>6</v>
      </c>
    </row>
    <row r="7" spans="2:3" s="2" customFormat="1" ht="20.25" customHeight="1">
      <c r="B7" s="2" t="s">
        <v>7</v>
      </c>
      <c r="C7" s="2" t="s">
        <v>8</v>
      </c>
    </row>
    <row r="8" spans="2:3" s="2" customFormat="1" ht="20.25" customHeight="1">
      <c r="B8" s="2" t="s">
        <v>9</v>
      </c>
      <c r="C8" s="2" t="s">
        <v>10</v>
      </c>
    </row>
    <row r="9" spans="2:3" s="2" customFormat="1" ht="20.25" customHeight="1">
      <c r="B9" s="2" t="s">
        <v>11</v>
      </c>
      <c r="C9" s="2" t="s">
        <v>12</v>
      </c>
    </row>
    <row r="10" spans="2:3" s="2" customFormat="1" ht="20.25" customHeight="1">
      <c r="B10" s="2" t="s">
        <v>13</v>
      </c>
      <c r="C10" s="2" t="s">
        <v>14</v>
      </c>
    </row>
    <row r="11" spans="2:3" s="2" customFormat="1" ht="20.25" customHeight="1">
      <c r="B11" s="2" t="s">
        <v>15</v>
      </c>
      <c r="C11" s="2" t="s">
        <v>18</v>
      </c>
    </row>
    <row r="12" spans="2:3" s="2" customFormat="1" ht="20.25" customHeight="1">
      <c r="B12" s="2" t="s">
        <v>16</v>
      </c>
      <c r="C12" s="2" t="s">
        <v>19</v>
      </c>
    </row>
    <row r="13" ht="13.5">
      <c r="B13" s="2" t="s">
        <v>199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 sheet="1"/>
  <printOptions/>
  <pageMargins left="0.787" right="0.787" top="0.984" bottom="0.984" header="0.512" footer="0.512"/>
  <pageSetup horizontalDpi="300" verticalDpi="300" orientation="portrait" paperSize="9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126" customWidth="1"/>
    <col min="2" max="2" width="10.00390625" style="126" customWidth="1"/>
    <col min="3" max="3" width="59.125" style="126" customWidth="1"/>
    <col min="4" max="16384" width="9.00390625" style="126" customWidth="1"/>
  </cols>
  <sheetData>
    <row r="1" ht="27.75" customHeight="1">
      <c r="A1" s="202" t="s">
        <v>199</v>
      </c>
    </row>
    <row r="2" spans="1:3" ht="13.5">
      <c r="A2" s="197" t="s">
        <v>194</v>
      </c>
      <c r="B2" s="197" t="s">
        <v>195</v>
      </c>
      <c r="C2" s="197" t="s">
        <v>196</v>
      </c>
    </row>
    <row r="3" spans="1:3" ht="54">
      <c r="A3" s="197" t="s">
        <v>15</v>
      </c>
      <c r="B3" s="198" t="s">
        <v>216</v>
      </c>
      <c r="C3" s="199" t="s">
        <v>217</v>
      </c>
    </row>
    <row r="4" spans="1:3" ht="40.5">
      <c r="A4" s="197" t="s">
        <v>16</v>
      </c>
      <c r="B4" s="198" t="s">
        <v>216</v>
      </c>
      <c r="C4" s="199" t="s">
        <v>218</v>
      </c>
    </row>
    <row r="7" spans="1:3" ht="13.5">
      <c r="A7" s="200" t="s">
        <v>194</v>
      </c>
      <c r="B7" s="200" t="s">
        <v>195</v>
      </c>
      <c r="C7" s="200" t="s">
        <v>196</v>
      </c>
    </row>
    <row r="8" spans="1:3" ht="57" customHeight="1">
      <c r="A8" s="200" t="s">
        <v>197</v>
      </c>
      <c r="B8" s="201">
        <v>40211</v>
      </c>
      <c r="C8" s="127" t="s">
        <v>198</v>
      </c>
    </row>
  </sheetData>
  <sheetProtection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 customHeight="1"/>
  <cols>
    <col min="1" max="1" width="34.375" style="4" customWidth="1"/>
    <col min="2" max="2" width="10.50390625" style="4" customWidth="1"/>
    <col min="3" max="5" width="10.625" style="4" customWidth="1"/>
    <col min="6" max="6" width="11.625" style="4" customWidth="1"/>
    <col min="7" max="8" width="10.625" style="4" customWidth="1"/>
    <col min="9" max="9" width="9.00390625" style="4" customWidth="1"/>
    <col min="10" max="10" width="10.50390625" style="4" bestFit="1" customWidth="1"/>
    <col min="11" max="16384" width="9.00390625" style="4" customWidth="1"/>
  </cols>
  <sheetData>
    <row r="1" spans="1:8" ht="25.5" customHeight="1">
      <c r="A1" s="3" t="s">
        <v>20</v>
      </c>
      <c r="H1" s="5" t="s">
        <v>21</v>
      </c>
    </row>
    <row r="2" spans="1:8" ht="16.5" customHeight="1">
      <c r="A2" s="208" t="s">
        <v>35</v>
      </c>
      <c r="B2" s="204" t="s">
        <v>36</v>
      </c>
      <c r="C2" s="205"/>
      <c r="D2" s="205"/>
      <c r="E2" s="206"/>
      <c r="F2" s="211" t="s">
        <v>22</v>
      </c>
      <c r="G2" s="204" t="s">
        <v>37</v>
      </c>
      <c r="H2" s="207"/>
    </row>
    <row r="3" spans="1:8" ht="16.5" customHeight="1">
      <c r="A3" s="209"/>
      <c r="B3" s="7" t="s">
        <v>23</v>
      </c>
      <c r="C3" s="7" t="s">
        <v>24</v>
      </c>
      <c r="D3" s="7" t="s">
        <v>25</v>
      </c>
      <c r="E3" s="7" t="s">
        <v>26</v>
      </c>
      <c r="F3" s="212"/>
      <c r="G3" s="7" t="s">
        <v>25</v>
      </c>
      <c r="H3" s="7" t="s">
        <v>26</v>
      </c>
    </row>
    <row r="4" spans="1:8" ht="16.5" customHeight="1">
      <c r="A4" s="8" t="s">
        <v>38</v>
      </c>
      <c r="B4" s="9">
        <f>B6+B13+B18</f>
        <v>8013</v>
      </c>
      <c r="C4" s="9">
        <f>C6+C13+C18</f>
        <v>8090</v>
      </c>
      <c r="D4" s="9">
        <f>D6+D13+D18</f>
        <v>8155</v>
      </c>
      <c r="E4" s="9">
        <f>E6+E13+E18</f>
        <v>8178</v>
      </c>
      <c r="F4" s="10">
        <f>E4-D4</f>
        <v>23</v>
      </c>
      <c r="G4" s="11">
        <f>SUM(G6,G13,G18)</f>
        <v>1</v>
      </c>
      <c r="H4" s="11">
        <f>SUM(H6,H13,H18)</f>
        <v>0.9999999999999999</v>
      </c>
    </row>
    <row r="5" spans="1:8" ht="16.5" customHeight="1">
      <c r="A5" s="8"/>
      <c r="B5" s="12"/>
      <c r="C5" s="12"/>
      <c r="D5" s="12"/>
      <c r="E5" s="12"/>
      <c r="F5" s="13"/>
      <c r="G5" s="14"/>
      <c r="H5" s="14"/>
    </row>
    <row r="6" spans="1:8" ht="16.5" customHeight="1">
      <c r="A6" s="8" t="s">
        <v>39</v>
      </c>
      <c r="B6" s="15">
        <f>SUM(B7:B8)</f>
        <v>350</v>
      </c>
      <c r="C6" s="15">
        <f>SUM(C7:C8)</f>
        <v>353</v>
      </c>
      <c r="D6" s="15">
        <f>SUM(D7:D8)</f>
        <v>354</v>
      </c>
      <c r="E6" s="15">
        <f>SUM(E7:E8)</f>
        <v>353</v>
      </c>
      <c r="F6" s="13">
        <f aca="true" t="shared" si="0" ref="F6:F11">E6-D6</f>
        <v>-1</v>
      </c>
      <c r="G6" s="16">
        <f>D6/D4</f>
        <v>0.043408951563458004</v>
      </c>
      <c r="H6" s="11">
        <f>E6/E4</f>
        <v>0.043164587918806556</v>
      </c>
    </row>
    <row r="7" spans="1:8" ht="16.5" customHeight="1">
      <c r="A7" s="8" t="s">
        <v>27</v>
      </c>
      <c r="B7" s="12">
        <v>32</v>
      </c>
      <c r="C7" s="12">
        <v>32</v>
      </c>
      <c r="D7" s="12">
        <v>32</v>
      </c>
      <c r="E7" s="12">
        <v>32</v>
      </c>
      <c r="F7" s="13">
        <f t="shared" si="0"/>
        <v>0</v>
      </c>
      <c r="G7" s="16">
        <f>D7/D4</f>
        <v>0.003923973022685469</v>
      </c>
      <c r="H7" s="11">
        <f>E7/E4</f>
        <v>0.003912937148447053</v>
      </c>
    </row>
    <row r="8" spans="1:8" ht="16.5" customHeight="1">
      <c r="A8" s="8" t="s">
        <v>40</v>
      </c>
      <c r="B8" s="17">
        <v>318</v>
      </c>
      <c r="C8" s="17">
        <v>321</v>
      </c>
      <c r="D8" s="17">
        <v>322</v>
      </c>
      <c r="E8" s="17">
        <v>321</v>
      </c>
      <c r="F8" s="13">
        <f t="shared" si="0"/>
        <v>-1</v>
      </c>
      <c r="G8" s="16">
        <f>D8/D4</f>
        <v>0.039484978540772535</v>
      </c>
      <c r="H8" s="11">
        <f>E8/E4</f>
        <v>0.039251650770359504</v>
      </c>
    </row>
    <row r="9" spans="1:8" ht="16.5" customHeight="1">
      <c r="A9" s="18" t="s">
        <v>28</v>
      </c>
      <c r="B9" s="17">
        <v>1</v>
      </c>
      <c r="C9" s="17">
        <v>1</v>
      </c>
      <c r="D9" s="17">
        <v>2</v>
      </c>
      <c r="E9" s="17">
        <v>2</v>
      </c>
      <c r="F9" s="13">
        <f t="shared" si="0"/>
        <v>0</v>
      </c>
      <c r="G9" s="16">
        <f>D9/D4</f>
        <v>0.0002452483139178418</v>
      </c>
      <c r="H9" s="11">
        <f>E9/E4</f>
        <v>0.00024455857177794083</v>
      </c>
    </row>
    <row r="10" spans="1:8" ht="16.5" customHeight="1">
      <c r="A10" s="18" t="s">
        <v>29</v>
      </c>
      <c r="B10" s="12">
        <v>174</v>
      </c>
      <c r="C10" s="12">
        <v>170</v>
      </c>
      <c r="D10" s="12">
        <v>167</v>
      </c>
      <c r="E10" s="12">
        <v>164</v>
      </c>
      <c r="F10" s="13">
        <f t="shared" si="0"/>
        <v>-3</v>
      </c>
      <c r="G10" s="16">
        <f>D10/D4</f>
        <v>0.020478234212139793</v>
      </c>
      <c r="H10" s="11">
        <f>E10/E4</f>
        <v>0.020053802885791148</v>
      </c>
    </row>
    <row r="11" spans="1:8" ht="16.5" customHeight="1">
      <c r="A11" s="18" t="s">
        <v>30</v>
      </c>
      <c r="B11" s="17">
        <v>8</v>
      </c>
      <c r="C11" s="17">
        <v>8</v>
      </c>
      <c r="D11" s="17">
        <v>9</v>
      </c>
      <c r="E11" s="17">
        <v>9</v>
      </c>
      <c r="F11" s="13">
        <f t="shared" si="0"/>
        <v>0</v>
      </c>
      <c r="G11" s="16">
        <f>D11/D4</f>
        <v>0.001103617412630288</v>
      </c>
      <c r="H11" s="11">
        <f>E11/E4</f>
        <v>0.0011005135730007337</v>
      </c>
    </row>
    <row r="12" spans="1:8" ht="16.5" customHeight="1">
      <c r="A12" s="19"/>
      <c r="B12" s="12"/>
      <c r="C12" s="12"/>
      <c r="D12" s="12"/>
      <c r="E12" s="12"/>
      <c r="F12" s="13"/>
      <c r="G12" s="16"/>
      <c r="H12" s="11"/>
    </row>
    <row r="13" spans="1:8" ht="16.5" customHeight="1">
      <c r="A13" s="8" t="s">
        <v>41</v>
      </c>
      <c r="B13" s="9">
        <f>SUM(B14,B16)</f>
        <v>4800</v>
      </c>
      <c r="C13" s="9">
        <f>SUM(C14,C16)</f>
        <v>4851</v>
      </c>
      <c r="D13" s="9">
        <f>SUM(D14,D16)</f>
        <v>4891</v>
      </c>
      <c r="E13" s="9">
        <f>SUM(E14,E16)</f>
        <v>4908</v>
      </c>
      <c r="F13" s="13">
        <f>E13-D13</f>
        <v>17</v>
      </c>
      <c r="G13" s="16">
        <f>D13/D4</f>
        <v>0.5997547516860822</v>
      </c>
      <c r="H13" s="11">
        <f>E13/E4</f>
        <v>0.6001467351430667</v>
      </c>
    </row>
    <row r="14" spans="1:8" ht="16.5" customHeight="1">
      <c r="A14" s="8" t="s">
        <v>42</v>
      </c>
      <c r="B14" s="20">
        <v>391</v>
      </c>
      <c r="C14" s="20">
        <v>379</v>
      </c>
      <c r="D14" s="20">
        <v>366</v>
      </c>
      <c r="E14" s="20">
        <v>343</v>
      </c>
      <c r="F14" s="13">
        <f>E14-D14</f>
        <v>-23</v>
      </c>
      <c r="G14" s="16">
        <f>D14/D4</f>
        <v>0.044880441446965055</v>
      </c>
      <c r="H14" s="11">
        <f>E14/E4</f>
        <v>0.04194179505991685</v>
      </c>
    </row>
    <row r="15" spans="1:8" ht="16.5" customHeight="1">
      <c r="A15" s="18" t="s">
        <v>31</v>
      </c>
      <c r="B15" s="12">
        <v>76</v>
      </c>
      <c r="C15" s="12">
        <v>65</v>
      </c>
      <c r="D15" s="12">
        <v>58</v>
      </c>
      <c r="E15" s="12">
        <v>52</v>
      </c>
      <c r="F15" s="13">
        <f>E15-D15</f>
        <v>-6</v>
      </c>
      <c r="G15" s="16">
        <f>D15/D4</f>
        <v>0.007112201103617413</v>
      </c>
      <c r="H15" s="11">
        <f>E15/E4</f>
        <v>0.006358522866226461</v>
      </c>
    </row>
    <row r="16" spans="1:8" ht="16.5" customHeight="1">
      <c r="A16" s="8" t="s">
        <v>43</v>
      </c>
      <c r="B16" s="12">
        <v>4409</v>
      </c>
      <c r="C16" s="12">
        <v>4472</v>
      </c>
      <c r="D16" s="12">
        <v>4525</v>
      </c>
      <c r="E16" s="12">
        <v>4565</v>
      </c>
      <c r="F16" s="13">
        <f>E16-D16</f>
        <v>40</v>
      </c>
      <c r="G16" s="16">
        <f>D16/D4</f>
        <v>0.5548743102391172</v>
      </c>
      <c r="H16" s="11">
        <f>E16/E4</f>
        <v>0.5582049400831499</v>
      </c>
    </row>
    <row r="17" spans="1:8" ht="16.5" customHeight="1">
      <c r="A17" s="8"/>
      <c r="B17" s="12"/>
      <c r="C17" s="12"/>
      <c r="D17" s="12"/>
      <c r="E17" s="12"/>
      <c r="F17" s="13"/>
      <c r="G17" s="16">
        <f>D17/D4</f>
        <v>0</v>
      </c>
      <c r="H17" s="11">
        <f>E17/E4</f>
        <v>0</v>
      </c>
    </row>
    <row r="18" spans="1:8" ht="16.5" customHeight="1">
      <c r="A18" s="14" t="s">
        <v>44</v>
      </c>
      <c r="B18" s="15">
        <f>SUM(B19:B20)</f>
        <v>2863</v>
      </c>
      <c r="C18" s="15">
        <f>SUM(C19:C20)</f>
        <v>2886</v>
      </c>
      <c r="D18" s="15">
        <f>SUM(D19:D20)</f>
        <v>2910</v>
      </c>
      <c r="E18" s="15">
        <f>SUM(E19:E20)</f>
        <v>2917</v>
      </c>
      <c r="F18" s="13">
        <f>E18-D18</f>
        <v>7</v>
      </c>
      <c r="G18" s="16">
        <f>D18/D4</f>
        <v>0.35683629675045986</v>
      </c>
      <c r="H18" s="11">
        <f>E18/E4</f>
        <v>0.35668867693812667</v>
      </c>
    </row>
    <row r="19" spans="1:8" ht="16.5" customHeight="1">
      <c r="A19" s="8" t="s">
        <v>42</v>
      </c>
      <c r="B19" s="20">
        <v>4</v>
      </c>
      <c r="C19" s="20">
        <v>4</v>
      </c>
      <c r="D19" s="20">
        <v>4</v>
      </c>
      <c r="E19" s="20">
        <v>4</v>
      </c>
      <c r="F19" s="13">
        <f>E19-D19</f>
        <v>0</v>
      </c>
      <c r="G19" s="16">
        <f>D19/D4</f>
        <v>0.0004904966278356836</v>
      </c>
      <c r="H19" s="11">
        <f>E19/E4</f>
        <v>0.0004891171435558817</v>
      </c>
    </row>
    <row r="20" spans="1:8" ht="16.5" customHeight="1">
      <c r="A20" s="21" t="s">
        <v>43</v>
      </c>
      <c r="B20" s="22">
        <v>2859</v>
      </c>
      <c r="C20" s="22">
        <v>2882</v>
      </c>
      <c r="D20" s="22">
        <v>2906</v>
      </c>
      <c r="E20" s="22">
        <v>2913</v>
      </c>
      <c r="F20" s="23">
        <f>E20-D20</f>
        <v>7</v>
      </c>
      <c r="G20" s="24">
        <f>D20/D4</f>
        <v>0.3563458001226242</v>
      </c>
      <c r="H20" s="24">
        <f>E20/E4</f>
        <v>0.3561995597945708</v>
      </c>
    </row>
    <row r="21" spans="1:8" ht="16.5" customHeight="1">
      <c r="A21" s="25"/>
      <c r="B21" s="26"/>
      <c r="C21" s="26"/>
      <c r="D21" s="26"/>
      <c r="E21" s="26"/>
      <c r="F21" s="27"/>
      <c r="G21" s="28"/>
      <c r="H21" s="28"/>
    </row>
    <row r="22" spans="1:8" ht="26.25" customHeight="1">
      <c r="A22" s="3" t="s">
        <v>45</v>
      </c>
      <c r="E22" s="26"/>
      <c r="H22" s="5" t="s">
        <v>21</v>
      </c>
    </row>
    <row r="23" spans="1:8" ht="16.5" customHeight="1">
      <c r="A23" s="210" t="s">
        <v>35</v>
      </c>
      <c r="B23" s="204" t="s">
        <v>46</v>
      </c>
      <c r="C23" s="205"/>
      <c r="D23" s="205"/>
      <c r="E23" s="206"/>
      <c r="F23" s="211" t="s">
        <v>22</v>
      </c>
      <c r="G23" s="204" t="s">
        <v>37</v>
      </c>
      <c r="H23" s="207"/>
    </row>
    <row r="24" spans="1:8" ht="16.5" customHeight="1">
      <c r="A24" s="209"/>
      <c r="B24" s="7" t="s">
        <v>23</v>
      </c>
      <c r="C24" s="7" t="s">
        <v>24</v>
      </c>
      <c r="D24" s="7" t="s">
        <v>25</v>
      </c>
      <c r="E24" s="7" t="s">
        <v>26</v>
      </c>
      <c r="F24" s="212"/>
      <c r="G24" s="7" t="s">
        <v>25</v>
      </c>
      <c r="H24" s="7" t="s">
        <v>26</v>
      </c>
    </row>
    <row r="25" spans="1:8" ht="16.5" customHeight="1">
      <c r="A25" s="29" t="s">
        <v>38</v>
      </c>
      <c r="B25" s="30">
        <f>B27+B41+B44</f>
        <v>69318</v>
      </c>
      <c r="C25" s="30">
        <f>C27+C41+C44</f>
        <v>69200</v>
      </c>
      <c r="D25" s="30">
        <f>D27+D41+D44</f>
        <v>68964</v>
      </c>
      <c r="E25" s="30">
        <f>E27+E41+E44</f>
        <v>68736</v>
      </c>
      <c r="F25" s="31">
        <f>SUM(E25-D25)</f>
        <v>-228</v>
      </c>
      <c r="G25" s="32">
        <f>SUM(G27,G41,G44)</f>
        <v>1</v>
      </c>
      <c r="H25" s="32">
        <f>SUM(H27,H41,H44)</f>
        <v>1</v>
      </c>
    </row>
    <row r="26" spans="1:8" ht="16.5" customHeight="1">
      <c r="A26" s="8"/>
      <c r="B26" s="12"/>
      <c r="C26" s="12"/>
      <c r="D26" s="12"/>
      <c r="E26" s="12"/>
      <c r="F26" s="13"/>
      <c r="G26" s="14"/>
      <c r="H26" s="14"/>
    </row>
    <row r="27" spans="1:8" ht="16.5" customHeight="1">
      <c r="A27" s="8" t="s">
        <v>39</v>
      </c>
      <c r="B27" s="15">
        <f>B28+B32+B34+B38+B39</f>
        <v>64908</v>
      </c>
      <c r="C27" s="15">
        <f>C28+C32+C34+C38+C39</f>
        <v>64972</v>
      </c>
      <c r="D27" s="15">
        <f>D28+D32+D34+D38+D39</f>
        <v>64767</v>
      </c>
      <c r="E27" s="15">
        <f>E28+E32+E34+E38+E39</f>
        <v>64760</v>
      </c>
      <c r="F27" s="31">
        <f>SUM(E27-D27)</f>
        <v>-7</v>
      </c>
      <c r="G27" s="16">
        <f>D27/D25</f>
        <v>0.9391421611275448</v>
      </c>
      <c r="H27" s="11">
        <f>E27/E25</f>
        <v>0.9421554934823091</v>
      </c>
    </row>
    <row r="28" spans="1:8" ht="16.5" customHeight="1">
      <c r="A28" s="8" t="s">
        <v>47</v>
      </c>
      <c r="B28" s="20">
        <v>11955</v>
      </c>
      <c r="C28" s="20">
        <v>11883</v>
      </c>
      <c r="D28" s="20">
        <v>11859</v>
      </c>
      <c r="E28" s="20">
        <v>11830</v>
      </c>
      <c r="F28" s="31">
        <f>SUM(E28-D28)</f>
        <v>-29</v>
      </c>
      <c r="G28" s="16">
        <f>D28/D25</f>
        <v>0.17195928310422828</v>
      </c>
      <c r="H28" s="11">
        <f>E28/E25</f>
        <v>0.17210777467411545</v>
      </c>
    </row>
    <row r="29" spans="1:8" ht="16.5" customHeight="1">
      <c r="A29" s="8" t="s">
        <v>32</v>
      </c>
      <c r="B29" s="20">
        <v>10578</v>
      </c>
      <c r="C29" s="20">
        <v>10135</v>
      </c>
      <c r="D29" s="20">
        <v>10507</v>
      </c>
      <c r="E29" s="20">
        <v>10082</v>
      </c>
      <c r="F29" s="31">
        <f>SUM(E29-D29)</f>
        <v>-425</v>
      </c>
      <c r="G29" s="16">
        <f>D29/D25</f>
        <v>0.15235485180673974</v>
      </c>
      <c r="H29" s="11">
        <f>E29/E25</f>
        <v>0.14667714152700187</v>
      </c>
    </row>
    <row r="30" spans="1:8" ht="16.5" customHeight="1">
      <c r="A30" s="8" t="s">
        <v>48</v>
      </c>
      <c r="B30" s="15">
        <f>SUM(B28-B29)</f>
        <v>1377</v>
      </c>
      <c r="C30" s="15">
        <f>SUM(C28-C29)</f>
        <v>1748</v>
      </c>
      <c r="D30" s="15">
        <f>SUM(D28-D29)</f>
        <v>1352</v>
      </c>
      <c r="E30" s="15">
        <f>SUM(E28-E29)</f>
        <v>1748</v>
      </c>
      <c r="F30" s="31">
        <f>SUM(E30-D30)</f>
        <v>396</v>
      </c>
      <c r="G30" s="16">
        <f>D30/D25</f>
        <v>0.019604431297488546</v>
      </c>
      <c r="H30" s="11">
        <f>E30/E25</f>
        <v>0.025430633147113593</v>
      </c>
    </row>
    <row r="31" spans="1:8" ht="16.5" customHeight="1">
      <c r="A31" s="8"/>
      <c r="B31" s="12"/>
      <c r="C31" s="12"/>
      <c r="D31" s="12"/>
      <c r="E31" s="12"/>
      <c r="F31" s="13"/>
      <c r="G31" s="11"/>
      <c r="H31" s="11"/>
    </row>
    <row r="32" spans="1:8" ht="16.5" customHeight="1">
      <c r="A32" s="8" t="s">
        <v>49</v>
      </c>
      <c r="B32" s="12">
        <v>44</v>
      </c>
      <c r="C32" s="12">
        <v>44</v>
      </c>
      <c r="D32" s="12">
        <v>52</v>
      </c>
      <c r="E32" s="12">
        <v>52</v>
      </c>
      <c r="F32" s="31">
        <f>SUM(E32-D32)</f>
        <v>0</v>
      </c>
      <c r="G32" s="16">
        <f>D32/D25</f>
        <v>0.000754016588364944</v>
      </c>
      <c r="H32" s="11">
        <f>E32/E25</f>
        <v>0.0007565176908752327</v>
      </c>
    </row>
    <row r="33" spans="1:8" ht="16.5" customHeight="1">
      <c r="A33" s="8"/>
      <c r="B33" s="20"/>
      <c r="C33" s="20"/>
      <c r="D33" s="20"/>
      <c r="E33" s="20"/>
      <c r="F33" s="13"/>
      <c r="G33" s="16"/>
      <c r="H33" s="11"/>
    </row>
    <row r="34" spans="1:8" ht="16.5" customHeight="1">
      <c r="A34" s="8" t="s">
        <v>50</v>
      </c>
      <c r="B34" s="9">
        <f>B36</f>
        <v>452</v>
      </c>
      <c r="C34" s="9">
        <f>C36</f>
        <v>441</v>
      </c>
      <c r="D34" s="9">
        <f>D36</f>
        <v>391</v>
      </c>
      <c r="E34" s="9">
        <f>E36</f>
        <v>391</v>
      </c>
      <c r="F34" s="31">
        <f>SUM(E34-D34)</f>
        <v>0</v>
      </c>
      <c r="G34" s="16">
        <f>D34/D25</f>
        <v>0.005669624731744098</v>
      </c>
      <c r="H34" s="11">
        <f>E34/E25</f>
        <v>0.0056884310986964615</v>
      </c>
    </row>
    <row r="35" spans="1:8" ht="16.5" customHeight="1">
      <c r="A35" s="8" t="s">
        <v>51</v>
      </c>
      <c r="B35" s="33">
        <v>0</v>
      </c>
      <c r="C35" s="33">
        <v>0</v>
      </c>
      <c r="D35" s="33">
        <v>0</v>
      </c>
      <c r="E35" s="33">
        <v>0</v>
      </c>
      <c r="F35" s="31" t="s">
        <v>52</v>
      </c>
      <c r="G35" s="34" t="s">
        <v>52</v>
      </c>
      <c r="H35" s="35" t="s">
        <v>52</v>
      </c>
    </row>
    <row r="36" spans="1:8" ht="16.5" customHeight="1">
      <c r="A36" s="8" t="s">
        <v>48</v>
      </c>
      <c r="B36" s="12">
        <v>452</v>
      </c>
      <c r="C36" s="12">
        <v>441</v>
      </c>
      <c r="D36" s="12">
        <v>391</v>
      </c>
      <c r="E36" s="12">
        <v>391</v>
      </c>
      <c r="F36" s="31">
        <f>SUM(E36-D36)</f>
        <v>0</v>
      </c>
      <c r="G36" s="16">
        <f>D36/D25</f>
        <v>0.005669624731744098</v>
      </c>
      <c r="H36" s="11">
        <f>E36/E25</f>
        <v>0.0056884310986964615</v>
      </c>
    </row>
    <row r="37" spans="1:8" ht="16.5" customHeight="1">
      <c r="A37" s="8"/>
      <c r="B37" s="12"/>
      <c r="C37" s="12"/>
      <c r="D37" s="12"/>
      <c r="E37" s="12"/>
      <c r="F37" s="13"/>
      <c r="G37" s="11"/>
      <c r="H37" s="11"/>
    </row>
    <row r="38" spans="1:8" ht="16.5" customHeight="1">
      <c r="A38" s="8" t="s">
        <v>53</v>
      </c>
      <c r="B38" s="12">
        <v>14668</v>
      </c>
      <c r="C38" s="12">
        <v>14608</v>
      </c>
      <c r="D38" s="12">
        <v>14352</v>
      </c>
      <c r="E38" s="12">
        <v>14263</v>
      </c>
      <c r="F38" s="31">
        <f>SUM(E38-D38)</f>
        <v>-89</v>
      </c>
      <c r="G38" s="16">
        <f>D38/D25</f>
        <v>0.20810857838872454</v>
      </c>
      <c r="H38" s="11">
        <f>E38/E25</f>
        <v>0.207504073556797</v>
      </c>
    </row>
    <row r="39" spans="1:8" ht="16.5" customHeight="1">
      <c r="A39" s="8" t="s">
        <v>54</v>
      </c>
      <c r="B39" s="12">
        <v>37789</v>
      </c>
      <c r="C39" s="12">
        <v>37996</v>
      </c>
      <c r="D39" s="12">
        <v>38113</v>
      </c>
      <c r="E39" s="12">
        <v>38224</v>
      </c>
      <c r="F39" s="31">
        <f>SUM(E39-D39)</f>
        <v>111</v>
      </c>
      <c r="G39" s="16">
        <f>D39/D25</f>
        <v>0.5526506583144829</v>
      </c>
      <c r="H39" s="11">
        <f>E39/E25</f>
        <v>0.556098696461825</v>
      </c>
    </row>
    <row r="40" spans="1:8" ht="16.5" customHeight="1">
      <c r="A40" s="8"/>
      <c r="B40" s="12"/>
      <c r="C40" s="12"/>
      <c r="D40" s="12"/>
      <c r="E40" s="12"/>
      <c r="F40" s="36"/>
      <c r="G40" s="37"/>
      <c r="H40" s="19"/>
    </row>
    <row r="41" spans="1:8" ht="16.5" customHeight="1">
      <c r="A41" s="8" t="s">
        <v>41</v>
      </c>
      <c r="B41" s="12">
        <v>4403</v>
      </c>
      <c r="C41" s="12">
        <v>4221</v>
      </c>
      <c r="D41" s="12">
        <v>4190</v>
      </c>
      <c r="E41" s="12">
        <v>3969</v>
      </c>
      <c r="F41" s="31">
        <f>SUM(E41-D41)</f>
        <v>-221</v>
      </c>
      <c r="G41" s="16">
        <f>D41/D25</f>
        <v>0.060756336639406064</v>
      </c>
      <c r="H41" s="11">
        <f>E41/E25</f>
        <v>0.05774266759776536</v>
      </c>
    </row>
    <row r="42" spans="1:8" ht="16.5" customHeight="1">
      <c r="A42" s="38" t="s">
        <v>55</v>
      </c>
      <c r="B42" s="12">
        <v>744</v>
      </c>
      <c r="C42" s="12">
        <v>647</v>
      </c>
      <c r="D42" s="12">
        <v>577</v>
      </c>
      <c r="E42" s="12">
        <v>535</v>
      </c>
      <c r="F42" s="31">
        <f>SUM(E42-D42)</f>
        <v>-42</v>
      </c>
      <c r="G42" s="16">
        <f>D42/D25</f>
        <v>0.008366684067049475</v>
      </c>
      <c r="H42" s="11">
        <f>E42/E25</f>
        <v>0.007783403165735568</v>
      </c>
    </row>
    <row r="43" spans="1:8" ht="16.5" customHeight="1">
      <c r="A43" s="39"/>
      <c r="B43" s="20"/>
      <c r="C43" s="20"/>
      <c r="D43" s="20"/>
      <c r="E43" s="20"/>
      <c r="F43" s="40"/>
      <c r="G43" s="41"/>
      <c r="H43" s="11"/>
    </row>
    <row r="44" spans="1:8" ht="16.5" customHeight="1">
      <c r="A44" s="8" t="s">
        <v>44</v>
      </c>
      <c r="B44" s="20">
        <v>7</v>
      </c>
      <c r="C44" s="20">
        <v>7</v>
      </c>
      <c r="D44" s="20">
        <v>7</v>
      </c>
      <c r="E44" s="20">
        <v>7</v>
      </c>
      <c r="F44" s="31">
        <f>SUM(E44-D44)</f>
        <v>0</v>
      </c>
      <c r="G44" s="16">
        <f>D44/D25</f>
        <v>0.00010150223304912708</v>
      </c>
      <c r="H44" s="11">
        <f>E44/E25</f>
        <v>0.0001018389199255121</v>
      </c>
    </row>
    <row r="45" spans="1:8" s="42" customFormat="1" ht="16.5" customHeight="1">
      <c r="A45" s="203"/>
      <c r="B45" s="203"/>
      <c r="C45" s="203"/>
      <c r="D45" s="203"/>
      <c r="E45" s="203"/>
      <c r="F45" s="203"/>
      <c r="G45" s="203"/>
      <c r="H45" s="203"/>
    </row>
    <row r="46" spans="1:5" ht="26.25" customHeight="1">
      <c r="A46" s="3" t="s">
        <v>56</v>
      </c>
      <c r="E46" s="5" t="s">
        <v>21</v>
      </c>
    </row>
    <row r="47" spans="1:5" ht="16.5" customHeight="1">
      <c r="A47" s="6" t="s">
        <v>35</v>
      </c>
      <c r="B47" s="7" t="s">
        <v>33</v>
      </c>
      <c r="C47" s="7" t="s">
        <v>34</v>
      </c>
      <c r="D47" s="7" t="s">
        <v>25</v>
      </c>
      <c r="E47" s="7" t="s">
        <v>26</v>
      </c>
    </row>
    <row r="48" spans="1:5" ht="16.5" customHeight="1">
      <c r="A48" s="8" t="s">
        <v>39</v>
      </c>
      <c r="B48" s="43">
        <v>185.5</v>
      </c>
      <c r="C48" s="43">
        <v>184.1</v>
      </c>
      <c r="D48" s="43">
        <f>SUM(D27/D6)</f>
        <v>182.95762711864407</v>
      </c>
      <c r="E48" s="43">
        <f>SUM(E27/E6)</f>
        <v>183.45609065155807</v>
      </c>
    </row>
    <row r="49" spans="1:5" ht="16.5" customHeight="1">
      <c r="A49" s="8" t="s">
        <v>27</v>
      </c>
      <c r="B49" s="43">
        <v>330.6</v>
      </c>
      <c r="C49" s="43">
        <v>316.7</v>
      </c>
      <c r="D49" s="43">
        <f>SUM(D29/D7)</f>
        <v>328.34375</v>
      </c>
      <c r="E49" s="43">
        <f>SUM(E29/E7)</f>
        <v>315.0625</v>
      </c>
    </row>
    <row r="50" spans="1:5" ht="16.5" customHeight="1">
      <c r="A50" s="8" t="s">
        <v>57</v>
      </c>
      <c r="B50" s="43">
        <v>0</v>
      </c>
      <c r="C50" s="43">
        <v>0</v>
      </c>
      <c r="D50" s="43">
        <v>0</v>
      </c>
      <c r="E50" s="43">
        <v>0</v>
      </c>
    </row>
    <row r="51" spans="1:5" ht="16.5" customHeight="1">
      <c r="A51" s="8" t="s">
        <v>40</v>
      </c>
      <c r="B51" s="43">
        <v>170.8</v>
      </c>
      <c r="C51" s="43">
        <v>170.8</v>
      </c>
      <c r="D51" s="43">
        <f>SUM(D27-D29)/D8</f>
        <v>168.50931677018633</v>
      </c>
      <c r="E51" s="43">
        <f>SUM(E27-E29)/E8</f>
        <v>170.33644859813083</v>
      </c>
    </row>
    <row r="52" spans="1:5" ht="16.5" customHeight="1">
      <c r="A52" s="8"/>
      <c r="B52" s="43"/>
      <c r="C52" s="43"/>
      <c r="D52" s="43"/>
      <c r="E52" s="43"/>
    </row>
    <row r="53" spans="1:5" ht="16.5" customHeight="1">
      <c r="A53" s="21" t="s">
        <v>58</v>
      </c>
      <c r="B53" s="44">
        <v>11.3</v>
      </c>
      <c r="C53" s="44">
        <v>11.1</v>
      </c>
      <c r="D53" s="44">
        <f>SUM(D41/D14)</f>
        <v>11.448087431693988</v>
      </c>
      <c r="E53" s="44">
        <f>SUM(E41/E14)</f>
        <v>11.571428571428571</v>
      </c>
    </row>
  </sheetData>
  <sheetProtection sheet="1"/>
  <mergeCells count="9">
    <mergeCell ref="A45:H45"/>
    <mergeCell ref="B2:E2"/>
    <mergeCell ref="G2:H2"/>
    <mergeCell ref="B23:E23"/>
    <mergeCell ref="G23:H23"/>
    <mergeCell ref="A2:A3"/>
    <mergeCell ref="A23:A24"/>
    <mergeCell ref="F2:F3"/>
    <mergeCell ref="F23:F24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4" customWidth="1"/>
    <col min="2" max="10" width="7.875" style="4" customWidth="1"/>
    <col min="11" max="11" width="7.875" style="64" customWidth="1"/>
    <col min="12" max="17" width="7.875" style="4" customWidth="1"/>
    <col min="18" max="18" width="8.00390625" style="4" customWidth="1"/>
    <col min="19" max="24" width="7.00390625" style="4" customWidth="1"/>
    <col min="25" max="16384" width="9.00390625" style="4" customWidth="1"/>
  </cols>
  <sheetData>
    <row r="1" spans="1:17" ht="30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5" t="s">
        <v>21</v>
      </c>
    </row>
    <row r="2" spans="1:17" ht="30" customHeight="1">
      <c r="A2" s="210" t="s">
        <v>63</v>
      </c>
      <c r="B2" s="204" t="s">
        <v>23</v>
      </c>
      <c r="C2" s="220"/>
      <c r="D2" s="220"/>
      <c r="E2" s="207"/>
      <c r="F2" s="204" t="s">
        <v>24</v>
      </c>
      <c r="G2" s="220"/>
      <c r="H2" s="220"/>
      <c r="I2" s="207"/>
      <c r="J2" s="204" t="s">
        <v>25</v>
      </c>
      <c r="K2" s="220"/>
      <c r="L2" s="220"/>
      <c r="M2" s="207"/>
      <c r="N2" s="204" t="s">
        <v>26</v>
      </c>
      <c r="O2" s="220"/>
      <c r="P2" s="220"/>
      <c r="Q2" s="207"/>
    </row>
    <row r="3" spans="1:17" ht="30" customHeight="1">
      <c r="A3" s="219"/>
      <c r="B3" s="210" t="s">
        <v>38</v>
      </c>
      <c r="C3" s="210" t="s">
        <v>39</v>
      </c>
      <c r="D3" s="214" t="s">
        <v>60</v>
      </c>
      <c r="E3" s="214" t="s">
        <v>61</v>
      </c>
      <c r="F3" s="210" t="s">
        <v>38</v>
      </c>
      <c r="G3" s="210" t="s">
        <v>39</v>
      </c>
      <c r="H3" s="214" t="s">
        <v>60</v>
      </c>
      <c r="I3" s="214" t="s">
        <v>61</v>
      </c>
      <c r="J3" s="210" t="s">
        <v>38</v>
      </c>
      <c r="K3" s="210" t="s">
        <v>39</v>
      </c>
      <c r="L3" s="214" t="s">
        <v>60</v>
      </c>
      <c r="M3" s="214" t="s">
        <v>61</v>
      </c>
      <c r="N3" s="210" t="s">
        <v>38</v>
      </c>
      <c r="O3" s="210" t="s">
        <v>39</v>
      </c>
      <c r="P3" s="214" t="s">
        <v>60</v>
      </c>
      <c r="Q3" s="214" t="s">
        <v>61</v>
      </c>
    </row>
    <row r="4" spans="1:17" ht="30" customHeight="1">
      <c r="A4" s="209"/>
      <c r="B4" s="213"/>
      <c r="C4" s="213"/>
      <c r="D4" s="215"/>
      <c r="E4" s="215"/>
      <c r="F4" s="213"/>
      <c r="G4" s="213"/>
      <c r="H4" s="215"/>
      <c r="I4" s="215"/>
      <c r="J4" s="213"/>
      <c r="K4" s="213"/>
      <c r="L4" s="213"/>
      <c r="M4" s="213"/>
      <c r="N4" s="213"/>
      <c r="O4" s="213"/>
      <c r="P4" s="213"/>
      <c r="Q4" s="213"/>
    </row>
    <row r="5" spans="1:17" ht="30" customHeight="1">
      <c r="A5" s="38" t="s">
        <v>64</v>
      </c>
      <c r="B5" s="48">
        <f aca="true" t="shared" si="0" ref="B5:Q5">SUM(B7:B16)</f>
        <v>8013</v>
      </c>
      <c r="C5" s="48">
        <f t="shared" si="0"/>
        <v>350</v>
      </c>
      <c r="D5" s="48">
        <f t="shared" si="0"/>
        <v>4800</v>
      </c>
      <c r="E5" s="48">
        <f t="shared" si="0"/>
        <v>2863</v>
      </c>
      <c r="F5" s="48">
        <f t="shared" si="0"/>
        <v>8090</v>
      </c>
      <c r="G5" s="48">
        <f t="shared" si="0"/>
        <v>353</v>
      </c>
      <c r="H5" s="48">
        <f t="shared" si="0"/>
        <v>4851</v>
      </c>
      <c r="I5" s="48">
        <f t="shared" si="0"/>
        <v>2886</v>
      </c>
      <c r="J5" s="48">
        <f t="shared" si="0"/>
        <v>8155</v>
      </c>
      <c r="K5" s="48">
        <f t="shared" si="0"/>
        <v>354</v>
      </c>
      <c r="L5" s="48">
        <f t="shared" si="0"/>
        <v>4891</v>
      </c>
      <c r="M5" s="48">
        <f t="shared" si="0"/>
        <v>2910</v>
      </c>
      <c r="N5" s="48">
        <f t="shared" si="0"/>
        <v>8178</v>
      </c>
      <c r="O5" s="48">
        <f t="shared" si="0"/>
        <v>353</v>
      </c>
      <c r="P5" s="48">
        <f t="shared" si="0"/>
        <v>4908</v>
      </c>
      <c r="Q5" s="48">
        <f t="shared" si="0"/>
        <v>2917</v>
      </c>
    </row>
    <row r="6" spans="1:17" ht="15" customHeight="1">
      <c r="A6" s="39"/>
      <c r="B6" s="49"/>
      <c r="C6" s="50"/>
      <c r="D6" s="49"/>
      <c r="E6" s="50"/>
      <c r="F6" s="49"/>
      <c r="G6" s="50"/>
      <c r="H6" s="49"/>
      <c r="I6" s="50"/>
      <c r="J6" s="49"/>
      <c r="K6" s="50"/>
      <c r="L6" s="49"/>
      <c r="M6" s="50"/>
      <c r="N6" s="49"/>
      <c r="O6" s="50"/>
      <c r="P6" s="49"/>
      <c r="Q6" s="50"/>
    </row>
    <row r="7" spans="1:17" ht="30" customHeight="1">
      <c r="A7" s="39" t="s">
        <v>65</v>
      </c>
      <c r="B7" s="51">
        <f aca="true" t="shared" si="1" ref="B7:B16">SUM(C7:E7)</f>
        <v>2541</v>
      </c>
      <c r="C7" s="50">
        <v>107</v>
      </c>
      <c r="D7" s="49">
        <v>1545</v>
      </c>
      <c r="E7" s="50">
        <v>889</v>
      </c>
      <c r="F7" s="51">
        <f aca="true" t="shared" si="2" ref="F7:F16">SUM(G7:I7)</f>
        <v>2564</v>
      </c>
      <c r="G7" s="50">
        <v>107</v>
      </c>
      <c r="H7" s="49">
        <v>1559</v>
      </c>
      <c r="I7" s="50">
        <v>898</v>
      </c>
      <c r="J7" s="51">
        <f aca="true" t="shared" si="3" ref="J7:J16">SUM(K7:M7)</f>
        <v>2583</v>
      </c>
      <c r="K7" s="50">
        <v>108</v>
      </c>
      <c r="L7" s="49">
        <v>1567</v>
      </c>
      <c r="M7" s="50">
        <v>908</v>
      </c>
      <c r="N7" s="51">
        <f aca="true" t="shared" si="4" ref="N7:N16">SUM(O7:Q7)</f>
        <v>2594</v>
      </c>
      <c r="O7" s="50">
        <v>107</v>
      </c>
      <c r="P7" s="49">
        <v>1568</v>
      </c>
      <c r="Q7" s="50">
        <v>919</v>
      </c>
    </row>
    <row r="8" spans="1:17" ht="30" customHeight="1">
      <c r="A8" s="39" t="s">
        <v>66</v>
      </c>
      <c r="B8" s="52">
        <f t="shared" si="1"/>
        <v>1639</v>
      </c>
      <c r="C8" s="50">
        <v>52</v>
      </c>
      <c r="D8" s="49">
        <v>1017</v>
      </c>
      <c r="E8" s="50">
        <v>570</v>
      </c>
      <c r="F8" s="52">
        <f t="shared" si="2"/>
        <v>1667</v>
      </c>
      <c r="G8" s="50">
        <v>53</v>
      </c>
      <c r="H8" s="49">
        <v>1037</v>
      </c>
      <c r="I8" s="50">
        <v>577</v>
      </c>
      <c r="J8" s="52">
        <f t="shared" si="3"/>
        <v>1693</v>
      </c>
      <c r="K8" s="50">
        <v>52</v>
      </c>
      <c r="L8" s="49">
        <v>1057</v>
      </c>
      <c r="M8" s="50">
        <v>584</v>
      </c>
      <c r="N8" s="52">
        <f t="shared" si="4"/>
        <v>1688</v>
      </c>
      <c r="O8" s="50">
        <v>52</v>
      </c>
      <c r="P8" s="49">
        <v>1054</v>
      </c>
      <c r="Q8" s="50">
        <v>582</v>
      </c>
    </row>
    <row r="9" spans="1:17" ht="30" customHeight="1">
      <c r="A9" s="39" t="s">
        <v>67</v>
      </c>
      <c r="B9" s="52">
        <f t="shared" si="1"/>
        <v>909</v>
      </c>
      <c r="C9" s="50">
        <v>33</v>
      </c>
      <c r="D9" s="49">
        <v>537</v>
      </c>
      <c r="E9" s="50">
        <v>339</v>
      </c>
      <c r="F9" s="52">
        <f t="shared" si="2"/>
        <v>924</v>
      </c>
      <c r="G9" s="50">
        <v>33</v>
      </c>
      <c r="H9" s="49">
        <v>546</v>
      </c>
      <c r="I9" s="50">
        <v>345</v>
      </c>
      <c r="J9" s="52">
        <f t="shared" si="3"/>
        <v>933</v>
      </c>
      <c r="K9" s="50">
        <v>34</v>
      </c>
      <c r="L9" s="49">
        <v>551</v>
      </c>
      <c r="M9" s="50">
        <v>348</v>
      </c>
      <c r="N9" s="52">
        <f t="shared" si="4"/>
        <v>943</v>
      </c>
      <c r="O9" s="50">
        <v>34</v>
      </c>
      <c r="P9" s="49">
        <v>559</v>
      </c>
      <c r="Q9" s="50">
        <v>350</v>
      </c>
    </row>
    <row r="10" spans="1:17" ht="30" customHeight="1">
      <c r="A10" s="39" t="s">
        <v>68</v>
      </c>
      <c r="B10" s="51">
        <f t="shared" si="1"/>
        <v>885</v>
      </c>
      <c r="C10" s="50">
        <v>40</v>
      </c>
      <c r="D10" s="49">
        <v>514</v>
      </c>
      <c r="E10" s="50">
        <v>331</v>
      </c>
      <c r="F10" s="51">
        <f t="shared" si="2"/>
        <v>894</v>
      </c>
      <c r="G10" s="50">
        <v>41</v>
      </c>
      <c r="H10" s="49">
        <v>521</v>
      </c>
      <c r="I10" s="50">
        <v>332</v>
      </c>
      <c r="J10" s="51">
        <f t="shared" si="3"/>
        <v>894</v>
      </c>
      <c r="K10" s="50">
        <v>41</v>
      </c>
      <c r="L10" s="49">
        <v>522</v>
      </c>
      <c r="M10" s="50">
        <v>331</v>
      </c>
      <c r="N10" s="51">
        <f t="shared" si="4"/>
        <v>904</v>
      </c>
      <c r="O10" s="50">
        <v>41</v>
      </c>
      <c r="P10" s="49">
        <v>529</v>
      </c>
      <c r="Q10" s="50">
        <v>334</v>
      </c>
    </row>
    <row r="11" spans="1:17" ht="30" customHeight="1">
      <c r="A11" s="39" t="s">
        <v>69</v>
      </c>
      <c r="B11" s="51">
        <f t="shared" si="1"/>
        <v>356</v>
      </c>
      <c r="C11" s="50">
        <v>21</v>
      </c>
      <c r="D11" s="49">
        <v>205</v>
      </c>
      <c r="E11" s="50">
        <v>130</v>
      </c>
      <c r="F11" s="51">
        <f t="shared" si="2"/>
        <v>357</v>
      </c>
      <c r="G11" s="50">
        <v>21</v>
      </c>
      <c r="H11" s="49">
        <v>207</v>
      </c>
      <c r="I11" s="50">
        <v>129</v>
      </c>
      <c r="J11" s="51">
        <f t="shared" si="3"/>
        <v>361</v>
      </c>
      <c r="K11" s="50">
        <v>22</v>
      </c>
      <c r="L11" s="49">
        <v>208</v>
      </c>
      <c r="M11" s="50">
        <v>131</v>
      </c>
      <c r="N11" s="51">
        <f t="shared" si="4"/>
        <v>362</v>
      </c>
      <c r="O11" s="50">
        <v>22</v>
      </c>
      <c r="P11" s="49">
        <v>210</v>
      </c>
      <c r="Q11" s="50">
        <v>130</v>
      </c>
    </row>
    <row r="12" spans="1:17" ht="30" customHeight="1">
      <c r="A12" s="39" t="s">
        <v>70</v>
      </c>
      <c r="B12" s="51">
        <f t="shared" si="1"/>
        <v>760</v>
      </c>
      <c r="C12" s="50">
        <v>41</v>
      </c>
      <c r="D12" s="49">
        <v>430</v>
      </c>
      <c r="E12" s="50">
        <v>289</v>
      </c>
      <c r="F12" s="51">
        <f t="shared" si="2"/>
        <v>769</v>
      </c>
      <c r="G12" s="50">
        <v>40</v>
      </c>
      <c r="H12" s="49">
        <v>434</v>
      </c>
      <c r="I12" s="50">
        <v>295</v>
      </c>
      <c r="J12" s="51">
        <f t="shared" si="3"/>
        <v>772</v>
      </c>
      <c r="K12" s="50">
        <v>39</v>
      </c>
      <c r="L12" s="49">
        <v>434</v>
      </c>
      <c r="M12" s="50">
        <v>299</v>
      </c>
      <c r="N12" s="51">
        <f t="shared" si="4"/>
        <v>777</v>
      </c>
      <c r="O12" s="50">
        <v>39</v>
      </c>
      <c r="P12" s="49">
        <v>440</v>
      </c>
      <c r="Q12" s="50">
        <v>298</v>
      </c>
    </row>
    <row r="13" spans="1:17" ht="30" customHeight="1">
      <c r="A13" s="39" t="s">
        <v>71</v>
      </c>
      <c r="B13" s="51">
        <f t="shared" si="1"/>
        <v>324</v>
      </c>
      <c r="C13" s="50">
        <v>23</v>
      </c>
      <c r="D13" s="49">
        <v>188</v>
      </c>
      <c r="E13" s="50">
        <v>113</v>
      </c>
      <c r="F13" s="51">
        <f t="shared" si="2"/>
        <v>322</v>
      </c>
      <c r="G13" s="50">
        <v>24</v>
      </c>
      <c r="H13" s="49">
        <v>187</v>
      </c>
      <c r="I13" s="50">
        <v>111</v>
      </c>
      <c r="J13" s="51">
        <f t="shared" si="3"/>
        <v>322</v>
      </c>
      <c r="K13" s="50">
        <v>25</v>
      </c>
      <c r="L13" s="49">
        <v>187</v>
      </c>
      <c r="M13" s="50">
        <v>110</v>
      </c>
      <c r="N13" s="51">
        <f t="shared" si="4"/>
        <v>319</v>
      </c>
      <c r="O13" s="50">
        <v>25</v>
      </c>
      <c r="P13" s="49">
        <v>186</v>
      </c>
      <c r="Q13" s="50">
        <v>108</v>
      </c>
    </row>
    <row r="14" spans="1:17" ht="30" customHeight="1">
      <c r="A14" s="39" t="s">
        <v>72</v>
      </c>
      <c r="B14" s="51">
        <f t="shared" si="1"/>
        <v>227</v>
      </c>
      <c r="C14" s="50">
        <v>14</v>
      </c>
      <c r="D14" s="49">
        <v>137</v>
      </c>
      <c r="E14" s="50">
        <v>76</v>
      </c>
      <c r="F14" s="51">
        <f t="shared" si="2"/>
        <v>224</v>
      </c>
      <c r="G14" s="50">
        <v>14</v>
      </c>
      <c r="H14" s="49">
        <v>134</v>
      </c>
      <c r="I14" s="50">
        <v>76</v>
      </c>
      <c r="J14" s="51">
        <f t="shared" si="3"/>
        <v>228</v>
      </c>
      <c r="K14" s="50">
        <v>13</v>
      </c>
      <c r="L14" s="49">
        <v>139</v>
      </c>
      <c r="M14" s="50">
        <v>76</v>
      </c>
      <c r="N14" s="51">
        <f t="shared" si="4"/>
        <v>221</v>
      </c>
      <c r="O14" s="50">
        <v>13</v>
      </c>
      <c r="P14" s="49">
        <v>136</v>
      </c>
      <c r="Q14" s="50">
        <v>72</v>
      </c>
    </row>
    <row r="15" spans="1:17" ht="30" customHeight="1">
      <c r="A15" s="39" t="s">
        <v>73</v>
      </c>
      <c r="B15" s="51">
        <f t="shared" si="1"/>
        <v>142</v>
      </c>
      <c r="C15" s="50">
        <v>7</v>
      </c>
      <c r="D15" s="49">
        <v>85</v>
      </c>
      <c r="E15" s="50">
        <v>50</v>
      </c>
      <c r="F15" s="51">
        <f t="shared" si="2"/>
        <v>139</v>
      </c>
      <c r="G15" s="50">
        <v>8</v>
      </c>
      <c r="H15" s="49">
        <v>85</v>
      </c>
      <c r="I15" s="50">
        <v>46</v>
      </c>
      <c r="J15" s="51">
        <f t="shared" si="3"/>
        <v>140</v>
      </c>
      <c r="K15" s="50">
        <v>8</v>
      </c>
      <c r="L15" s="49">
        <v>85</v>
      </c>
      <c r="M15" s="50">
        <v>47</v>
      </c>
      <c r="N15" s="51">
        <f t="shared" si="4"/>
        <v>139</v>
      </c>
      <c r="O15" s="50">
        <v>8</v>
      </c>
      <c r="P15" s="49">
        <v>85</v>
      </c>
      <c r="Q15" s="50">
        <v>46</v>
      </c>
    </row>
    <row r="16" spans="1:17" ht="30" customHeight="1">
      <c r="A16" s="47" t="s">
        <v>74</v>
      </c>
      <c r="B16" s="53">
        <f t="shared" si="1"/>
        <v>230</v>
      </c>
      <c r="C16" s="54">
        <v>12</v>
      </c>
      <c r="D16" s="55">
        <v>142</v>
      </c>
      <c r="E16" s="54">
        <v>76</v>
      </c>
      <c r="F16" s="53">
        <f t="shared" si="2"/>
        <v>230</v>
      </c>
      <c r="G16" s="54">
        <v>12</v>
      </c>
      <c r="H16" s="55">
        <v>141</v>
      </c>
      <c r="I16" s="54">
        <v>77</v>
      </c>
      <c r="J16" s="53">
        <f t="shared" si="3"/>
        <v>229</v>
      </c>
      <c r="K16" s="54">
        <v>12</v>
      </c>
      <c r="L16" s="55">
        <v>141</v>
      </c>
      <c r="M16" s="54">
        <v>76</v>
      </c>
      <c r="N16" s="53">
        <f t="shared" si="4"/>
        <v>231</v>
      </c>
      <c r="O16" s="54">
        <v>12</v>
      </c>
      <c r="P16" s="55">
        <v>141</v>
      </c>
      <c r="Q16" s="54">
        <v>78</v>
      </c>
    </row>
    <row r="18" spans="1:17" s="57" customFormat="1" ht="30" customHeight="1">
      <c r="A18" s="56" t="s">
        <v>62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 t="s">
        <v>21</v>
      </c>
      <c r="N18" s="3"/>
      <c r="O18" s="3"/>
      <c r="P18" s="3"/>
      <c r="Q18" s="3"/>
    </row>
    <row r="19" spans="1:13" ht="30" customHeight="1">
      <c r="A19" s="210" t="s">
        <v>63</v>
      </c>
      <c r="B19" s="216" t="s">
        <v>75</v>
      </c>
      <c r="C19" s="217"/>
      <c r="D19" s="217"/>
      <c r="E19" s="217"/>
      <c r="F19" s="217"/>
      <c r="G19" s="218"/>
      <c r="H19" s="216" t="s">
        <v>76</v>
      </c>
      <c r="I19" s="217"/>
      <c r="J19" s="217"/>
      <c r="K19" s="217"/>
      <c r="L19" s="217"/>
      <c r="M19" s="218"/>
    </row>
    <row r="20" spans="1:13" ht="30" customHeight="1">
      <c r="A20" s="209"/>
      <c r="B20" s="58" t="s">
        <v>38</v>
      </c>
      <c r="C20" s="47" t="s">
        <v>77</v>
      </c>
      <c r="D20" s="58" t="s">
        <v>78</v>
      </c>
      <c r="E20" s="47" t="s">
        <v>79</v>
      </c>
      <c r="F20" s="58" t="s">
        <v>80</v>
      </c>
      <c r="G20" s="7" t="s">
        <v>81</v>
      </c>
      <c r="H20" s="58" t="s">
        <v>38</v>
      </c>
      <c r="I20" s="47" t="s">
        <v>77</v>
      </c>
      <c r="J20" s="58" t="s">
        <v>78</v>
      </c>
      <c r="K20" s="47" t="s">
        <v>79</v>
      </c>
      <c r="L20" s="58" t="s">
        <v>80</v>
      </c>
      <c r="M20" s="7" t="s">
        <v>81</v>
      </c>
    </row>
    <row r="21" spans="1:13" ht="30" customHeight="1">
      <c r="A21" s="38" t="s">
        <v>64</v>
      </c>
      <c r="B21" s="48">
        <f aca="true" t="shared" si="5" ref="B21:M21">SUM(B23:B32)</f>
        <v>64908</v>
      </c>
      <c r="C21" s="48">
        <f t="shared" si="5"/>
        <v>11955</v>
      </c>
      <c r="D21" s="48">
        <f t="shared" si="5"/>
        <v>44</v>
      </c>
      <c r="E21" s="48">
        <f t="shared" si="5"/>
        <v>452</v>
      </c>
      <c r="F21" s="48">
        <f t="shared" si="5"/>
        <v>14668</v>
      </c>
      <c r="G21" s="48">
        <f t="shared" si="5"/>
        <v>37789</v>
      </c>
      <c r="H21" s="48">
        <f t="shared" si="5"/>
        <v>64972</v>
      </c>
      <c r="I21" s="48">
        <f t="shared" si="5"/>
        <v>11883</v>
      </c>
      <c r="J21" s="48">
        <f t="shared" si="5"/>
        <v>44</v>
      </c>
      <c r="K21" s="48">
        <f t="shared" si="5"/>
        <v>441</v>
      </c>
      <c r="L21" s="48">
        <f t="shared" si="5"/>
        <v>14608</v>
      </c>
      <c r="M21" s="48">
        <f t="shared" si="5"/>
        <v>37996</v>
      </c>
    </row>
    <row r="22" spans="1:13" ht="14.25" customHeight="1">
      <c r="A22" s="39"/>
      <c r="B22" s="50"/>
      <c r="C22" s="50"/>
      <c r="D22" s="49"/>
      <c r="E22" s="50"/>
      <c r="F22" s="59"/>
      <c r="G22" s="19"/>
      <c r="H22" s="50"/>
      <c r="I22" s="50"/>
      <c r="J22" s="49"/>
      <c r="K22" s="50"/>
      <c r="L22" s="59"/>
      <c r="M22" s="19"/>
    </row>
    <row r="23" spans="1:13" ht="30" customHeight="1">
      <c r="A23" s="38" t="s">
        <v>65</v>
      </c>
      <c r="B23" s="48">
        <f aca="true" t="shared" si="6" ref="B23:B32">SUM(C23:G23)</f>
        <v>18954</v>
      </c>
      <c r="C23" s="50">
        <v>3677</v>
      </c>
      <c r="D23" s="49">
        <v>10</v>
      </c>
      <c r="E23" s="50">
        <v>100</v>
      </c>
      <c r="F23" s="59">
        <v>3532</v>
      </c>
      <c r="G23" s="50">
        <v>11635</v>
      </c>
      <c r="H23" s="48">
        <f aca="true" t="shared" si="7" ref="H23:H32">SUM(I23:M23)</f>
        <v>18952</v>
      </c>
      <c r="I23" s="50">
        <v>3677</v>
      </c>
      <c r="J23" s="49">
        <v>10</v>
      </c>
      <c r="K23" s="50">
        <v>100</v>
      </c>
      <c r="L23" s="59">
        <v>3514</v>
      </c>
      <c r="M23" s="50">
        <v>11651</v>
      </c>
    </row>
    <row r="24" spans="1:13" ht="30" customHeight="1">
      <c r="A24" s="38" t="s">
        <v>66</v>
      </c>
      <c r="B24" s="48">
        <f t="shared" si="6"/>
        <v>9585</v>
      </c>
      <c r="C24" s="50">
        <v>821</v>
      </c>
      <c r="D24" s="49">
        <v>0</v>
      </c>
      <c r="E24" s="50">
        <v>59</v>
      </c>
      <c r="F24" s="59">
        <v>2373</v>
      </c>
      <c r="G24" s="50">
        <v>6332</v>
      </c>
      <c r="H24" s="48">
        <f t="shared" si="7"/>
        <v>9484</v>
      </c>
      <c r="I24" s="50">
        <v>796</v>
      </c>
      <c r="J24" s="49">
        <v>0</v>
      </c>
      <c r="K24" s="50">
        <v>60</v>
      </c>
      <c r="L24" s="59">
        <v>2333</v>
      </c>
      <c r="M24" s="50">
        <v>6295</v>
      </c>
    </row>
    <row r="25" spans="1:13" ht="30" customHeight="1">
      <c r="A25" s="38" t="s">
        <v>67</v>
      </c>
      <c r="B25" s="48">
        <f t="shared" si="6"/>
        <v>8077</v>
      </c>
      <c r="C25" s="50">
        <v>1582</v>
      </c>
      <c r="D25" s="49">
        <v>0</v>
      </c>
      <c r="E25" s="50">
        <v>160</v>
      </c>
      <c r="F25" s="59">
        <v>2166</v>
      </c>
      <c r="G25" s="50">
        <v>4169</v>
      </c>
      <c r="H25" s="48">
        <f t="shared" si="7"/>
        <v>8116</v>
      </c>
      <c r="I25" s="50">
        <v>1582</v>
      </c>
      <c r="J25" s="49">
        <v>0</v>
      </c>
      <c r="K25" s="50">
        <v>148</v>
      </c>
      <c r="L25" s="59">
        <v>2175</v>
      </c>
      <c r="M25" s="50">
        <v>4211</v>
      </c>
    </row>
    <row r="26" spans="1:13" ht="30" customHeight="1">
      <c r="A26" s="38" t="s">
        <v>68</v>
      </c>
      <c r="B26" s="48">
        <f t="shared" si="6"/>
        <v>7584</v>
      </c>
      <c r="C26" s="50">
        <v>1530</v>
      </c>
      <c r="D26" s="49">
        <v>6</v>
      </c>
      <c r="E26" s="50">
        <v>0</v>
      </c>
      <c r="F26" s="59">
        <v>1562</v>
      </c>
      <c r="G26" s="50">
        <v>4486</v>
      </c>
      <c r="H26" s="48">
        <f t="shared" si="7"/>
        <v>7632</v>
      </c>
      <c r="I26" s="50">
        <v>1491</v>
      </c>
      <c r="J26" s="49">
        <v>6</v>
      </c>
      <c r="K26" s="50">
        <v>0</v>
      </c>
      <c r="L26" s="59">
        <v>1605</v>
      </c>
      <c r="M26" s="50">
        <v>4530</v>
      </c>
    </row>
    <row r="27" spans="1:13" ht="30" customHeight="1">
      <c r="A27" s="38" t="s">
        <v>82</v>
      </c>
      <c r="B27" s="48">
        <f t="shared" si="6"/>
        <v>4442</v>
      </c>
      <c r="C27" s="50">
        <v>847</v>
      </c>
      <c r="D27" s="49">
        <v>6</v>
      </c>
      <c r="E27" s="50">
        <v>50</v>
      </c>
      <c r="F27" s="59">
        <v>1293</v>
      </c>
      <c r="G27" s="50">
        <v>2246</v>
      </c>
      <c r="H27" s="48">
        <f t="shared" si="7"/>
        <v>4442</v>
      </c>
      <c r="I27" s="50">
        <v>847</v>
      </c>
      <c r="J27" s="49">
        <v>6</v>
      </c>
      <c r="K27" s="50">
        <v>50</v>
      </c>
      <c r="L27" s="59">
        <v>1293</v>
      </c>
      <c r="M27" s="50">
        <v>2246</v>
      </c>
    </row>
    <row r="28" spans="1:13" ht="30" customHeight="1">
      <c r="A28" s="38" t="s">
        <v>70</v>
      </c>
      <c r="B28" s="48">
        <f t="shared" si="6"/>
        <v>6787</v>
      </c>
      <c r="C28" s="50">
        <v>1311</v>
      </c>
      <c r="D28" s="49">
        <v>6</v>
      </c>
      <c r="E28" s="50">
        <v>0</v>
      </c>
      <c r="F28" s="59">
        <v>1427</v>
      </c>
      <c r="G28" s="50">
        <v>4043</v>
      </c>
      <c r="H28" s="48">
        <f t="shared" si="7"/>
        <v>6745</v>
      </c>
      <c r="I28" s="50">
        <v>1311</v>
      </c>
      <c r="J28" s="49">
        <v>6</v>
      </c>
      <c r="K28" s="50">
        <v>0</v>
      </c>
      <c r="L28" s="59">
        <v>1377</v>
      </c>
      <c r="M28" s="50">
        <v>4051</v>
      </c>
    </row>
    <row r="29" spans="1:13" ht="30" customHeight="1">
      <c r="A29" s="38" t="s">
        <v>71</v>
      </c>
      <c r="B29" s="48">
        <f t="shared" si="6"/>
        <v>3518</v>
      </c>
      <c r="C29" s="50">
        <v>918</v>
      </c>
      <c r="D29" s="49">
        <v>4</v>
      </c>
      <c r="E29" s="50">
        <v>0</v>
      </c>
      <c r="F29" s="59">
        <v>653</v>
      </c>
      <c r="G29" s="50">
        <v>1943</v>
      </c>
      <c r="H29" s="48">
        <f t="shared" si="7"/>
        <v>3618</v>
      </c>
      <c r="I29" s="50">
        <v>918</v>
      </c>
      <c r="J29" s="49">
        <v>4</v>
      </c>
      <c r="K29" s="50">
        <v>0</v>
      </c>
      <c r="L29" s="59">
        <v>653</v>
      </c>
      <c r="M29" s="50">
        <v>2043</v>
      </c>
    </row>
    <row r="30" spans="1:13" ht="30" customHeight="1">
      <c r="A30" s="38" t="s">
        <v>72</v>
      </c>
      <c r="B30" s="48">
        <f t="shared" si="6"/>
        <v>2349</v>
      </c>
      <c r="C30" s="50">
        <v>610</v>
      </c>
      <c r="D30" s="49">
        <v>4</v>
      </c>
      <c r="E30" s="50">
        <v>7</v>
      </c>
      <c r="F30" s="59">
        <v>301</v>
      </c>
      <c r="G30" s="50">
        <v>1427</v>
      </c>
      <c r="H30" s="48">
        <f t="shared" si="7"/>
        <v>2341</v>
      </c>
      <c r="I30" s="50">
        <v>602</v>
      </c>
      <c r="J30" s="49">
        <v>4</v>
      </c>
      <c r="K30" s="50">
        <v>7</v>
      </c>
      <c r="L30" s="59">
        <v>301</v>
      </c>
      <c r="M30" s="50">
        <v>1427</v>
      </c>
    </row>
    <row r="31" spans="1:13" ht="30" customHeight="1">
      <c r="A31" s="38" t="s">
        <v>73</v>
      </c>
      <c r="B31" s="48">
        <f t="shared" si="6"/>
        <v>1535</v>
      </c>
      <c r="C31" s="50">
        <v>266</v>
      </c>
      <c r="D31" s="49">
        <v>4</v>
      </c>
      <c r="E31" s="50">
        <v>50</v>
      </c>
      <c r="F31" s="59">
        <v>381</v>
      </c>
      <c r="G31" s="50">
        <v>834</v>
      </c>
      <c r="H31" s="48">
        <f t="shared" si="7"/>
        <v>1565</v>
      </c>
      <c r="I31" s="50">
        <v>266</v>
      </c>
      <c r="J31" s="49">
        <v>4</v>
      </c>
      <c r="K31" s="50">
        <v>50</v>
      </c>
      <c r="L31" s="59">
        <v>381</v>
      </c>
      <c r="M31" s="50">
        <v>864</v>
      </c>
    </row>
    <row r="32" spans="1:13" ht="30" customHeight="1">
      <c r="A32" s="60" t="s">
        <v>74</v>
      </c>
      <c r="B32" s="53">
        <f t="shared" si="6"/>
        <v>2077</v>
      </c>
      <c r="C32" s="54">
        <v>393</v>
      </c>
      <c r="D32" s="55">
        <v>4</v>
      </c>
      <c r="E32" s="54">
        <v>26</v>
      </c>
      <c r="F32" s="61">
        <v>980</v>
      </c>
      <c r="G32" s="54">
        <v>674</v>
      </c>
      <c r="H32" s="53">
        <f t="shared" si="7"/>
        <v>2077</v>
      </c>
      <c r="I32" s="54">
        <v>393</v>
      </c>
      <c r="J32" s="55">
        <v>4</v>
      </c>
      <c r="K32" s="54">
        <v>26</v>
      </c>
      <c r="L32" s="61">
        <v>976</v>
      </c>
      <c r="M32" s="54">
        <v>678</v>
      </c>
    </row>
    <row r="33" spans="1:21" ht="25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13" ht="30" customHeight="1">
      <c r="A34" s="210" t="s">
        <v>63</v>
      </c>
      <c r="B34" s="216" t="s">
        <v>83</v>
      </c>
      <c r="C34" s="217"/>
      <c r="D34" s="217"/>
      <c r="E34" s="217"/>
      <c r="F34" s="217"/>
      <c r="G34" s="218"/>
      <c r="H34" s="216" t="s">
        <v>84</v>
      </c>
      <c r="I34" s="217"/>
      <c r="J34" s="217"/>
      <c r="K34" s="217"/>
      <c r="L34" s="217"/>
      <c r="M34" s="218"/>
    </row>
    <row r="35" spans="1:13" ht="30" customHeight="1">
      <c r="A35" s="213"/>
      <c r="B35" s="58" t="s">
        <v>38</v>
      </c>
      <c r="C35" s="47" t="s">
        <v>77</v>
      </c>
      <c r="D35" s="58" t="s">
        <v>78</v>
      </c>
      <c r="E35" s="47" t="s">
        <v>79</v>
      </c>
      <c r="F35" s="58" t="s">
        <v>80</v>
      </c>
      <c r="G35" s="7" t="s">
        <v>81</v>
      </c>
      <c r="H35" s="58" t="s">
        <v>38</v>
      </c>
      <c r="I35" s="47" t="s">
        <v>77</v>
      </c>
      <c r="J35" s="58" t="s">
        <v>78</v>
      </c>
      <c r="K35" s="47" t="s">
        <v>79</v>
      </c>
      <c r="L35" s="58" t="s">
        <v>80</v>
      </c>
      <c r="M35" s="7" t="s">
        <v>81</v>
      </c>
    </row>
    <row r="36" spans="1:13" ht="30" customHeight="1">
      <c r="A36" s="38" t="s">
        <v>64</v>
      </c>
      <c r="B36" s="48">
        <f aca="true" t="shared" si="8" ref="B36:M36">SUM(B38:B47)</f>
        <v>64767</v>
      </c>
      <c r="C36" s="48">
        <f t="shared" si="8"/>
        <v>11859</v>
      </c>
      <c r="D36" s="48">
        <f t="shared" si="8"/>
        <v>52</v>
      </c>
      <c r="E36" s="48">
        <f t="shared" si="8"/>
        <v>391</v>
      </c>
      <c r="F36" s="48">
        <f t="shared" si="8"/>
        <v>14352</v>
      </c>
      <c r="G36" s="48">
        <f t="shared" si="8"/>
        <v>38113</v>
      </c>
      <c r="H36" s="48">
        <f t="shared" si="8"/>
        <v>64760</v>
      </c>
      <c r="I36" s="48">
        <f t="shared" si="8"/>
        <v>11830</v>
      </c>
      <c r="J36" s="48">
        <f t="shared" si="8"/>
        <v>52</v>
      </c>
      <c r="K36" s="48">
        <f t="shared" si="8"/>
        <v>391</v>
      </c>
      <c r="L36" s="48">
        <f t="shared" si="8"/>
        <v>14263</v>
      </c>
      <c r="M36" s="48">
        <f t="shared" si="8"/>
        <v>38224</v>
      </c>
    </row>
    <row r="37" spans="1:13" ht="14.25" customHeight="1">
      <c r="A37" s="39"/>
      <c r="B37" s="50"/>
      <c r="C37" s="50"/>
      <c r="D37" s="49"/>
      <c r="E37" s="50"/>
      <c r="F37" s="59"/>
      <c r="G37" s="19"/>
      <c r="H37" s="50"/>
      <c r="I37" s="50"/>
      <c r="J37" s="49"/>
      <c r="K37" s="50"/>
      <c r="L37" s="59"/>
      <c r="M37" s="19"/>
    </row>
    <row r="38" spans="1:13" ht="30" customHeight="1">
      <c r="A38" s="38" t="s">
        <v>65</v>
      </c>
      <c r="B38" s="48">
        <f aca="true" t="shared" si="9" ref="B38:B47">SUM(C38:G38)</f>
        <v>18877</v>
      </c>
      <c r="C38" s="50">
        <v>3653</v>
      </c>
      <c r="D38" s="49">
        <v>10</v>
      </c>
      <c r="E38" s="50">
        <v>100</v>
      </c>
      <c r="F38" s="59">
        <v>3340</v>
      </c>
      <c r="G38" s="50">
        <v>11774</v>
      </c>
      <c r="H38" s="48">
        <f aca="true" t="shared" si="10" ref="H38:H47">SUM(I38:M38)</f>
        <v>18790</v>
      </c>
      <c r="I38" s="50">
        <v>3653</v>
      </c>
      <c r="J38" s="49">
        <v>10</v>
      </c>
      <c r="K38" s="50">
        <v>100</v>
      </c>
      <c r="L38" s="59">
        <v>3299</v>
      </c>
      <c r="M38" s="50">
        <v>11728</v>
      </c>
    </row>
    <row r="39" spans="1:13" ht="30" customHeight="1">
      <c r="A39" s="38" t="s">
        <v>66</v>
      </c>
      <c r="B39" s="48">
        <f t="shared" si="9"/>
        <v>9393</v>
      </c>
      <c r="C39" s="50">
        <v>796</v>
      </c>
      <c r="D39" s="49">
        <v>8</v>
      </c>
      <c r="E39" s="50">
        <v>60</v>
      </c>
      <c r="F39" s="59">
        <v>2291</v>
      </c>
      <c r="G39" s="50">
        <v>6238</v>
      </c>
      <c r="H39" s="48">
        <f t="shared" si="10"/>
        <v>9455</v>
      </c>
      <c r="I39" s="50">
        <v>796</v>
      </c>
      <c r="J39" s="49">
        <v>8</v>
      </c>
      <c r="K39" s="50">
        <v>60</v>
      </c>
      <c r="L39" s="59">
        <v>2352</v>
      </c>
      <c r="M39" s="50">
        <v>6239</v>
      </c>
    </row>
    <row r="40" spans="1:13" ht="30" customHeight="1">
      <c r="A40" s="38" t="s">
        <v>67</v>
      </c>
      <c r="B40" s="48">
        <f t="shared" si="9"/>
        <v>8149</v>
      </c>
      <c r="C40" s="50">
        <v>1582</v>
      </c>
      <c r="D40" s="49">
        <v>0</v>
      </c>
      <c r="E40" s="50">
        <v>148</v>
      </c>
      <c r="F40" s="59">
        <v>2121</v>
      </c>
      <c r="G40" s="50">
        <v>4298</v>
      </c>
      <c r="H40" s="48">
        <f t="shared" si="10"/>
        <v>8267</v>
      </c>
      <c r="I40" s="50">
        <v>1582</v>
      </c>
      <c r="J40" s="49">
        <v>0</v>
      </c>
      <c r="K40" s="50">
        <v>148</v>
      </c>
      <c r="L40" s="59">
        <v>2183</v>
      </c>
      <c r="M40" s="50">
        <v>4354</v>
      </c>
    </row>
    <row r="41" spans="1:13" ht="30" customHeight="1">
      <c r="A41" s="38" t="s">
        <v>68</v>
      </c>
      <c r="B41" s="48">
        <f t="shared" si="9"/>
        <v>7614</v>
      </c>
      <c r="C41" s="50">
        <v>1491</v>
      </c>
      <c r="D41" s="49">
        <v>6</v>
      </c>
      <c r="E41" s="50">
        <v>0</v>
      </c>
      <c r="F41" s="59">
        <v>1560</v>
      </c>
      <c r="G41" s="50">
        <v>4557</v>
      </c>
      <c r="H41" s="48">
        <f t="shared" si="10"/>
        <v>7579</v>
      </c>
      <c r="I41" s="50">
        <v>1462</v>
      </c>
      <c r="J41" s="49">
        <v>6</v>
      </c>
      <c r="K41" s="50">
        <v>0</v>
      </c>
      <c r="L41" s="59">
        <v>1560</v>
      </c>
      <c r="M41" s="50">
        <v>4551</v>
      </c>
    </row>
    <row r="42" spans="1:13" ht="30" customHeight="1">
      <c r="A42" s="38" t="s">
        <v>82</v>
      </c>
      <c r="B42" s="48">
        <f t="shared" si="9"/>
        <v>4471</v>
      </c>
      <c r="C42" s="50">
        <v>847</v>
      </c>
      <c r="D42" s="49">
        <v>6</v>
      </c>
      <c r="E42" s="50">
        <v>50</v>
      </c>
      <c r="F42" s="59">
        <v>1242</v>
      </c>
      <c r="G42" s="50">
        <v>2326</v>
      </c>
      <c r="H42" s="48">
        <f t="shared" si="10"/>
        <v>4431</v>
      </c>
      <c r="I42" s="50">
        <v>847</v>
      </c>
      <c r="J42" s="49">
        <v>6</v>
      </c>
      <c r="K42" s="50">
        <v>50</v>
      </c>
      <c r="L42" s="59">
        <v>1075</v>
      </c>
      <c r="M42" s="50">
        <v>2453</v>
      </c>
    </row>
    <row r="43" spans="1:13" ht="30" customHeight="1">
      <c r="A43" s="38" t="s">
        <v>70</v>
      </c>
      <c r="B43" s="48">
        <f t="shared" si="9"/>
        <v>6697</v>
      </c>
      <c r="C43" s="50">
        <v>1311</v>
      </c>
      <c r="D43" s="49">
        <v>6</v>
      </c>
      <c r="E43" s="50">
        <v>0</v>
      </c>
      <c r="F43" s="59">
        <v>1376</v>
      </c>
      <c r="G43" s="50">
        <v>4004</v>
      </c>
      <c r="H43" s="48">
        <f t="shared" si="10"/>
        <v>6647</v>
      </c>
      <c r="I43" s="50">
        <v>1311</v>
      </c>
      <c r="J43" s="49">
        <v>6</v>
      </c>
      <c r="K43" s="50">
        <v>0</v>
      </c>
      <c r="L43" s="59">
        <v>1347</v>
      </c>
      <c r="M43" s="50">
        <v>3983</v>
      </c>
    </row>
    <row r="44" spans="1:13" ht="30" customHeight="1">
      <c r="A44" s="38" t="s">
        <v>71</v>
      </c>
      <c r="B44" s="48">
        <f t="shared" si="9"/>
        <v>3646</v>
      </c>
      <c r="C44" s="50">
        <v>918</v>
      </c>
      <c r="D44" s="49">
        <v>4</v>
      </c>
      <c r="E44" s="50">
        <v>0</v>
      </c>
      <c r="F44" s="59">
        <v>652</v>
      </c>
      <c r="G44" s="50">
        <v>2072</v>
      </c>
      <c r="H44" s="48">
        <f t="shared" si="10"/>
        <v>3706</v>
      </c>
      <c r="I44" s="50">
        <v>918</v>
      </c>
      <c r="J44" s="49">
        <v>4</v>
      </c>
      <c r="K44" s="50">
        <v>0</v>
      </c>
      <c r="L44" s="59">
        <v>677</v>
      </c>
      <c r="M44" s="50">
        <v>2107</v>
      </c>
    </row>
    <row r="45" spans="1:13" ht="30" customHeight="1">
      <c r="A45" s="38" t="s">
        <v>72</v>
      </c>
      <c r="B45" s="48">
        <f t="shared" si="9"/>
        <v>2280</v>
      </c>
      <c r="C45" s="50">
        <v>602</v>
      </c>
      <c r="D45" s="49">
        <v>4</v>
      </c>
      <c r="E45" s="50">
        <v>7</v>
      </c>
      <c r="F45" s="59">
        <v>301</v>
      </c>
      <c r="G45" s="50">
        <v>1366</v>
      </c>
      <c r="H45" s="48">
        <f t="shared" si="10"/>
        <v>2231</v>
      </c>
      <c r="I45" s="50">
        <v>602</v>
      </c>
      <c r="J45" s="49">
        <v>4</v>
      </c>
      <c r="K45" s="50">
        <v>7</v>
      </c>
      <c r="L45" s="59">
        <v>301</v>
      </c>
      <c r="M45" s="50">
        <v>1317</v>
      </c>
    </row>
    <row r="46" spans="1:13" ht="30" customHeight="1">
      <c r="A46" s="38" t="s">
        <v>73</v>
      </c>
      <c r="B46" s="48">
        <f t="shared" si="9"/>
        <v>1563</v>
      </c>
      <c r="C46" s="50">
        <v>266</v>
      </c>
      <c r="D46" s="49">
        <v>4</v>
      </c>
      <c r="E46" s="50">
        <v>0</v>
      </c>
      <c r="F46" s="59">
        <v>493</v>
      </c>
      <c r="G46" s="50">
        <v>800</v>
      </c>
      <c r="H46" s="48">
        <f t="shared" si="10"/>
        <v>1577</v>
      </c>
      <c r="I46" s="50">
        <v>266</v>
      </c>
      <c r="J46" s="49">
        <v>4</v>
      </c>
      <c r="K46" s="50">
        <v>0</v>
      </c>
      <c r="L46" s="59">
        <v>493</v>
      </c>
      <c r="M46" s="50">
        <v>814</v>
      </c>
    </row>
    <row r="47" spans="1:13" ht="30" customHeight="1">
      <c r="A47" s="60" t="s">
        <v>74</v>
      </c>
      <c r="B47" s="53">
        <f t="shared" si="9"/>
        <v>2077</v>
      </c>
      <c r="C47" s="54">
        <v>393</v>
      </c>
      <c r="D47" s="55">
        <v>4</v>
      </c>
      <c r="E47" s="54">
        <v>26</v>
      </c>
      <c r="F47" s="61">
        <v>976</v>
      </c>
      <c r="G47" s="54">
        <v>678</v>
      </c>
      <c r="H47" s="53">
        <f t="shared" si="10"/>
        <v>2077</v>
      </c>
      <c r="I47" s="54">
        <v>393</v>
      </c>
      <c r="J47" s="55">
        <v>4</v>
      </c>
      <c r="K47" s="54">
        <v>26</v>
      </c>
      <c r="L47" s="61">
        <v>976</v>
      </c>
      <c r="M47" s="54">
        <v>678</v>
      </c>
    </row>
  </sheetData>
  <sheetProtection sheet="1"/>
  <mergeCells count="27">
    <mergeCell ref="C3:C4"/>
    <mergeCell ref="D3:D4"/>
    <mergeCell ref="E3:E4"/>
    <mergeCell ref="O3:O4"/>
    <mergeCell ref="J3:J4"/>
    <mergeCell ref="K3:K4"/>
    <mergeCell ref="L3:L4"/>
    <mergeCell ref="P3:P4"/>
    <mergeCell ref="Q3:Q4"/>
    <mergeCell ref="A2:A4"/>
    <mergeCell ref="N2:Q2"/>
    <mergeCell ref="F2:I2"/>
    <mergeCell ref="J2:M2"/>
    <mergeCell ref="N3:N4"/>
    <mergeCell ref="B2:E2"/>
    <mergeCell ref="B3:B4"/>
    <mergeCell ref="I3:I4"/>
    <mergeCell ref="A34:A35"/>
    <mergeCell ref="F3:F4"/>
    <mergeCell ref="G3:G4"/>
    <mergeCell ref="H3:H4"/>
    <mergeCell ref="H34:M34"/>
    <mergeCell ref="M3:M4"/>
    <mergeCell ref="A19:A20"/>
    <mergeCell ref="B34:G34"/>
    <mergeCell ref="H19:M19"/>
    <mergeCell ref="B19:G19"/>
  </mergeCells>
  <printOptions/>
  <pageMargins left="0.7874015748031497" right="0.5905511811023623" top="0.59" bottom="0.59" header="0.5" footer="0.5118110236220472"/>
  <pageSetup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1" sqref="A51"/>
      <selection pane="bottomRight" activeCell="A2" sqref="A2:A4"/>
    </sheetView>
  </sheetViews>
  <sheetFormatPr defaultColWidth="9.50390625" defaultRowHeight="13.5"/>
  <cols>
    <col min="1" max="1" width="7.50390625" style="93" bestFit="1" customWidth="1"/>
    <col min="2" max="2" width="9.125" style="66" bestFit="1" customWidth="1"/>
    <col min="3" max="6" width="7.50390625" style="67" customWidth="1"/>
    <col min="7" max="7" width="9.00390625" style="67" customWidth="1"/>
    <col min="8" max="11" width="7.50390625" style="67" customWidth="1"/>
    <col min="12" max="16384" width="9.50390625" style="66" customWidth="1"/>
  </cols>
  <sheetData>
    <row r="1" ht="23.25" customHeight="1">
      <c r="A1" s="65" t="s">
        <v>85</v>
      </c>
    </row>
    <row r="2" spans="1:11" ht="18" customHeight="1">
      <c r="A2" s="232"/>
      <c r="B2" s="232" t="s">
        <v>90</v>
      </c>
      <c r="C2" s="229" t="s">
        <v>39</v>
      </c>
      <c r="D2" s="230"/>
      <c r="E2" s="230"/>
      <c r="F2" s="230"/>
      <c r="G2" s="231"/>
      <c r="H2" s="228" t="s">
        <v>91</v>
      </c>
      <c r="I2" s="228"/>
      <c r="J2" s="228"/>
      <c r="K2" s="223" t="s">
        <v>92</v>
      </c>
    </row>
    <row r="3" spans="1:11" s="68" customFormat="1" ht="18" customHeight="1">
      <c r="A3" s="233"/>
      <c r="B3" s="233"/>
      <c r="C3" s="221" t="s">
        <v>38</v>
      </c>
      <c r="D3" s="223" t="s">
        <v>93</v>
      </c>
      <c r="E3" s="223" t="s">
        <v>94</v>
      </c>
      <c r="F3" s="229" t="s">
        <v>95</v>
      </c>
      <c r="G3" s="231"/>
      <c r="H3" s="221" t="s">
        <v>38</v>
      </c>
      <c r="I3" s="226" t="s">
        <v>96</v>
      </c>
      <c r="J3" s="221" t="s">
        <v>97</v>
      </c>
      <c r="K3" s="224"/>
    </row>
    <row r="4" spans="1:11" s="68" customFormat="1" ht="24.75" customHeight="1">
      <c r="A4" s="234"/>
      <c r="B4" s="234"/>
      <c r="C4" s="222"/>
      <c r="D4" s="222"/>
      <c r="E4" s="222"/>
      <c r="F4" s="69" t="s">
        <v>38</v>
      </c>
      <c r="G4" s="70" t="s">
        <v>98</v>
      </c>
      <c r="H4" s="222"/>
      <c r="I4" s="227"/>
      <c r="J4" s="222"/>
      <c r="K4" s="225"/>
    </row>
    <row r="5" spans="1:11" s="68" customFormat="1" ht="21" customHeight="1">
      <c r="A5" s="71"/>
      <c r="B5" s="72" t="s">
        <v>99</v>
      </c>
      <c r="C5" s="115">
        <f>SUM(D5:F5)</f>
        <v>353</v>
      </c>
      <c r="D5" s="115">
        <f>SUM(D6,D16,D20,D28,D35,D43,D49,D59,D67,D71)</f>
        <v>32</v>
      </c>
      <c r="E5" s="115">
        <f>SUM(E6,E16,E20,E28,E35,E43,E49,E59,E67,E71)</f>
        <v>0</v>
      </c>
      <c r="F5" s="115">
        <f>SUM(F6,F16,F20,F28,F35,F43,F49,F59,F67,F71)</f>
        <v>321</v>
      </c>
      <c r="G5" s="115">
        <f>SUM(G6,G16,G20,G28,G35,G43,G49,G59,G67,G71)</f>
        <v>164</v>
      </c>
      <c r="H5" s="115">
        <f>SUM(I5:J5)</f>
        <v>4908</v>
      </c>
      <c r="I5" s="115">
        <f>SUM(I6,I16,I20,I28,I35,I43,I49,I59,I67,I71)</f>
        <v>343</v>
      </c>
      <c r="J5" s="115">
        <f>SUM(J6,J16,J20,J28,J35,J43,J49,J59,J67,J71)</f>
        <v>4565</v>
      </c>
      <c r="K5" s="115">
        <f>SUM(K6,K16,K20,K28,K35,K43,K49,K59,K67,K71)</f>
        <v>2917</v>
      </c>
    </row>
    <row r="6" spans="1:11" s="68" customFormat="1" ht="16.5" customHeight="1">
      <c r="A6" s="73" t="s">
        <v>100</v>
      </c>
      <c r="B6" s="74" t="s">
        <v>100</v>
      </c>
      <c r="C6" s="116">
        <f>SUM(D6:F6)</f>
        <v>107</v>
      </c>
      <c r="D6" s="116">
        <f>SUM(D7:D15)</f>
        <v>11</v>
      </c>
      <c r="E6" s="116">
        <f>SUM(E7:E15)</f>
        <v>0</v>
      </c>
      <c r="F6" s="116">
        <f>SUM(F7:F15)</f>
        <v>96</v>
      </c>
      <c r="G6" s="116">
        <f>SUM(G7:G15)</f>
        <v>41</v>
      </c>
      <c r="H6" s="116">
        <f aca="true" t="shared" si="0" ref="H6:H59">SUM(I6:J6)</f>
        <v>1568</v>
      </c>
      <c r="I6" s="116">
        <f>SUM(I7:I15)</f>
        <v>88</v>
      </c>
      <c r="J6" s="116">
        <f>SUM(J7:J15)</f>
        <v>1480</v>
      </c>
      <c r="K6" s="116">
        <f>SUM(K7:K15)</f>
        <v>919</v>
      </c>
    </row>
    <row r="7" spans="1:11" ht="16.5" customHeight="1">
      <c r="A7" s="75"/>
      <c r="B7" s="75" t="s">
        <v>101</v>
      </c>
      <c r="C7" s="76">
        <f aca="true" t="shared" si="1" ref="C7:C60">SUM(D7:F7)</f>
        <v>5</v>
      </c>
      <c r="D7" s="76">
        <v>0</v>
      </c>
      <c r="E7" s="76">
        <v>0</v>
      </c>
      <c r="F7" s="76">
        <v>5</v>
      </c>
      <c r="G7" s="76">
        <v>3</v>
      </c>
      <c r="H7" s="76">
        <f t="shared" si="0"/>
        <v>222</v>
      </c>
      <c r="I7" s="76">
        <v>18</v>
      </c>
      <c r="J7" s="76">
        <v>204</v>
      </c>
      <c r="K7" s="76">
        <v>136</v>
      </c>
    </row>
    <row r="8" spans="1:11" ht="16.5" customHeight="1">
      <c r="A8" s="75"/>
      <c r="B8" s="75" t="s">
        <v>102</v>
      </c>
      <c r="C8" s="76">
        <f t="shared" si="1"/>
        <v>8</v>
      </c>
      <c r="D8" s="76">
        <v>0</v>
      </c>
      <c r="E8" s="76">
        <v>0</v>
      </c>
      <c r="F8" s="76">
        <v>8</v>
      </c>
      <c r="G8" s="76">
        <v>5</v>
      </c>
      <c r="H8" s="76">
        <f t="shared" si="0"/>
        <v>166</v>
      </c>
      <c r="I8" s="76">
        <v>8</v>
      </c>
      <c r="J8" s="76">
        <v>158</v>
      </c>
      <c r="K8" s="76">
        <v>88</v>
      </c>
    </row>
    <row r="9" spans="1:11" ht="16.5" customHeight="1">
      <c r="A9" s="75"/>
      <c r="B9" s="75" t="s">
        <v>103</v>
      </c>
      <c r="C9" s="76">
        <f t="shared" si="1"/>
        <v>11</v>
      </c>
      <c r="D9" s="76">
        <v>1</v>
      </c>
      <c r="E9" s="76">
        <v>0</v>
      </c>
      <c r="F9" s="76">
        <v>10</v>
      </c>
      <c r="G9" s="76">
        <v>3</v>
      </c>
      <c r="H9" s="76">
        <f t="shared" si="0"/>
        <v>134</v>
      </c>
      <c r="I9" s="76">
        <v>8</v>
      </c>
      <c r="J9" s="76">
        <v>126</v>
      </c>
      <c r="K9" s="76">
        <v>70</v>
      </c>
    </row>
    <row r="10" spans="1:11" ht="16.5" customHeight="1">
      <c r="A10" s="75"/>
      <c r="B10" s="75" t="s">
        <v>104</v>
      </c>
      <c r="C10" s="76">
        <f t="shared" si="1"/>
        <v>9</v>
      </c>
      <c r="D10" s="76">
        <v>0</v>
      </c>
      <c r="E10" s="76">
        <v>0</v>
      </c>
      <c r="F10" s="76">
        <v>9</v>
      </c>
      <c r="G10" s="76">
        <v>5</v>
      </c>
      <c r="H10" s="76">
        <f t="shared" si="0"/>
        <v>133</v>
      </c>
      <c r="I10" s="76">
        <v>5</v>
      </c>
      <c r="J10" s="76">
        <v>128</v>
      </c>
      <c r="K10" s="76">
        <v>74</v>
      </c>
    </row>
    <row r="11" spans="1:14" ht="16.5" customHeight="1">
      <c r="A11" s="75"/>
      <c r="B11" s="75" t="s">
        <v>105</v>
      </c>
      <c r="C11" s="76">
        <f t="shared" si="1"/>
        <v>12</v>
      </c>
      <c r="D11" s="76">
        <v>0</v>
      </c>
      <c r="E11" s="76">
        <v>0</v>
      </c>
      <c r="F11" s="76">
        <v>12</v>
      </c>
      <c r="G11" s="76">
        <v>6</v>
      </c>
      <c r="H11" s="76">
        <f t="shared" si="0"/>
        <v>141</v>
      </c>
      <c r="I11" s="76">
        <v>12</v>
      </c>
      <c r="J11" s="76">
        <v>129</v>
      </c>
      <c r="K11" s="76">
        <v>83</v>
      </c>
      <c r="N11" s="77"/>
    </row>
    <row r="12" spans="1:14" ht="16.5" customHeight="1">
      <c r="A12" s="75"/>
      <c r="B12" s="75" t="s">
        <v>106</v>
      </c>
      <c r="C12" s="76">
        <f t="shared" si="1"/>
        <v>6</v>
      </c>
      <c r="D12" s="76">
        <v>0</v>
      </c>
      <c r="E12" s="76">
        <v>0</v>
      </c>
      <c r="F12" s="76">
        <v>6</v>
      </c>
      <c r="G12" s="76">
        <v>3</v>
      </c>
      <c r="H12" s="76">
        <f t="shared" si="0"/>
        <v>167</v>
      </c>
      <c r="I12" s="76">
        <v>9</v>
      </c>
      <c r="J12" s="76">
        <v>158</v>
      </c>
      <c r="K12" s="76">
        <v>105</v>
      </c>
      <c r="N12" s="78"/>
    </row>
    <row r="13" spans="1:14" ht="16.5" customHeight="1">
      <c r="A13" s="75"/>
      <c r="B13" s="75" t="s">
        <v>107</v>
      </c>
      <c r="C13" s="76">
        <f t="shared" si="1"/>
        <v>19</v>
      </c>
      <c r="D13" s="76">
        <v>4</v>
      </c>
      <c r="E13" s="76">
        <v>0</v>
      </c>
      <c r="F13" s="76">
        <v>15</v>
      </c>
      <c r="G13" s="76">
        <v>7</v>
      </c>
      <c r="H13" s="76">
        <f t="shared" si="0"/>
        <v>146</v>
      </c>
      <c r="I13" s="76">
        <v>13</v>
      </c>
      <c r="J13" s="76">
        <v>133</v>
      </c>
      <c r="K13" s="76">
        <v>99</v>
      </c>
      <c r="N13" s="79"/>
    </row>
    <row r="14" spans="1:14" ht="16.5" customHeight="1">
      <c r="A14" s="75"/>
      <c r="B14" s="75" t="s">
        <v>108</v>
      </c>
      <c r="C14" s="76">
        <f t="shared" si="1"/>
        <v>21</v>
      </c>
      <c r="D14" s="76">
        <v>0</v>
      </c>
      <c r="E14" s="76">
        <v>0</v>
      </c>
      <c r="F14" s="76">
        <v>21</v>
      </c>
      <c r="G14" s="76">
        <v>5</v>
      </c>
      <c r="H14" s="76">
        <f t="shared" si="0"/>
        <v>298</v>
      </c>
      <c r="I14" s="76">
        <v>8</v>
      </c>
      <c r="J14" s="76">
        <v>290</v>
      </c>
      <c r="K14" s="76">
        <v>180</v>
      </c>
      <c r="N14" s="77"/>
    </row>
    <row r="15" spans="1:11" ht="16.5" customHeight="1">
      <c r="A15" s="80"/>
      <c r="B15" s="80" t="s">
        <v>109</v>
      </c>
      <c r="C15" s="81">
        <f t="shared" si="1"/>
        <v>16</v>
      </c>
      <c r="D15" s="81">
        <v>6</v>
      </c>
      <c r="E15" s="81">
        <v>0</v>
      </c>
      <c r="F15" s="81">
        <v>10</v>
      </c>
      <c r="G15" s="81">
        <v>4</v>
      </c>
      <c r="H15" s="81">
        <f t="shared" si="0"/>
        <v>161</v>
      </c>
      <c r="I15" s="81">
        <v>7</v>
      </c>
      <c r="J15" s="81">
        <v>154</v>
      </c>
      <c r="K15" s="81">
        <v>84</v>
      </c>
    </row>
    <row r="16" spans="1:11" ht="16.5" customHeight="1">
      <c r="A16" s="82" t="s">
        <v>180</v>
      </c>
      <c r="B16" s="73"/>
      <c r="C16" s="116">
        <f t="shared" si="1"/>
        <v>52</v>
      </c>
      <c r="D16" s="116">
        <f>SUM(D17:D19)</f>
        <v>2</v>
      </c>
      <c r="E16" s="116">
        <f>SUM(E17:E19)</f>
        <v>0</v>
      </c>
      <c r="F16" s="116">
        <f>SUM(F17:F19)</f>
        <v>50</v>
      </c>
      <c r="G16" s="116">
        <f>SUM(G17:G19)</f>
        <v>31</v>
      </c>
      <c r="H16" s="116">
        <f t="shared" si="0"/>
        <v>1054</v>
      </c>
      <c r="I16" s="116">
        <f>SUM(I17:I19)</f>
        <v>57</v>
      </c>
      <c r="J16" s="116">
        <f>SUM(J17:J19)</f>
        <v>997</v>
      </c>
      <c r="K16" s="116">
        <f>SUM(K17:K19)</f>
        <v>582</v>
      </c>
    </row>
    <row r="17" spans="1:11" ht="16.5" customHeight="1">
      <c r="A17" s="83" t="s">
        <v>110</v>
      </c>
      <c r="B17" s="84" t="s">
        <v>111</v>
      </c>
      <c r="C17" s="85">
        <f t="shared" si="1"/>
        <v>26</v>
      </c>
      <c r="D17" s="85">
        <v>0</v>
      </c>
      <c r="E17" s="85">
        <v>0</v>
      </c>
      <c r="F17" s="85">
        <v>26</v>
      </c>
      <c r="G17" s="85">
        <v>18</v>
      </c>
      <c r="H17" s="85">
        <f t="shared" si="0"/>
        <v>482</v>
      </c>
      <c r="I17" s="85">
        <v>29</v>
      </c>
      <c r="J17" s="85">
        <v>453</v>
      </c>
      <c r="K17" s="85">
        <v>241</v>
      </c>
    </row>
    <row r="18" spans="1:11" ht="16.5" customHeight="1">
      <c r="A18" s="83" t="s">
        <v>112</v>
      </c>
      <c r="B18" s="84" t="s">
        <v>113</v>
      </c>
      <c r="C18" s="85">
        <f t="shared" si="1"/>
        <v>23</v>
      </c>
      <c r="D18" s="85">
        <v>2</v>
      </c>
      <c r="E18" s="85">
        <v>0</v>
      </c>
      <c r="F18" s="85">
        <v>21</v>
      </c>
      <c r="G18" s="85">
        <v>13</v>
      </c>
      <c r="H18" s="85">
        <f t="shared" si="0"/>
        <v>456</v>
      </c>
      <c r="I18" s="85">
        <v>22</v>
      </c>
      <c r="J18" s="85">
        <v>434</v>
      </c>
      <c r="K18" s="85">
        <v>276</v>
      </c>
    </row>
    <row r="19" spans="1:11" ht="16.5" customHeight="1">
      <c r="A19" s="86" t="s">
        <v>114</v>
      </c>
      <c r="B19" s="87" t="s">
        <v>115</v>
      </c>
      <c r="C19" s="88">
        <f t="shared" si="1"/>
        <v>3</v>
      </c>
      <c r="D19" s="88">
        <v>0</v>
      </c>
      <c r="E19" s="88">
        <v>0</v>
      </c>
      <c r="F19" s="88">
        <v>3</v>
      </c>
      <c r="G19" s="88">
        <v>0</v>
      </c>
      <c r="H19" s="88">
        <f t="shared" si="0"/>
        <v>116</v>
      </c>
      <c r="I19" s="88">
        <v>6</v>
      </c>
      <c r="J19" s="88">
        <v>110</v>
      </c>
      <c r="K19" s="88">
        <v>65</v>
      </c>
    </row>
    <row r="20" spans="1:11" ht="16.5" customHeight="1">
      <c r="A20" s="89" t="s">
        <v>181</v>
      </c>
      <c r="B20" s="75"/>
      <c r="C20" s="76">
        <f t="shared" si="1"/>
        <v>34</v>
      </c>
      <c r="D20" s="76">
        <f>SUM(D25,D21)</f>
        <v>4</v>
      </c>
      <c r="E20" s="76">
        <f>SUM(E25,E21)</f>
        <v>0</v>
      </c>
      <c r="F20" s="76">
        <f>SUM(F25,F21)</f>
        <v>30</v>
      </c>
      <c r="G20" s="76">
        <f>SUM(G25,G21)</f>
        <v>15</v>
      </c>
      <c r="H20" s="76">
        <f t="shared" si="0"/>
        <v>559</v>
      </c>
      <c r="I20" s="76">
        <f>SUM(I25,I21)</f>
        <v>34</v>
      </c>
      <c r="J20" s="76">
        <f>SUM(J25,J21)</f>
        <v>525</v>
      </c>
      <c r="K20" s="76">
        <f>SUM(K25,K21)</f>
        <v>350</v>
      </c>
    </row>
    <row r="21" spans="1:11" ht="16.5" customHeight="1">
      <c r="A21" s="90" t="s">
        <v>116</v>
      </c>
      <c r="B21" s="90"/>
      <c r="C21" s="117">
        <f t="shared" si="1"/>
        <v>18</v>
      </c>
      <c r="D21" s="117">
        <f>SUM(D22:D24)</f>
        <v>0</v>
      </c>
      <c r="E21" s="117">
        <f>SUM(E22:E24)</f>
        <v>0</v>
      </c>
      <c r="F21" s="117">
        <f>SUM(F22:F24)</f>
        <v>18</v>
      </c>
      <c r="G21" s="117">
        <f>SUM(G22:G24)</f>
        <v>9</v>
      </c>
      <c r="H21" s="117">
        <f t="shared" si="0"/>
        <v>294</v>
      </c>
      <c r="I21" s="117">
        <f>SUM(I22:I24)</f>
        <v>14</v>
      </c>
      <c r="J21" s="117">
        <f>SUM(J22:J24)</f>
        <v>280</v>
      </c>
      <c r="K21" s="117">
        <f>SUM(K22:K24)</f>
        <v>179</v>
      </c>
    </row>
    <row r="22" spans="1:11" ht="16.5" customHeight="1">
      <c r="A22" s="75"/>
      <c r="B22" s="75" t="s">
        <v>117</v>
      </c>
      <c r="C22" s="76">
        <f t="shared" si="1"/>
        <v>8</v>
      </c>
      <c r="D22" s="76">
        <v>0</v>
      </c>
      <c r="E22" s="76">
        <v>0</v>
      </c>
      <c r="F22" s="76">
        <v>8</v>
      </c>
      <c r="G22" s="76">
        <v>3</v>
      </c>
      <c r="H22" s="76">
        <f t="shared" si="0"/>
        <v>167</v>
      </c>
      <c r="I22" s="76">
        <v>10</v>
      </c>
      <c r="J22" s="76">
        <v>157</v>
      </c>
      <c r="K22" s="76">
        <v>104</v>
      </c>
    </row>
    <row r="23" spans="1:11" ht="16.5" customHeight="1">
      <c r="A23" s="75"/>
      <c r="B23" s="75" t="s">
        <v>118</v>
      </c>
      <c r="C23" s="76">
        <f t="shared" si="1"/>
        <v>8</v>
      </c>
      <c r="D23" s="76">
        <v>0</v>
      </c>
      <c r="E23" s="76">
        <v>0</v>
      </c>
      <c r="F23" s="76">
        <v>8</v>
      </c>
      <c r="G23" s="76">
        <v>4</v>
      </c>
      <c r="H23" s="76">
        <f t="shared" si="0"/>
        <v>110</v>
      </c>
      <c r="I23" s="76">
        <v>4</v>
      </c>
      <c r="J23" s="76">
        <v>106</v>
      </c>
      <c r="K23" s="76">
        <v>67</v>
      </c>
    </row>
    <row r="24" spans="1:11" ht="16.5" customHeight="1">
      <c r="A24" s="91"/>
      <c r="B24" s="91" t="s">
        <v>119</v>
      </c>
      <c r="C24" s="92">
        <f t="shared" si="1"/>
        <v>2</v>
      </c>
      <c r="D24" s="92">
        <v>0</v>
      </c>
      <c r="E24" s="92">
        <v>0</v>
      </c>
      <c r="F24" s="92">
        <v>2</v>
      </c>
      <c r="G24" s="92">
        <v>2</v>
      </c>
      <c r="H24" s="92">
        <f t="shared" si="0"/>
        <v>17</v>
      </c>
      <c r="I24" s="92">
        <v>0</v>
      </c>
      <c r="J24" s="92">
        <v>17</v>
      </c>
      <c r="K24" s="92">
        <v>8</v>
      </c>
    </row>
    <row r="25" spans="1:11" ht="16.5" customHeight="1">
      <c r="A25" s="75" t="s">
        <v>120</v>
      </c>
      <c r="B25" s="75"/>
      <c r="C25" s="76">
        <f t="shared" si="1"/>
        <v>16</v>
      </c>
      <c r="D25" s="76">
        <f>SUM(D26:D27)</f>
        <v>4</v>
      </c>
      <c r="E25" s="76">
        <f>SUM(E26:E27)</f>
        <v>0</v>
      </c>
      <c r="F25" s="76">
        <f>SUM(F26:F27)</f>
        <v>12</v>
      </c>
      <c r="G25" s="76">
        <f>SUM(G26:G27)</f>
        <v>6</v>
      </c>
      <c r="H25" s="76">
        <f t="shared" si="0"/>
        <v>265</v>
      </c>
      <c r="I25" s="76">
        <f>SUM(I26:I27)</f>
        <v>20</v>
      </c>
      <c r="J25" s="76">
        <f>SUM(J26:J27)</f>
        <v>245</v>
      </c>
      <c r="K25" s="76">
        <f>SUM(K26:K27)</f>
        <v>171</v>
      </c>
    </row>
    <row r="26" spans="1:11" ht="16.5" customHeight="1">
      <c r="A26" s="75"/>
      <c r="B26" s="75" t="s">
        <v>121</v>
      </c>
      <c r="C26" s="76">
        <f t="shared" si="1"/>
        <v>7</v>
      </c>
      <c r="D26" s="76">
        <v>0</v>
      </c>
      <c r="E26" s="76">
        <v>0</v>
      </c>
      <c r="F26" s="76">
        <v>7</v>
      </c>
      <c r="G26" s="76">
        <v>3</v>
      </c>
      <c r="H26" s="76">
        <f t="shared" si="0"/>
        <v>191</v>
      </c>
      <c r="I26" s="76">
        <v>13</v>
      </c>
      <c r="J26" s="76">
        <v>178</v>
      </c>
      <c r="K26" s="76">
        <v>128</v>
      </c>
    </row>
    <row r="27" spans="1:11" ht="16.5" customHeight="1">
      <c r="A27" s="80"/>
      <c r="B27" s="80" t="s">
        <v>122</v>
      </c>
      <c r="C27" s="81">
        <f t="shared" si="1"/>
        <v>9</v>
      </c>
      <c r="D27" s="81">
        <v>4</v>
      </c>
      <c r="E27" s="81">
        <v>0</v>
      </c>
      <c r="F27" s="81">
        <v>5</v>
      </c>
      <c r="G27" s="81">
        <v>3</v>
      </c>
      <c r="H27" s="81">
        <f t="shared" si="0"/>
        <v>74</v>
      </c>
      <c r="I27" s="81">
        <v>7</v>
      </c>
      <c r="J27" s="81">
        <v>67</v>
      </c>
      <c r="K27" s="81">
        <v>43</v>
      </c>
    </row>
    <row r="28" spans="1:11" ht="16.5" customHeight="1">
      <c r="A28" s="82" t="s">
        <v>182</v>
      </c>
      <c r="B28" s="73"/>
      <c r="C28" s="116">
        <f t="shared" si="1"/>
        <v>41</v>
      </c>
      <c r="D28" s="116">
        <f>SUM(D29:D30)</f>
        <v>4</v>
      </c>
      <c r="E28" s="116">
        <f>SUM(E29:E30)</f>
        <v>0</v>
      </c>
      <c r="F28" s="116">
        <f>SUM(F29:F30)</f>
        <v>37</v>
      </c>
      <c r="G28" s="116">
        <f>SUM(G29:G30)</f>
        <v>19</v>
      </c>
      <c r="H28" s="116">
        <f t="shared" si="0"/>
        <v>529</v>
      </c>
      <c r="I28" s="116">
        <f>SUM(I29:I30)</f>
        <v>44</v>
      </c>
      <c r="J28" s="116">
        <f>SUM(J29:J30)</f>
        <v>485</v>
      </c>
      <c r="K28" s="116">
        <f>SUM(K29:K30)</f>
        <v>334</v>
      </c>
    </row>
    <row r="29" spans="1:11" ht="16.5" customHeight="1">
      <c r="A29" s="83" t="s">
        <v>123</v>
      </c>
      <c r="B29" s="84" t="s">
        <v>124</v>
      </c>
      <c r="C29" s="85">
        <f t="shared" si="1"/>
        <v>22</v>
      </c>
      <c r="D29" s="85">
        <v>2</v>
      </c>
      <c r="E29" s="85">
        <v>0</v>
      </c>
      <c r="F29" s="85">
        <v>20</v>
      </c>
      <c r="G29" s="85">
        <v>11</v>
      </c>
      <c r="H29" s="85">
        <f t="shared" si="0"/>
        <v>242</v>
      </c>
      <c r="I29" s="85">
        <v>23</v>
      </c>
      <c r="J29" s="85">
        <v>219</v>
      </c>
      <c r="K29" s="85">
        <v>153</v>
      </c>
    </row>
    <row r="30" spans="1:11" ht="16.5" customHeight="1">
      <c r="A30" s="75" t="s">
        <v>125</v>
      </c>
      <c r="B30" s="75"/>
      <c r="C30" s="76">
        <f t="shared" si="1"/>
        <v>19</v>
      </c>
      <c r="D30" s="76">
        <f>SUM(D31:D34)</f>
        <v>2</v>
      </c>
      <c r="E30" s="76">
        <f>SUM(E31:E34)</f>
        <v>0</v>
      </c>
      <c r="F30" s="76">
        <f>SUM(F31:F34)</f>
        <v>17</v>
      </c>
      <c r="G30" s="76">
        <f>SUM(G31:G34)</f>
        <v>8</v>
      </c>
      <c r="H30" s="76">
        <f t="shared" si="0"/>
        <v>287</v>
      </c>
      <c r="I30" s="76">
        <f>SUM(I31:I34)</f>
        <v>21</v>
      </c>
      <c r="J30" s="76">
        <f>SUM(J31:J34)</f>
        <v>266</v>
      </c>
      <c r="K30" s="76">
        <f>SUM(K31:K34)</f>
        <v>181</v>
      </c>
    </row>
    <row r="31" spans="1:11" ht="16.5" customHeight="1">
      <c r="A31" s="75"/>
      <c r="B31" s="75" t="s">
        <v>126</v>
      </c>
      <c r="C31" s="76">
        <f t="shared" si="1"/>
        <v>15</v>
      </c>
      <c r="D31" s="76">
        <v>1</v>
      </c>
      <c r="E31" s="76">
        <v>0</v>
      </c>
      <c r="F31" s="76">
        <v>14</v>
      </c>
      <c r="G31" s="76">
        <v>6</v>
      </c>
      <c r="H31" s="76">
        <f t="shared" si="0"/>
        <v>168</v>
      </c>
      <c r="I31" s="76">
        <v>13</v>
      </c>
      <c r="J31" s="76">
        <v>155</v>
      </c>
      <c r="K31" s="76">
        <v>115</v>
      </c>
    </row>
    <row r="32" spans="1:11" ht="16.5" customHeight="1">
      <c r="A32" s="75"/>
      <c r="B32" s="75" t="s">
        <v>127</v>
      </c>
      <c r="C32" s="76">
        <f t="shared" si="1"/>
        <v>2</v>
      </c>
      <c r="D32" s="76">
        <v>0</v>
      </c>
      <c r="E32" s="76">
        <v>0</v>
      </c>
      <c r="F32" s="76">
        <v>2</v>
      </c>
      <c r="G32" s="76">
        <v>1</v>
      </c>
      <c r="H32" s="76">
        <f t="shared" si="0"/>
        <v>76</v>
      </c>
      <c r="I32" s="76">
        <v>6</v>
      </c>
      <c r="J32" s="76">
        <v>70</v>
      </c>
      <c r="K32" s="76">
        <v>37</v>
      </c>
    </row>
    <row r="33" spans="1:11" ht="16.5" customHeight="1">
      <c r="A33" s="75"/>
      <c r="B33" s="75" t="s">
        <v>183</v>
      </c>
      <c r="C33" s="76">
        <f t="shared" si="1"/>
        <v>2</v>
      </c>
      <c r="D33" s="76">
        <v>1</v>
      </c>
      <c r="E33" s="76">
        <v>0</v>
      </c>
      <c r="F33" s="76">
        <v>1</v>
      </c>
      <c r="G33" s="76">
        <v>1</v>
      </c>
      <c r="H33" s="76">
        <f t="shared" si="0"/>
        <v>18</v>
      </c>
      <c r="I33" s="76">
        <v>0</v>
      </c>
      <c r="J33" s="76">
        <v>18</v>
      </c>
      <c r="K33" s="76">
        <v>15</v>
      </c>
    </row>
    <row r="34" spans="1:11" ht="16.5" customHeight="1">
      <c r="A34" s="80"/>
      <c r="B34" s="80" t="s">
        <v>184</v>
      </c>
      <c r="C34" s="81">
        <f t="shared" si="1"/>
        <v>0</v>
      </c>
      <c r="D34" s="81">
        <v>0</v>
      </c>
      <c r="E34" s="81">
        <v>0</v>
      </c>
      <c r="F34" s="81">
        <v>0</v>
      </c>
      <c r="G34" s="81">
        <v>0</v>
      </c>
      <c r="H34" s="81">
        <f t="shared" si="0"/>
        <v>25</v>
      </c>
      <c r="I34" s="81">
        <v>2</v>
      </c>
      <c r="J34" s="81">
        <v>23</v>
      </c>
      <c r="K34" s="81">
        <v>14</v>
      </c>
    </row>
    <row r="35" spans="1:11" ht="16.5" customHeight="1">
      <c r="A35" s="82" t="s">
        <v>185</v>
      </c>
      <c r="B35" s="73"/>
      <c r="C35" s="116">
        <f t="shared" si="1"/>
        <v>22</v>
      </c>
      <c r="D35" s="116">
        <f>SUM(D36)</f>
        <v>2</v>
      </c>
      <c r="E35" s="116">
        <f>SUM(E36)</f>
        <v>0</v>
      </c>
      <c r="F35" s="116">
        <f>SUM(F36)</f>
        <v>20</v>
      </c>
      <c r="G35" s="116">
        <f>SUM(G36)</f>
        <v>8</v>
      </c>
      <c r="H35" s="116">
        <f t="shared" si="0"/>
        <v>210</v>
      </c>
      <c r="I35" s="116">
        <f>SUM(I36)</f>
        <v>21</v>
      </c>
      <c r="J35" s="116">
        <f>SUM(J36)</f>
        <v>189</v>
      </c>
      <c r="K35" s="116">
        <f>SUM(K36)</f>
        <v>130</v>
      </c>
    </row>
    <row r="36" spans="1:11" ht="16.5" customHeight="1">
      <c r="A36" s="90" t="s">
        <v>128</v>
      </c>
      <c r="B36" s="90"/>
      <c r="C36" s="117">
        <f t="shared" si="1"/>
        <v>22</v>
      </c>
      <c r="D36" s="117">
        <f>SUM(D37:D42)</f>
        <v>2</v>
      </c>
      <c r="E36" s="117">
        <f>SUM(E37:E42)</f>
        <v>0</v>
      </c>
      <c r="F36" s="117">
        <f>SUM(F37:F42)</f>
        <v>20</v>
      </c>
      <c r="G36" s="117">
        <f>SUM(G37:G42)</f>
        <v>8</v>
      </c>
      <c r="H36" s="117">
        <f t="shared" si="0"/>
        <v>210</v>
      </c>
      <c r="I36" s="117">
        <f>SUM(I37:I42)</f>
        <v>21</v>
      </c>
      <c r="J36" s="117">
        <f>SUM(J37:J42)</f>
        <v>189</v>
      </c>
      <c r="K36" s="117">
        <f>SUM(K37:K42)</f>
        <v>130</v>
      </c>
    </row>
    <row r="37" spans="1:11" ht="16.5" customHeight="1">
      <c r="A37" s="75"/>
      <c r="B37" s="75" t="s">
        <v>129</v>
      </c>
      <c r="C37" s="76">
        <f t="shared" si="1"/>
        <v>2</v>
      </c>
      <c r="D37" s="76">
        <v>0</v>
      </c>
      <c r="E37" s="76">
        <v>0</v>
      </c>
      <c r="F37" s="76">
        <v>2</v>
      </c>
      <c r="G37" s="76">
        <v>0</v>
      </c>
      <c r="H37" s="76">
        <f t="shared" si="0"/>
        <v>37</v>
      </c>
      <c r="I37" s="76">
        <v>7</v>
      </c>
      <c r="J37" s="76">
        <v>30</v>
      </c>
      <c r="K37" s="76">
        <v>17</v>
      </c>
    </row>
    <row r="38" spans="1:11" ht="16.5" customHeight="1">
      <c r="A38" s="75"/>
      <c r="B38" s="75" t="s">
        <v>130</v>
      </c>
      <c r="C38" s="76">
        <f t="shared" si="1"/>
        <v>7</v>
      </c>
      <c r="D38" s="76">
        <v>1</v>
      </c>
      <c r="E38" s="76">
        <v>0</v>
      </c>
      <c r="F38" s="76">
        <v>6</v>
      </c>
      <c r="G38" s="76">
        <v>5</v>
      </c>
      <c r="H38" s="76">
        <f t="shared" si="0"/>
        <v>61</v>
      </c>
      <c r="I38" s="76">
        <v>3</v>
      </c>
      <c r="J38" s="76">
        <v>58</v>
      </c>
      <c r="K38" s="76">
        <v>47</v>
      </c>
    </row>
    <row r="39" spans="1:11" ht="16.5" customHeight="1">
      <c r="A39" s="75"/>
      <c r="B39" s="75" t="s">
        <v>131</v>
      </c>
      <c r="C39" s="76">
        <f t="shared" si="1"/>
        <v>4</v>
      </c>
      <c r="D39" s="76">
        <v>0</v>
      </c>
      <c r="E39" s="76">
        <v>0</v>
      </c>
      <c r="F39" s="76">
        <v>4</v>
      </c>
      <c r="G39" s="76">
        <v>2</v>
      </c>
      <c r="H39" s="76">
        <f t="shared" si="0"/>
        <v>38</v>
      </c>
      <c r="I39" s="76">
        <v>8</v>
      </c>
      <c r="J39" s="76">
        <v>30</v>
      </c>
      <c r="K39" s="76">
        <v>20</v>
      </c>
    </row>
    <row r="40" spans="1:11" ht="16.5" customHeight="1">
      <c r="A40" s="75"/>
      <c r="B40" s="75" t="s">
        <v>132</v>
      </c>
      <c r="C40" s="76">
        <f t="shared" si="1"/>
        <v>4</v>
      </c>
      <c r="D40" s="76">
        <v>0</v>
      </c>
      <c r="E40" s="76">
        <v>0</v>
      </c>
      <c r="F40" s="76">
        <v>4</v>
      </c>
      <c r="G40" s="76">
        <v>1</v>
      </c>
      <c r="H40" s="76">
        <f t="shared" si="0"/>
        <v>32</v>
      </c>
      <c r="I40" s="76">
        <v>1</v>
      </c>
      <c r="J40" s="76">
        <v>31</v>
      </c>
      <c r="K40" s="76">
        <v>19</v>
      </c>
    </row>
    <row r="41" spans="1:11" ht="16.5" customHeight="1">
      <c r="A41" s="75"/>
      <c r="B41" s="75" t="s">
        <v>133</v>
      </c>
      <c r="C41" s="76">
        <f t="shared" si="1"/>
        <v>3</v>
      </c>
      <c r="D41" s="76">
        <v>1</v>
      </c>
      <c r="E41" s="76">
        <v>0</v>
      </c>
      <c r="F41" s="76">
        <v>2</v>
      </c>
      <c r="G41" s="76">
        <v>0</v>
      </c>
      <c r="H41" s="76">
        <f t="shared" si="0"/>
        <v>29</v>
      </c>
      <c r="I41" s="76">
        <v>2</v>
      </c>
      <c r="J41" s="76">
        <v>27</v>
      </c>
      <c r="K41" s="76">
        <v>20</v>
      </c>
    </row>
    <row r="42" spans="1:11" ht="16.5" customHeight="1">
      <c r="A42" s="75"/>
      <c r="B42" s="75" t="s">
        <v>134</v>
      </c>
      <c r="C42" s="76">
        <f t="shared" si="1"/>
        <v>2</v>
      </c>
      <c r="D42" s="76">
        <v>0</v>
      </c>
      <c r="E42" s="76">
        <v>0</v>
      </c>
      <c r="F42" s="76">
        <v>2</v>
      </c>
      <c r="G42" s="76">
        <v>0</v>
      </c>
      <c r="H42" s="76">
        <f t="shared" si="0"/>
        <v>13</v>
      </c>
      <c r="I42" s="76">
        <v>0</v>
      </c>
      <c r="J42" s="76">
        <v>13</v>
      </c>
      <c r="K42" s="76">
        <v>7</v>
      </c>
    </row>
    <row r="43" spans="1:11" ht="16.5" customHeight="1">
      <c r="A43" s="82" t="s">
        <v>186</v>
      </c>
      <c r="B43" s="73"/>
      <c r="C43" s="116">
        <f t="shared" si="1"/>
        <v>39</v>
      </c>
      <c r="D43" s="116">
        <f>SUM(D44:D45)</f>
        <v>3</v>
      </c>
      <c r="E43" s="116">
        <f>SUM(E44:E45)</f>
        <v>0</v>
      </c>
      <c r="F43" s="116">
        <f>SUM(F44:F45)</f>
        <v>36</v>
      </c>
      <c r="G43" s="116">
        <f>SUM(G44:G45)</f>
        <v>19</v>
      </c>
      <c r="H43" s="116">
        <f t="shared" si="0"/>
        <v>440</v>
      </c>
      <c r="I43" s="116">
        <f>SUM(I44:I45)</f>
        <v>48</v>
      </c>
      <c r="J43" s="116">
        <f>SUM(J44:J45)</f>
        <v>392</v>
      </c>
      <c r="K43" s="116">
        <f>SUM(K44:K45)</f>
        <v>298</v>
      </c>
    </row>
    <row r="44" spans="1:11" ht="16.5" customHeight="1">
      <c r="A44" s="83" t="s">
        <v>135</v>
      </c>
      <c r="B44" s="84" t="s">
        <v>136</v>
      </c>
      <c r="C44" s="85">
        <f t="shared" si="1"/>
        <v>36</v>
      </c>
      <c r="D44" s="85">
        <v>2</v>
      </c>
      <c r="E44" s="85">
        <v>0</v>
      </c>
      <c r="F44" s="85">
        <v>34</v>
      </c>
      <c r="G44" s="85">
        <v>18</v>
      </c>
      <c r="H44" s="85">
        <f t="shared" si="0"/>
        <v>409</v>
      </c>
      <c r="I44" s="85">
        <v>45</v>
      </c>
      <c r="J44" s="85">
        <v>364</v>
      </c>
      <c r="K44" s="85">
        <v>281</v>
      </c>
    </row>
    <row r="45" spans="1:11" ht="16.5" customHeight="1">
      <c r="A45" s="75" t="s">
        <v>137</v>
      </c>
      <c r="B45" s="75"/>
      <c r="C45" s="76">
        <f t="shared" si="1"/>
        <v>3</v>
      </c>
      <c r="D45" s="76">
        <f>SUM(D46:D48)</f>
        <v>1</v>
      </c>
      <c r="E45" s="76">
        <f>SUM(E46:E48)</f>
        <v>0</v>
      </c>
      <c r="F45" s="76">
        <f>SUM(F46:F48)</f>
        <v>2</v>
      </c>
      <c r="G45" s="76">
        <f>SUM(G46:G48)</f>
        <v>1</v>
      </c>
      <c r="H45" s="76">
        <f t="shared" si="0"/>
        <v>31</v>
      </c>
      <c r="I45" s="76">
        <f>SUM(I46:I48)</f>
        <v>3</v>
      </c>
      <c r="J45" s="76">
        <f>SUM(J46:J48)</f>
        <v>28</v>
      </c>
      <c r="K45" s="76">
        <f>SUM(K46:K48)</f>
        <v>17</v>
      </c>
    </row>
    <row r="46" spans="1:11" ht="16.5" customHeight="1">
      <c r="A46" s="75"/>
      <c r="B46" s="75" t="s">
        <v>138</v>
      </c>
      <c r="C46" s="76">
        <f>SUM(D46:F46)</f>
        <v>0</v>
      </c>
      <c r="D46" s="76">
        <v>0</v>
      </c>
      <c r="E46" s="76">
        <v>0</v>
      </c>
      <c r="F46" s="76">
        <v>0</v>
      </c>
      <c r="G46" s="76">
        <v>0</v>
      </c>
      <c r="H46" s="76">
        <f>SUM(I46:J46)</f>
        <v>6</v>
      </c>
      <c r="I46" s="76">
        <v>0</v>
      </c>
      <c r="J46" s="76">
        <v>6</v>
      </c>
      <c r="K46" s="76">
        <v>4</v>
      </c>
    </row>
    <row r="47" spans="1:11" ht="16.5" customHeight="1">
      <c r="A47" s="75"/>
      <c r="B47" s="75" t="s">
        <v>139</v>
      </c>
      <c r="C47" s="76">
        <f t="shared" si="1"/>
        <v>2</v>
      </c>
      <c r="D47" s="76">
        <v>1</v>
      </c>
      <c r="E47" s="76">
        <v>0</v>
      </c>
      <c r="F47" s="76">
        <v>1</v>
      </c>
      <c r="G47" s="76">
        <v>1</v>
      </c>
      <c r="H47" s="76">
        <f t="shared" si="0"/>
        <v>16</v>
      </c>
      <c r="I47" s="76">
        <v>3</v>
      </c>
      <c r="J47" s="76">
        <v>13</v>
      </c>
      <c r="K47" s="76">
        <v>10</v>
      </c>
    </row>
    <row r="48" spans="1:11" ht="16.5" customHeight="1">
      <c r="A48" s="80"/>
      <c r="B48" s="80" t="s">
        <v>140</v>
      </c>
      <c r="C48" s="81">
        <f t="shared" si="1"/>
        <v>1</v>
      </c>
      <c r="D48" s="81">
        <v>0</v>
      </c>
      <c r="E48" s="81">
        <v>0</v>
      </c>
      <c r="F48" s="81">
        <v>1</v>
      </c>
      <c r="G48" s="81">
        <v>0</v>
      </c>
      <c r="H48" s="81">
        <f t="shared" si="0"/>
        <v>9</v>
      </c>
      <c r="I48" s="81">
        <v>0</v>
      </c>
      <c r="J48" s="81">
        <v>9</v>
      </c>
      <c r="K48" s="81">
        <v>3</v>
      </c>
    </row>
    <row r="49" spans="1:11" ht="16.5" customHeight="1">
      <c r="A49" s="82" t="s">
        <v>187</v>
      </c>
      <c r="B49" s="73"/>
      <c r="C49" s="116">
        <f t="shared" si="1"/>
        <v>25</v>
      </c>
      <c r="D49" s="116">
        <f>SUM(D50,D55)</f>
        <v>2</v>
      </c>
      <c r="E49" s="116">
        <f>SUM(E50,E55)</f>
        <v>0</v>
      </c>
      <c r="F49" s="116">
        <f>SUM(F50,F55)</f>
        <v>23</v>
      </c>
      <c r="G49" s="116">
        <f>SUM(G50,G55)</f>
        <v>12</v>
      </c>
      <c r="H49" s="116">
        <f t="shared" si="0"/>
        <v>186</v>
      </c>
      <c r="I49" s="116">
        <f>SUM(I50,I55)</f>
        <v>22</v>
      </c>
      <c r="J49" s="116">
        <f>SUM(J50,J55)</f>
        <v>164</v>
      </c>
      <c r="K49" s="116">
        <f>SUM(K50,K55)</f>
        <v>108</v>
      </c>
    </row>
    <row r="50" spans="1:11" ht="16.5" customHeight="1">
      <c r="A50" s="90" t="s">
        <v>141</v>
      </c>
      <c r="B50" s="90"/>
      <c r="C50" s="117">
        <f t="shared" si="1"/>
        <v>15</v>
      </c>
      <c r="D50" s="117">
        <f>SUM(D51:D54)</f>
        <v>1</v>
      </c>
      <c r="E50" s="117">
        <f>SUM(E51:E54)</f>
        <v>0</v>
      </c>
      <c r="F50" s="117">
        <f>SUM(F51:F54)</f>
        <v>14</v>
      </c>
      <c r="G50" s="117">
        <f>SUM(G51:G54)</f>
        <v>7</v>
      </c>
      <c r="H50" s="117">
        <f t="shared" si="0"/>
        <v>112</v>
      </c>
      <c r="I50" s="117">
        <f>SUM(I51:I54)</f>
        <v>8</v>
      </c>
      <c r="J50" s="117">
        <f>SUM(J51:J54)</f>
        <v>104</v>
      </c>
      <c r="K50" s="117">
        <f>SUM(K51:K54)</f>
        <v>66</v>
      </c>
    </row>
    <row r="51" spans="1:11" ht="16.5" customHeight="1">
      <c r="A51" s="75"/>
      <c r="B51" s="75" t="s">
        <v>142</v>
      </c>
      <c r="C51" s="76">
        <f>SUM(D51:F51)</f>
        <v>1</v>
      </c>
      <c r="D51" s="76">
        <v>0</v>
      </c>
      <c r="E51" s="76">
        <v>0</v>
      </c>
      <c r="F51" s="76">
        <v>1</v>
      </c>
      <c r="G51" s="76">
        <v>0</v>
      </c>
      <c r="H51" s="76">
        <f>SUM(I51:J51)</f>
        <v>33</v>
      </c>
      <c r="I51" s="76">
        <v>3</v>
      </c>
      <c r="J51" s="76">
        <v>30</v>
      </c>
      <c r="K51" s="76">
        <v>17</v>
      </c>
    </row>
    <row r="52" spans="1:11" ht="16.5" customHeight="1">
      <c r="A52" s="75"/>
      <c r="B52" s="75" t="s">
        <v>143</v>
      </c>
      <c r="C52" s="76">
        <f t="shared" si="1"/>
        <v>9</v>
      </c>
      <c r="D52" s="76">
        <v>1</v>
      </c>
      <c r="E52" s="76">
        <v>0</v>
      </c>
      <c r="F52" s="76">
        <v>8</v>
      </c>
      <c r="G52" s="76">
        <v>3</v>
      </c>
      <c r="H52" s="76">
        <f t="shared" si="0"/>
        <v>44</v>
      </c>
      <c r="I52" s="76">
        <v>2</v>
      </c>
      <c r="J52" s="76">
        <v>42</v>
      </c>
      <c r="K52" s="76">
        <v>29</v>
      </c>
    </row>
    <row r="53" spans="1:11" ht="16.5" customHeight="1">
      <c r="A53" s="75"/>
      <c r="B53" s="75" t="s">
        <v>144</v>
      </c>
      <c r="C53" s="76">
        <f t="shared" si="1"/>
        <v>1</v>
      </c>
      <c r="D53" s="76">
        <v>0</v>
      </c>
      <c r="E53" s="76">
        <v>0</v>
      </c>
      <c r="F53" s="76">
        <v>1</v>
      </c>
      <c r="G53" s="76">
        <v>1</v>
      </c>
      <c r="H53" s="76">
        <f t="shared" si="0"/>
        <v>19</v>
      </c>
      <c r="I53" s="76">
        <v>3</v>
      </c>
      <c r="J53" s="76">
        <v>16</v>
      </c>
      <c r="K53" s="76">
        <v>14</v>
      </c>
    </row>
    <row r="54" spans="1:11" ht="16.5" customHeight="1">
      <c r="A54" s="91"/>
      <c r="B54" s="91" t="s">
        <v>145</v>
      </c>
      <c r="C54" s="92">
        <f t="shared" si="1"/>
        <v>4</v>
      </c>
      <c r="D54" s="92">
        <v>0</v>
      </c>
      <c r="E54" s="92">
        <v>0</v>
      </c>
      <c r="F54" s="92">
        <v>4</v>
      </c>
      <c r="G54" s="92">
        <v>3</v>
      </c>
      <c r="H54" s="92">
        <f t="shared" si="0"/>
        <v>16</v>
      </c>
      <c r="I54" s="92">
        <v>0</v>
      </c>
      <c r="J54" s="92">
        <v>16</v>
      </c>
      <c r="K54" s="92">
        <v>6</v>
      </c>
    </row>
    <row r="55" spans="1:11" ht="16.5" customHeight="1">
      <c r="A55" s="75" t="s">
        <v>146</v>
      </c>
      <c r="B55" s="75"/>
      <c r="C55" s="76">
        <f t="shared" si="1"/>
        <v>10</v>
      </c>
      <c r="D55" s="76">
        <f>SUM(D56:D58)</f>
        <v>1</v>
      </c>
      <c r="E55" s="76">
        <f>SUM(E56:E58)</f>
        <v>0</v>
      </c>
      <c r="F55" s="76">
        <f>SUM(F56:F58)</f>
        <v>9</v>
      </c>
      <c r="G55" s="76">
        <f>SUM(G56:G58)</f>
        <v>5</v>
      </c>
      <c r="H55" s="76">
        <f t="shared" si="0"/>
        <v>74</v>
      </c>
      <c r="I55" s="76">
        <f>SUM(I56:I58)</f>
        <v>14</v>
      </c>
      <c r="J55" s="76">
        <f>SUM(J56:J58)</f>
        <v>60</v>
      </c>
      <c r="K55" s="76">
        <f>SUM(K56:K58)</f>
        <v>42</v>
      </c>
    </row>
    <row r="56" spans="1:11" ht="16.5" customHeight="1">
      <c r="A56" s="75"/>
      <c r="B56" s="75" t="s">
        <v>147</v>
      </c>
      <c r="C56" s="76">
        <f t="shared" si="1"/>
        <v>4</v>
      </c>
      <c r="D56" s="76">
        <v>0</v>
      </c>
      <c r="E56" s="76">
        <v>0</v>
      </c>
      <c r="F56" s="76">
        <v>4</v>
      </c>
      <c r="G56" s="76">
        <v>2</v>
      </c>
      <c r="H56" s="76">
        <f t="shared" si="0"/>
        <v>23</v>
      </c>
      <c r="I56" s="76">
        <v>3</v>
      </c>
      <c r="J56" s="76">
        <v>20</v>
      </c>
      <c r="K56" s="76">
        <v>16</v>
      </c>
    </row>
    <row r="57" spans="1:11" ht="16.5" customHeight="1">
      <c r="A57" s="75"/>
      <c r="B57" s="75" t="s">
        <v>148</v>
      </c>
      <c r="C57" s="76">
        <f t="shared" si="1"/>
        <v>5</v>
      </c>
      <c r="D57" s="76">
        <v>1</v>
      </c>
      <c r="E57" s="76">
        <v>0</v>
      </c>
      <c r="F57" s="76">
        <v>4</v>
      </c>
      <c r="G57" s="76">
        <v>2</v>
      </c>
      <c r="H57" s="76">
        <f t="shared" si="0"/>
        <v>38</v>
      </c>
      <c r="I57" s="76">
        <v>9</v>
      </c>
      <c r="J57" s="76">
        <v>29</v>
      </c>
      <c r="K57" s="76">
        <v>19</v>
      </c>
    </row>
    <row r="58" spans="1:11" ht="16.5" customHeight="1">
      <c r="A58" s="80"/>
      <c r="B58" s="80" t="s">
        <v>188</v>
      </c>
      <c r="C58" s="81">
        <f t="shared" si="1"/>
        <v>1</v>
      </c>
      <c r="D58" s="81">
        <v>0</v>
      </c>
      <c r="E58" s="81">
        <v>0</v>
      </c>
      <c r="F58" s="81">
        <v>1</v>
      </c>
      <c r="G58" s="81">
        <v>1</v>
      </c>
      <c r="H58" s="81">
        <f t="shared" si="0"/>
        <v>13</v>
      </c>
      <c r="I58" s="81">
        <v>2</v>
      </c>
      <c r="J58" s="81">
        <v>11</v>
      </c>
      <c r="K58" s="81">
        <v>7</v>
      </c>
    </row>
    <row r="59" spans="1:11" ht="16.5" customHeight="1">
      <c r="A59" s="82" t="s">
        <v>189</v>
      </c>
      <c r="B59" s="73"/>
      <c r="C59" s="116">
        <f t="shared" si="1"/>
        <v>13</v>
      </c>
      <c r="D59" s="116">
        <f>SUM(D60,D64)</f>
        <v>2</v>
      </c>
      <c r="E59" s="116">
        <f>SUM(E60,E64)</f>
        <v>0</v>
      </c>
      <c r="F59" s="116">
        <f>SUM(F60,F64)</f>
        <v>11</v>
      </c>
      <c r="G59" s="116">
        <f>SUM(G60,G64)</f>
        <v>5</v>
      </c>
      <c r="H59" s="116">
        <f t="shared" si="0"/>
        <v>136</v>
      </c>
      <c r="I59" s="116">
        <f>SUM(I60,I64)</f>
        <v>6</v>
      </c>
      <c r="J59" s="116">
        <f>SUM(J60,J64)</f>
        <v>130</v>
      </c>
      <c r="K59" s="116">
        <f>SUM(K60,K64)</f>
        <v>72</v>
      </c>
    </row>
    <row r="60" spans="1:11" ht="16.5" customHeight="1">
      <c r="A60" s="90" t="s">
        <v>149</v>
      </c>
      <c r="B60" s="90"/>
      <c r="C60" s="117">
        <f t="shared" si="1"/>
        <v>8</v>
      </c>
      <c r="D60" s="117">
        <f>SUM(D61:D63)</f>
        <v>0</v>
      </c>
      <c r="E60" s="117">
        <f>SUM(E61:E63)</f>
        <v>0</v>
      </c>
      <c r="F60" s="117">
        <f>SUM(F61:F63)</f>
        <v>8</v>
      </c>
      <c r="G60" s="117">
        <f>SUM(G61:G63)</f>
        <v>3</v>
      </c>
      <c r="H60" s="117">
        <f aca="true" t="shared" si="2" ref="H60:H75">SUM(I60:J60)</f>
        <v>91</v>
      </c>
      <c r="I60" s="117">
        <f>SUM(I61:I63)</f>
        <v>4</v>
      </c>
      <c r="J60" s="117">
        <f>SUM(J61:J63)</f>
        <v>87</v>
      </c>
      <c r="K60" s="117">
        <f>SUM(K61:K63)</f>
        <v>46</v>
      </c>
    </row>
    <row r="61" spans="1:11" ht="16.5" customHeight="1">
      <c r="A61" s="75"/>
      <c r="B61" s="75" t="s">
        <v>150</v>
      </c>
      <c r="C61" s="76">
        <f aca="true" t="shared" si="3" ref="C61:C75">SUM(D61:F61)</f>
        <v>3</v>
      </c>
      <c r="D61" s="76">
        <v>0</v>
      </c>
      <c r="E61" s="76">
        <v>0</v>
      </c>
      <c r="F61" s="76">
        <v>3</v>
      </c>
      <c r="G61" s="76">
        <v>1</v>
      </c>
      <c r="H61" s="76">
        <f t="shared" si="2"/>
        <v>66</v>
      </c>
      <c r="I61" s="76">
        <v>3</v>
      </c>
      <c r="J61" s="76">
        <v>63</v>
      </c>
      <c r="K61" s="76">
        <v>32</v>
      </c>
    </row>
    <row r="62" spans="1:11" ht="16.5" customHeight="1">
      <c r="A62" s="75"/>
      <c r="B62" s="75" t="s">
        <v>151</v>
      </c>
      <c r="C62" s="76">
        <f>SUM(D62:F62)</f>
        <v>2</v>
      </c>
      <c r="D62" s="76">
        <v>0</v>
      </c>
      <c r="E62" s="76">
        <v>0</v>
      </c>
      <c r="F62" s="76">
        <v>2</v>
      </c>
      <c r="G62" s="76">
        <v>0</v>
      </c>
      <c r="H62" s="76">
        <f>SUM(I62:J62)</f>
        <v>13</v>
      </c>
      <c r="I62" s="76">
        <v>1</v>
      </c>
      <c r="J62" s="76">
        <v>12</v>
      </c>
      <c r="K62" s="76">
        <v>7</v>
      </c>
    </row>
    <row r="63" spans="1:11" ht="16.5" customHeight="1">
      <c r="A63" s="91"/>
      <c r="B63" s="91" t="s">
        <v>152</v>
      </c>
      <c r="C63" s="92">
        <f>SUM(D63:F63)</f>
        <v>3</v>
      </c>
      <c r="D63" s="92">
        <v>0</v>
      </c>
      <c r="E63" s="92">
        <v>0</v>
      </c>
      <c r="F63" s="92">
        <v>3</v>
      </c>
      <c r="G63" s="92">
        <v>2</v>
      </c>
      <c r="H63" s="92">
        <f>SUM(I63:J63)</f>
        <v>12</v>
      </c>
      <c r="I63" s="92">
        <v>0</v>
      </c>
      <c r="J63" s="92">
        <v>12</v>
      </c>
      <c r="K63" s="92">
        <v>7</v>
      </c>
    </row>
    <row r="64" spans="1:11" ht="16.5" customHeight="1">
      <c r="A64" s="75" t="s">
        <v>153</v>
      </c>
      <c r="B64" s="75"/>
      <c r="C64" s="76">
        <f t="shared" si="3"/>
        <v>5</v>
      </c>
      <c r="D64" s="76">
        <f>SUM(D65:D66)</f>
        <v>2</v>
      </c>
      <c r="E64" s="76">
        <f>SUM(E65:E66)</f>
        <v>0</v>
      </c>
      <c r="F64" s="76">
        <f>SUM(F65:F66)</f>
        <v>3</v>
      </c>
      <c r="G64" s="76">
        <f>SUM(G65:G66)</f>
        <v>2</v>
      </c>
      <c r="H64" s="76">
        <f t="shared" si="2"/>
        <v>45</v>
      </c>
      <c r="I64" s="76">
        <f>SUM(I65:I66)</f>
        <v>2</v>
      </c>
      <c r="J64" s="76">
        <f>SUM(J65:J66)</f>
        <v>43</v>
      </c>
      <c r="K64" s="76">
        <f>SUM(K65:K66)</f>
        <v>26</v>
      </c>
    </row>
    <row r="65" spans="1:11" ht="16.5" customHeight="1">
      <c r="A65" s="75"/>
      <c r="B65" s="75" t="s">
        <v>154</v>
      </c>
      <c r="C65" s="76">
        <f t="shared" si="3"/>
        <v>2</v>
      </c>
      <c r="D65" s="76">
        <v>1</v>
      </c>
      <c r="E65" s="76">
        <v>0</v>
      </c>
      <c r="F65" s="76">
        <v>1</v>
      </c>
      <c r="G65" s="76">
        <v>1</v>
      </c>
      <c r="H65" s="76">
        <f t="shared" si="2"/>
        <v>18</v>
      </c>
      <c r="I65" s="76">
        <v>1</v>
      </c>
      <c r="J65" s="76">
        <v>17</v>
      </c>
      <c r="K65" s="76">
        <v>10</v>
      </c>
    </row>
    <row r="66" spans="1:11" ht="16.5" customHeight="1">
      <c r="A66" s="80"/>
      <c r="B66" s="80" t="s">
        <v>155</v>
      </c>
      <c r="C66" s="81">
        <f t="shared" si="3"/>
        <v>3</v>
      </c>
      <c r="D66" s="81">
        <v>1</v>
      </c>
      <c r="E66" s="81">
        <v>0</v>
      </c>
      <c r="F66" s="81">
        <v>2</v>
      </c>
      <c r="G66" s="81">
        <v>1</v>
      </c>
      <c r="H66" s="81">
        <f t="shared" si="2"/>
        <v>27</v>
      </c>
      <c r="I66" s="81">
        <v>1</v>
      </c>
      <c r="J66" s="81">
        <v>26</v>
      </c>
      <c r="K66" s="81">
        <v>16</v>
      </c>
    </row>
    <row r="67" spans="1:11" ht="16.5" customHeight="1">
      <c r="A67" s="82" t="s">
        <v>190</v>
      </c>
      <c r="B67" s="73"/>
      <c r="C67" s="116">
        <f t="shared" si="3"/>
        <v>8</v>
      </c>
      <c r="D67" s="116">
        <f>SUM(D68)</f>
        <v>1</v>
      </c>
      <c r="E67" s="116">
        <f>SUM(E68)</f>
        <v>0</v>
      </c>
      <c r="F67" s="116">
        <f>SUM(F68)</f>
        <v>7</v>
      </c>
      <c r="G67" s="116">
        <f>SUM(G68)</f>
        <v>4</v>
      </c>
      <c r="H67" s="116">
        <f t="shared" si="2"/>
        <v>85</v>
      </c>
      <c r="I67" s="116">
        <f>SUM(I68)</f>
        <v>7</v>
      </c>
      <c r="J67" s="116">
        <f>SUM(J68)</f>
        <v>78</v>
      </c>
      <c r="K67" s="116">
        <f>SUM(K68)</f>
        <v>46</v>
      </c>
    </row>
    <row r="68" spans="1:11" ht="16.5" customHeight="1">
      <c r="A68" s="90" t="s">
        <v>156</v>
      </c>
      <c r="B68" s="90"/>
      <c r="C68" s="117">
        <f t="shared" si="3"/>
        <v>8</v>
      </c>
      <c r="D68" s="117">
        <f>SUM(D69:D70)</f>
        <v>1</v>
      </c>
      <c r="E68" s="117">
        <f>SUM(E69:E70)</f>
        <v>0</v>
      </c>
      <c r="F68" s="117">
        <f>SUM(F69:F70)</f>
        <v>7</v>
      </c>
      <c r="G68" s="117">
        <f>SUM(G69:G70)</f>
        <v>4</v>
      </c>
      <c r="H68" s="117">
        <f t="shared" si="2"/>
        <v>85</v>
      </c>
      <c r="I68" s="117">
        <f>SUM(I69:I70)</f>
        <v>7</v>
      </c>
      <c r="J68" s="117">
        <f>SUM(J69:J70)</f>
        <v>78</v>
      </c>
      <c r="K68" s="117">
        <f>SUM(K69:K70)</f>
        <v>46</v>
      </c>
    </row>
    <row r="69" spans="1:11" ht="16.5" customHeight="1">
      <c r="A69" s="75"/>
      <c r="B69" s="75" t="s">
        <v>157</v>
      </c>
      <c r="C69" s="76">
        <f t="shared" si="3"/>
        <v>4</v>
      </c>
      <c r="D69" s="76">
        <v>0</v>
      </c>
      <c r="E69" s="76">
        <v>0</v>
      </c>
      <c r="F69" s="76">
        <v>4</v>
      </c>
      <c r="G69" s="76">
        <v>3</v>
      </c>
      <c r="H69" s="76">
        <f t="shared" si="2"/>
        <v>35</v>
      </c>
      <c r="I69" s="76">
        <v>4</v>
      </c>
      <c r="J69" s="76">
        <v>31</v>
      </c>
      <c r="K69" s="76">
        <v>15</v>
      </c>
    </row>
    <row r="70" spans="1:11" ht="16.5" customHeight="1">
      <c r="A70" s="80"/>
      <c r="B70" s="80" t="s">
        <v>158</v>
      </c>
      <c r="C70" s="81">
        <f t="shared" si="3"/>
        <v>4</v>
      </c>
      <c r="D70" s="81">
        <v>1</v>
      </c>
      <c r="E70" s="81">
        <v>0</v>
      </c>
      <c r="F70" s="81">
        <v>3</v>
      </c>
      <c r="G70" s="81">
        <v>1</v>
      </c>
      <c r="H70" s="81">
        <f t="shared" si="2"/>
        <v>50</v>
      </c>
      <c r="I70" s="81">
        <v>3</v>
      </c>
      <c r="J70" s="81">
        <v>47</v>
      </c>
      <c r="K70" s="81">
        <v>31</v>
      </c>
    </row>
    <row r="71" spans="1:11" ht="16.5" customHeight="1">
      <c r="A71" s="82" t="s">
        <v>191</v>
      </c>
      <c r="B71" s="73"/>
      <c r="C71" s="116">
        <f t="shared" si="3"/>
        <v>12</v>
      </c>
      <c r="D71" s="116">
        <f>SUM(D72)</f>
        <v>1</v>
      </c>
      <c r="E71" s="116">
        <f>SUM(E72)</f>
        <v>0</v>
      </c>
      <c r="F71" s="116">
        <f>SUM(F72)</f>
        <v>11</v>
      </c>
      <c r="G71" s="116">
        <f>SUM(G72)</f>
        <v>10</v>
      </c>
      <c r="H71" s="116">
        <f t="shared" si="2"/>
        <v>141</v>
      </c>
      <c r="I71" s="116">
        <f>SUM(I72)</f>
        <v>16</v>
      </c>
      <c r="J71" s="116">
        <f>SUM(J72)</f>
        <v>125</v>
      </c>
      <c r="K71" s="116">
        <f>SUM(K72)</f>
        <v>78</v>
      </c>
    </row>
    <row r="72" spans="1:11" ht="16.5" customHeight="1">
      <c r="A72" s="90" t="s">
        <v>159</v>
      </c>
      <c r="B72" s="90"/>
      <c r="C72" s="117">
        <f t="shared" si="3"/>
        <v>12</v>
      </c>
      <c r="D72" s="117">
        <f>SUM(D73:D75)</f>
        <v>1</v>
      </c>
      <c r="E72" s="117">
        <f>SUM(E73:E75)</f>
        <v>0</v>
      </c>
      <c r="F72" s="117">
        <f>SUM(F73:F75)</f>
        <v>11</v>
      </c>
      <c r="G72" s="117">
        <f>SUM(G73:G75)</f>
        <v>10</v>
      </c>
      <c r="H72" s="117">
        <f t="shared" si="2"/>
        <v>141</v>
      </c>
      <c r="I72" s="117">
        <f>SUM(I73:I75)</f>
        <v>16</v>
      </c>
      <c r="J72" s="117">
        <f>SUM(J73:J75)</f>
        <v>125</v>
      </c>
      <c r="K72" s="117">
        <f>SUM(K73:K75)</f>
        <v>78</v>
      </c>
    </row>
    <row r="73" spans="1:11" ht="16.5" customHeight="1">
      <c r="A73" s="75"/>
      <c r="B73" s="75" t="s">
        <v>160</v>
      </c>
      <c r="C73" s="76">
        <f t="shared" si="3"/>
        <v>3</v>
      </c>
      <c r="D73" s="76">
        <v>1</v>
      </c>
      <c r="E73" s="76">
        <v>0</v>
      </c>
      <c r="F73" s="76">
        <v>2</v>
      </c>
      <c r="G73" s="76">
        <v>1</v>
      </c>
      <c r="H73" s="76">
        <f t="shared" si="2"/>
        <v>57</v>
      </c>
      <c r="I73" s="76">
        <v>10</v>
      </c>
      <c r="J73" s="76">
        <v>47</v>
      </c>
      <c r="K73" s="76">
        <v>28</v>
      </c>
    </row>
    <row r="74" spans="1:11" ht="16.5" customHeight="1">
      <c r="A74" s="75"/>
      <c r="B74" s="75" t="s">
        <v>161</v>
      </c>
      <c r="C74" s="76">
        <f t="shared" si="3"/>
        <v>5</v>
      </c>
      <c r="D74" s="76">
        <v>0</v>
      </c>
      <c r="E74" s="76">
        <v>0</v>
      </c>
      <c r="F74" s="76">
        <v>5</v>
      </c>
      <c r="G74" s="76">
        <v>5</v>
      </c>
      <c r="H74" s="76">
        <f t="shared" si="2"/>
        <v>41</v>
      </c>
      <c r="I74" s="76">
        <v>2</v>
      </c>
      <c r="J74" s="76">
        <v>39</v>
      </c>
      <c r="K74" s="76">
        <v>27</v>
      </c>
    </row>
    <row r="75" spans="1:11" ht="16.5" customHeight="1">
      <c r="A75" s="80"/>
      <c r="B75" s="80" t="s">
        <v>162</v>
      </c>
      <c r="C75" s="81">
        <f t="shared" si="3"/>
        <v>4</v>
      </c>
      <c r="D75" s="81">
        <v>0</v>
      </c>
      <c r="E75" s="81">
        <v>0</v>
      </c>
      <c r="F75" s="81">
        <v>4</v>
      </c>
      <c r="G75" s="81">
        <v>4</v>
      </c>
      <c r="H75" s="81">
        <f t="shared" si="2"/>
        <v>43</v>
      </c>
      <c r="I75" s="81">
        <v>4</v>
      </c>
      <c r="J75" s="81">
        <v>39</v>
      </c>
      <c r="K75" s="81">
        <v>23</v>
      </c>
    </row>
  </sheetData>
  <sheetProtection sheet="1"/>
  <mergeCells count="12">
    <mergeCell ref="A2:A4"/>
    <mergeCell ref="B2:B4"/>
    <mergeCell ref="F3:G3"/>
    <mergeCell ref="C3:C4"/>
    <mergeCell ref="D3:D4"/>
    <mergeCell ref="E3:E4"/>
    <mergeCell ref="H3:H4"/>
    <mergeCell ref="K2:K4"/>
    <mergeCell ref="I3:I4"/>
    <mergeCell ref="J3:J4"/>
    <mergeCell ref="H2:J2"/>
    <mergeCell ref="C2:G2"/>
  </mergeCells>
  <printOptions/>
  <pageMargins left="0.62" right="0.4724409448818898" top="0.5905511811023623" bottom="0.6299212598425197" header="0.4724409448818898" footer="0.1968503937007874"/>
  <pageSetup fitToHeight="2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50390625" defaultRowHeight="13.5"/>
  <cols>
    <col min="1" max="1" width="7.50390625" style="93" bestFit="1" customWidth="1"/>
    <col min="2" max="2" width="9.125" style="66" bestFit="1" customWidth="1"/>
    <col min="3" max="4" width="6.875" style="67" customWidth="1"/>
    <col min="5" max="5" width="5.375" style="67" customWidth="1"/>
    <col min="6" max="6" width="4.625" style="67" customWidth="1"/>
    <col min="7" max="7" width="7.00390625" style="67" customWidth="1"/>
    <col min="8" max="8" width="6.75390625" style="67" customWidth="1"/>
    <col min="9" max="9" width="7.00390625" style="67" customWidth="1"/>
    <col min="10" max="10" width="6.875" style="67" customWidth="1"/>
    <col min="11" max="11" width="5.75390625" style="67" customWidth="1"/>
    <col min="12" max="12" width="5.375" style="67" customWidth="1"/>
    <col min="13" max="13" width="4.625" style="67" customWidth="1"/>
    <col min="14" max="15" width="6.875" style="67" customWidth="1"/>
    <col min="16" max="16" width="5.375" style="66" customWidth="1"/>
    <col min="17" max="16384" width="9.50390625" style="66" customWidth="1"/>
  </cols>
  <sheetData>
    <row r="1" ht="22.5" customHeight="1">
      <c r="A1" s="65" t="s">
        <v>86</v>
      </c>
    </row>
    <row r="2" spans="1:15" ht="21.75" customHeight="1">
      <c r="A2" s="235"/>
      <c r="B2" s="239" t="s">
        <v>90</v>
      </c>
      <c r="C2" s="228" t="s">
        <v>163</v>
      </c>
      <c r="D2" s="228"/>
      <c r="E2" s="228"/>
      <c r="F2" s="228"/>
      <c r="G2" s="228"/>
      <c r="H2" s="229"/>
      <c r="I2" s="237" t="s">
        <v>164</v>
      </c>
      <c r="J2" s="228" t="s">
        <v>95</v>
      </c>
      <c r="K2" s="228"/>
      <c r="L2" s="228"/>
      <c r="M2" s="228"/>
      <c r="N2" s="228"/>
      <c r="O2" s="228"/>
    </row>
    <row r="3" spans="1:15" s="97" customFormat="1" ht="21.75" customHeight="1">
      <c r="A3" s="236"/>
      <c r="B3" s="239"/>
      <c r="C3" s="94" t="s">
        <v>38</v>
      </c>
      <c r="D3" s="94" t="s">
        <v>77</v>
      </c>
      <c r="E3" s="95" t="s">
        <v>78</v>
      </c>
      <c r="F3" s="95" t="s">
        <v>79</v>
      </c>
      <c r="G3" s="94" t="s">
        <v>80</v>
      </c>
      <c r="H3" s="96" t="s">
        <v>81</v>
      </c>
      <c r="I3" s="238"/>
      <c r="J3" s="94" t="s">
        <v>38</v>
      </c>
      <c r="K3" s="95" t="s">
        <v>77</v>
      </c>
      <c r="L3" s="95" t="s">
        <v>78</v>
      </c>
      <c r="M3" s="95" t="s">
        <v>79</v>
      </c>
      <c r="N3" s="94" t="s">
        <v>80</v>
      </c>
      <c r="O3" s="94" t="s">
        <v>81</v>
      </c>
    </row>
    <row r="4" spans="1:15" s="68" customFormat="1" ht="21" customHeight="1">
      <c r="A4" s="71"/>
      <c r="B4" s="72" t="s">
        <v>99</v>
      </c>
      <c r="C4" s="115">
        <f aca="true" t="shared" si="0" ref="C4:C35">SUM(D4:H4)</f>
        <v>64760</v>
      </c>
      <c r="D4" s="115">
        <f aca="true" t="shared" si="1" ref="D4:I4">SUM(D5,D15,D19,D27,D34,D42,D48,D58,D66,D70)</f>
        <v>11830</v>
      </c>
      <c r="E4" s="115">
        <f t="shared" si="1"/>
        <v>52</v>
      </c>
      <c r="F4" s="115">
        <f t="shared" si="1"/>
        <v>391</v>
      </c>
      <c r="G4" s="115">
        <f t="shared" si="1"/>
        <v>14263</v>
      </c>
      <c r="H4" s="122">
        <f t="shared" si="1"/>
        <v>38224</v>
      </c>
      <c r="I4" s="123">
        <f t="shared" si="1"/>
        <v>10082</v>
      </c>
      <c r="J4" s="115">
        <f aca="true" t="shared" si="2" ref="J4:J35">SUM(K4:O4)</f>
        <v>54678</v>
      </c>
      <c r="K4" s="115">
        <f>SUM(K5,K15,K19,K27,K34,K42,K48,K58,K66,K70)</f>
        <v>1748</v>
      </c>
      <c r="L4" s="115">
        <f>SUM(L5,L15,L19,L27,L34,L42,L48,L58,L66,L70)</f>
        <v>52</v>
      </c>
      <c r="M4" s="115">
        <f>SUM(M5,M15,M19,M27,M34,M42,M48,M58,M66,M70)</f>
        <v>391</v>
      </c>
      <c r="N4" s="115">
        <f>SUM(N5,N15,N19,N27,N34,N42,N48,N58,N66,N70)</f>
        <v>14263</v>
      </c>
      <c r="O4" s="115">
        <f>SUM(O5,O15,O19,O27,O34,O42,O48,O58,O66,O70)</f>
        <v>38224</v>
      </c>
    </row>
    <row r="5" spans="1:15" s="68" customFormat="1" ht="16.5" customHeight="1">
      <c r="A5" s="73" t="s">
        <v>100</v>
      </c>
      <c r="B5" s="74" t="s">
        <v>100</v>
      </c>
      <c r="C5" s="116">
        <f t="shared" si="0"/>
        <v>18790</v>
      </c>
      <c r="D5" s="116">
        <f aca="true" t="shared" si="3" ref="D5:I5">SUM(D6:D14)</f>
        <v>3653</v>
      </c>
      <c r="E5" s="116">
        <f t="shared" si="3"/>
        <v>10</v>
      </c>
      <c r="F5" s="116">
        <f t="shared" si="3"/>
        <v>100</v>
      </c>
      <c r="G5" s="118">
        <f t="shared" si="3"/>
        <v>3299</v>
      </c>
      <c r="H5" s="119">
        <f t="shared" si="3"/>
        <v>11728</v>
      </c>
      <c r="I5" s="124">
        <f t="shared" si="3"/>
        <v>3211</v>
      </c>
      <c r="J5" s="116">
        <f t="shared" si="2"/>
        <v>15579</v>
      </c>
      <c r="K5" s="116">
        <f>SUM(K6:K14)</f>
        <v>442</v>
      </c>
      <c r="L5" s="116">
        <f>SUM(L6:L14)</f>
        <v>10</v>
      </c>
      <c r="M5" s="116">
        <f>SUM(M6:M14)</f>
        <v>100</v>
      </c>
      <c r="N5" s="116">
        <f>SUM(N6:N14)</f>
        <v>3299</v>
      </c>
      <c r="O5" s="116">
        <f>SUM(O6:O14)</f>
        <v>11728</v>
      </c>
    </row>
    <row r="6" spans="1:15" ht="16.5" customHeight="1">
      <c r="A6" s="75"/>
      <c r="B6" s="75" t="s">
        <v>101</v>
      </c>
      <c r="C6" s="76">
        <f t="shared" si="0"/>
        <v>1072</v>
      </c>
      <c r="D6" s="76">
        <v>0</v>
      </c>
      <c r="E6" s="76">
        <v>0</v>
      </c>
      <c r="F6" s="76">
        <v>0</v>
      </c>
      <c r="G6" s="98">
        <v>223</v>
      </c>
      <c r="H6" s="99">
        <v>849</v>
      </c>
      <c r="I6" s="100">
        <v>0</v>
      </c>
      <c r="J6" s="76">
        <f t="shared" si="2"/>
        <v>1072</v>
      </c>
      <c r="K6" s="76">
        <f aca="true" t="shared" si="4" ref="K6:K14">SUM(D6-I6)</f>
        <v>0</v>
      </c>
      <c r="L6" s="76">
        <v>0</v>
      </c>
      <c r="M6" s="76">
        <v>0</v>
      </c>
      <c r="N6" s="98">
        <v>223</v>
      </c>
      <c r="O6" s="98">
        <v>849</v>
      </c>
    </row>
    <row r="7" spans="1:15" ht="16.5" customHeight="1">
      <c r="A7" s="75"/>
      <c r="B7" s="75" t="s">
        <v>102</v>
      </c>
      <c r="C7" s="76">
        <f t="shared" si="0"/>
        <v>945</v>
      </c>
      <c r="D7" s="76">
        <v>0</v>
      </c>
      <c r="E7" s="76">
        <v>0</v>
      </c>
      <c r="F7" s="76">
        <v>0</v>
      </c>
      <c r="G7" s="76">
        <v>350</v>
      </c>
      <c r="H7" s="101">
        <v>595</v>
      </c>
      <c r="I7" s="100">
        <v>0</v>
      </c>
      <c r="J7" s="76">
        <f t="shared" si="2"/>
        <v>945</v>
      </c>
      <c r="K7" s="76">
        <f t="shared" si="4"/>
        <v>0</v>
      </c>
      <c r="L7" s="76">
        <v>0</v>
      </c>
      <c r="M7" s="76">
        <v>0</v>
      </c>
      <c r="N7" s="98">
        <v>350</v>
      </c>
      <c r="O7" s="98">
        <v>595</v>
      </c>
    </row>
    <row r="8" spans="1:15" ht="16.5" customHeight="1">
      <c r="A8" s="75"/>
      <c r="B8" s="75" t="s">
        <v>103</v>
      </c>
      <c r="C8" s="76">
        <f t="shared" si="0"/>
        <v>1596</v>
      </c>
      <c r="D8" s="76">
        <v>300</v>
      </c>
      <c r="E8" s="76">
        <v>0</v>
      </c>
      <c r="F8" s="76">
        <v>0</v>
      </c>
      <c r="G8" s="76">
        <v>149</v>
      </c>
      <c r="H8" s="101">
        <v>1147</v>
      </c>
      <c r="I8" s="100">
        <v>300</v>
      </c>
      <c r="J8" s="76">
        <f t="shared" si="2"/>
        <v>1296</v>
      </c>
      <c r="K8" s="76">
        <f t="shared" si="4"/>
        <v>0</v>
      </c>
      <c r="L8" s="76">
        <v>0</v>
      </c>
      <c r="M8" s="76">
        <v>0</v>
      </c>
      <c r="N8" s="98">
        <v>149</v>
      </c>
      <c r="O8" s="98">
        <v>1147</v>
      </c>
    </row>
    <row r="9" spans="1:15" ht="16.5" customHeight="1">
      <c r="A9" s="75"/>
      <c r="B9" s="75" t="s">
        <v>104</v>
      </c>
      <c r="C9" s="76">
        <f t="shared" si="0"/>
        <v>1226</v>
      </c>
      <c r="D9" s="76">
        <v>0</v>
      </c>
      <c r="E9" s="76">
        <v>0</v>
      </c>
      <c r="F9" s="76">
        <v>0</v>
      </c>
      <c r="G9" s="76">
        <v>368</v>
      </c>
      <c r="H9" s="101">
        <v>858</v>
      </c>
      <c r="I9" s="100">
        <v>0</v>
      </c>
      <c r="J9" s="76">
        <f t="shared" si="2"/>
        <v>1226</v>
      </c>
      <c r="K9" s="76">
        <f t="shared" si="4"/>
        <v>0</v>
      </c>
      <c r="L9" s="76">
        <v>0</v>
      </c>
      <c r="M9" s="76">
        <v>0</v>
      </c>
      <c r="N9" s="98">
        <v>368</v>
      </c>
      <c r="O9" s="98">
        <v>858</v>
      </c>
    </row>
    <row r="10" spans="1:15" ht="16.5" customHeight="1">
      <c r="A10" s="75"/>
      <c r="B10" s="75" t="s">
        <v>105</v>
      </c>
      <c r="C10" s="76">
        <f t="shared" si="0"/>
        <v>1682</v>
      </c>
      <c r="D10" s="76">
        <v>0</v>
      </c>
      <c r="E10" s="76">
        <v>0</v>
      </c>
      <c r="F10" s="76">
        <v>0</v>
      </c>
      <c r="G10" s="76">
        <v>508</v>
      </c>
      <c r="H10" s="101">
        <v>1174</v>
      </c>
      <c r="I10" s="100">
        <v>0</v>
      </c>
      <c r="J10" s="76">
        <f t="shared" si="2"/>
        <v>1682</v>
      </c>
      <c r="K10" s="76">
        <f t="shared" si="4"/>
        <v>0</v>
      </c>
      <c r="L10" s="76">
        <v>0</v>
      </c>
      <c r="M10" s="76">
        <v>0</v>
      </c>
      <c r="N10" s="98">
        <v>508</v>
      </c>
      <c r="O10" s="98">
        <v>1174</v>
      </c>
    </row>
    <row r="11" spans="1:15" ht="16.5" customHeight="1">
      <c r="A11" s="75"/>
      <c r="B11" s="75" t="s">
        <v>106</v>
      </c>
      <c r="C11" s="76">
        <f t="shared" si="0"/>
        <v>1006</v>
      </c>
      <c r="D11" s="76">
        <v>0</v>
      </c>
      <c r="E11" s="76">
        <v>0</v>
      </c>
      <c r="F11" s="76">
        <v>0</v>
      </c>
      <c r="G11" s="76">
        <v>191</v>
      </c>
      <c r="H11" s="101">
        <v>815</v>
      </c>
      <c r="I11" s="100">
        <v>0</v>
      </c>
      <c r="J11" s="76">
        <f t="shared" si="2"/>
        <v>1006</v>
      </c>
      <c r="K11" s="76">
        <f t="shared" si="4"/>
        <v>0</v>
      </c>
      <c r="L11" s="76">
        <v>0</v>
      </c>
      <c r="M11" s="76">
        <v>0</v>
      </c>
      <c r="N11" s="98">
        <v>191</v>
      </c>
      <c r="O11" s="98">
        <v>815</v>
      </c>
    </row>
    <row r="12" spans="1:15" ht="16.5" customHeight="1">
      <c r="A12" s="75"/>
      <c r="B12" s="75" t="s">
        <v>107</v>
      </c>
      <c r="C12" s="76">
        <f t="shared" si="0"/>
        <v>3687</v>
      </c>
      <c r="D12" s="76">
        <v>1484</v>
      </c>
      <c r="E12" s="76">
        <v>0</v>
      </c>
      <c r="F12" s="76">
        <v>0</v>
      </c>
      <c r="G12" s="76">
        <v>856</v>
      </c>
      <c r="H12" s="101">
        <v>1347</v>
      </c>
      <c r="I12" s="100">
        <v>1088</v>
      </c>
      <c r="J12" s="76">
        <f t="shared" si="2"/>
        <v>2599</v>
      </c>
      <c r="K12" s="76">
        <f t="shared" si="4"/>
        <v>396</v>
      </c>
      <c r="L12" s="76">
        <v>0</v>
      </c>
      <c r="M12" s="76">
        <v>0</v>
      </c>
      <c r="N12" s="98">
        <v>856</v>
      </c>
      <c r="O12" s="98">
        <v>1347</v>
      </c>
    </row>
    <row r="13" spans="1:15" ht="16.5" customHeight="1">
      <c r="A13" s="75"/>
      <c r="B13" s="75" t="s">
        <v>108</v>
      </c>
      <c r="C13" s="76">
        <f t="shared" si="0"/>
        <v>3901</v>
      </c>
      <c r="D13" s="76">
        <v>46</v>
      </c>
      <c r="E13" s="76">
        <v>10</v>
      </c>
      <c r="F13" s="76">
        <v>0</v>
      </c>
      <c r="G13" s="76">
        <v>291</v>
      </c>
      <c r="H13" s="101">
        <v>3554</v>
      </c>
      <c r="I13" s="100">
        <v>0</v>
      </c>
      <c r="J13" s="76">
        <f t="shared" si="2"/>
        <v>3901</v>
      </c>
      <c r="K13" s="76">
        <f t="shared" si="4"/>
        <v>46</v>
      </c>
      <c r="L13" s="76">
        <v>10</v>
      </c>
      <c r="M13" s="76">
        <v>0</v>
      </c>
      <c r="N13" s="98">
        <v>291</v>
      </c>
      <c r="O13" s="98">
        <v>3554</v>
      </c>
    </row>
    <row r="14" spans="1:15" ht="16.5" customHeight="1">
      <c r="A14" s="80"/>
      <c r="B14" s="80" t="s">
        <v>109</v>
      </c>
      <c r="C14" s="81">
        <f t="shared" si="0"/>
        <v>3675</v>
      </c>
      <c r="D14" s="76">
        <v>1823</v>
      </c>
      <c r="E14" s="76">
        <v>0</v>
      </c>
      <c r="F14" s="76">
        <v>100</v>
      </c>
      <c r="G14" s="81">
        <v>363</v>
      </c>
      <c r="H14" s="102">
        <v>1389</v>
      </c>
      <c r="I14" s="103">
        <v>1823</v>
      </c>
      <c r="J14" s="81">
        <f t="shared" si="2"/>
        <v>1852</v>
      </c>
      <c r="K14" s="81">
        <f t="shared" si="4"/>
        <v>0</v>
      </c>
      <c r="L14" s="81">
        <v>0</v>
      </c>
      <c r="M14" s="81">
        <v>100</v>
      </c>
      <c r="N14" s="104">
        <v>363</v>
      </c>
      <c r="O14" s="104">
        <v>1389</v>
      </c>
    </row>
    <row r="15" spans="1:15" ht="16.5" customHeight="1">
      <c r="A15" s="82" t="s">
        <v>180</v>
      </c>
      <c r="B15" s="73"/>
      <c r="C15" s="116">
        <f t="shared" si="0"/>
        <v>9455</v>
      </c>
      <c r="D15" s="116">
        <f aca="true" t="shared" si="5" ref="D15:I15">SUM(D16:D18)</f>
        <v>796</v>
      </c>
      <c r="E15" s="116">
        <f t="shared" si="5"/>
        <v>8</v>
      </c>
      <c r="F15" s="116">
        <f t="shared" si="5"/>
        <v>60</v>
      </c>
      <c r="G15" s="118">
        <f t="shared" si="5"/>
        <v>2352</v>
      </c>
      <c r="H15" s="119">
        <f t="shared" si="5"/>
        <v>6239</v>
      </c>
      <c r="I15" s="124">
        <f t="shared" si="5"/>
        <v>737</v>
      </c>
      <c r="J15" s="116">
        <f t="shared" si="2"/>
        <v>8718</v>
      </c>
      <c r="K15" s="116">
        <f>SUM(K16:K18)</f>
        <v>59</v>
      </c>
      <c r="L15" s="116">
        <f>SUM(L16:L18)</f>
        <v>8</v>
      </c>
      <c r="M15" s="116">
        <f>SUM(M16:M18)</f>
        <v>60</v>
      </c>
      <c r="N15" s="118">
        <f>SUM(N16:N18)</f>
        <v>2352</v>
      </c>
      <c r="O15" s="118">
        <f>SUM(O16:O18)</f>
        <v>6239</v>
      </c>
    </row>
    <row r="16" spans="1:15" ht="16.5" customHeight="1">
      <c r="A16" s="83" t="s">
        <v>110</v>
      </c>
      <c r="B16" s="84" t="s">
        <v>111</v>
      </c>
      <c r="C16" s="85">
        <f t="shared" si="0"/>
        <v>4067</v>
      </c>
      <c r="D16" s="85">
        <v>0</v>
      </c>
      <c r="E16" s="85">
        <v>8</v>
      </c>
      <c r="F16" s="85">
        <v>0</v>
      </c>
      <c r="G16" s="105">
        <v>1286</v>
      </c>
      <c r="H16" s="106">
        <v>2773</v>
      </c>
      <c r="I16" s="107">
        <v>0</v>
      </c>
      <c r="J16" s="85">
        <f t="shared" si="2"/>
        <v>4067</v>
      </c>
      <c r="K16" s="85">
        <f>SUM(D16-I16)</f>
        <v>0</v>
      </c>
      <c r="L16" s="85">
        <v>8</v>
      </c>
      <c r="M16" s="85">
        <v>0</v>
      </c>
      <c r="N16" s="105">
        <v>1286</v>
      </c>
      <c r="O16" s="105">
        <v>2773</v>
      </c>
    </row>
    <row r="17" spans="1:15" ht="16.5" customHeight="1">
      <c r="A17" s="83" t="s">
        <v>112</v>
      </c>
      <c r="B17" s="84" t="s">
        <v>113</v>
      </c>
      <c r="C17" s="85">
        <f t="shared" si="0"/>
        <v>4976</v>
      </c>
      <c r="D17" s="85">
        <v>796</v>
      </c>
      <c r="E17" s="85">
        <v>0</v>
      </c>
      <c r="F17" s="85">
        <v>60</v>
      </c>
      <c r="G17" s="105">
        <v>1066</v>
      </c>
      <c r="H17" s="106">
        <v>3054</v>
      </c>
      <c r="I17" s="107">
        <v>737</v>
      </c>
      <c r="J17" s="85">
        <f t="shared" si="2"/>
        <v>4239</v>
      </c>
      <c r="K17" s="85">
        <f>SUM(D17-I17)</f>
        <v>59</v>
      </c>
      <c r="L17" s="85">
        <v>0</v>
      </c>
      <c r="M17" s="85">
        <v>60</v>
      </c>
      <c r="N17" s="105">
        <v>1066</v>
      </c>
      <c r="O17" s="105">
        <v>3054</v>
      </c>
    </row>
    <row r="18" spans="1:15" ht="16.5" customHeight="1">
      <c r="A18" s="86" t="s">
        <v>114</v>
      </c>
      <c r="B18" s="87" t="s">
        <v>115</v>
      </c>
      <c r="C18" s="88">
        <f t="shared" si="0"/>
        <v>412</v>
      </c>
      <c r="D18" s="88">
        <v>0</v>
      </c>
      <c r="E18" s="88">
        <v>0</v>
      </c>
      <c r="F18" s="88">
        <v>0</v>
      </c>
      <c r="G18" s="108" t="s">
        <v>87</v>
      </c>
      <c r="H18" s="109">
        <v>412</v>
      </c>
      <c r="I18" s="110">
        <v>0</v>
      </c>
      <c r="J18" s="88">
        <f t="shared" si="2"/>
        <v>412</v>
      </c>
      <c r="K18" s="88">
        <f>SUM(D18-I18)</f>
        <v>0</v>
      </c>
      <c r="L18" s="88">
        <v>0</v>
      </c>
      <c r="M18" s="88">
        <v>0</v>
      </c>
      <c r="N18" s="108">
        <v>0</v>
      </c>
      <c r="O18" s="108">
        <v>412</v>
      </c>
    </row>
    <row r="19" spans="1:15" ht="16.5" customHeight="1">
      <c r="A19" s="89" t="s">
        <v>181</v>
      </c>
      <c r="B19" s="75"/>
      <c r="C19" s="76">
        <f t="shared" si="0"/>
        <v>8267</v>
      </c>
      <c r="D19" s="76">
        <f aca="true" t="shared" si="6" ref="D19:I19">SUM(D24,D20)</f>
        <v>1582</v>
      </c>
      <c r="E19" s="76">
        <f t="shared" si="6"/>
        <v>0</v>
      </c>
      <c r="F19" s="76">
        <f t="shared" si="6"/>
        <v>148</v>
      </c>
      <c r="G19" s="98">
        <f t="shared" si="6"/>
        <v>2183</v>
      </c>
      <c r="H19" s="99">
        <f t="shared" si="6"/>
        <v>4354</v>
      </c>
      <c r="I19" s="100">
        <f t="shared" si="6"/>
        <v>1326</v>
      </c>
      <c r="J19" s="76">
        <f t="shared" si="2"/>
        <v>6941</v>
      </c>
      <c r="K19" s="76">
        <f>SUM(K24,K20)</f>
        <v>256</v>
      </c>
      <c r="L19" s="76">
        <f>SUM(L24,L20)</f>
        <v>0</v>
      </c>
      <c r="M19" s="76">
        <f>SUM(M24,M20)</f>
        <v>148</v>
      </c>
      <c r="N19" s="98">
        <f>SUM(N24,N20)</f>
        <v>2183</v>
      </c>
      <c r="O19" s="98">
        <f>SUM(O24,O20)</f>
        <v>4354</v>
      </c>
    </row>
    <row r="20" spans="1:15" ht="16.5" customHeight="1">
      <c r="A20" s="90" t="s">
        <v>116</v>
      </c>
      <c r="B20" s="90"/>
      <c r="C20" s="117">
        <f t="shared" si="0"/>
        <v>3971</v>
      </c>
      <c r="D20" s="117">
        <f aca="true" t="shared" si="7" ref="D20:I20">SUM(D21:D23)</f>
        <v>256</v>
      </c>
      <c r="E20" s="117">
        <f t="shared" si="7"/>
        <v>0</v>
      </c>
      <c r="F20" s="117">
        <f t="shared" si="7"/>
        <v>0</v>
      </c>
      <c r="G20" s="120">
        <f t="shared" si="7"/>
        <v>1299</v>
      </c>
      <c r="H20" s="121">
        <f t="shared" si="7"/>
        <v>2416</v>
      </c>
      <c r="I20" s="125">
        <f t="shared" si="7"/>
        <v>0</v>
      </c>
      <c r="J20" s="117">
        <f t="shared" si="2"/>
        <v>3971</v>
      </c>
      <c r="K20" s="117">
        <f>SUM(K21:K23)</f>
        <v>256</v>
      </c>
      <c r="L20" s="117">
        <f>SUM(L21:L23)</f>
        <v>0</v>
      </c>
      <c r="M20" s="117">
        <f>SUM(M21:M23)</f>
        <v>0</v>
      </c>
      <c r="N20" s="120">
        <f>SUM(N21:N23)</f>
        <v>1299</v>
      </c>
      <c r="O20" s="120">
        <f>SUM(O21:O23)</f>
        <v>2416</v>
      </c>
    </row>
    <row r="21" spans="1:15" ht="16.5" customHeight="1">
      <c r="A21" s="75"/>
      <c r="B21" s="75" t="s">
        <v>117</v>
      </c>
      <c r="C21" s="76">
        <f t="shared" si="0"/>
        <v>1521</v>
      </c>
      <c r="D21" s="76">
        <v>232</v>
      </c>
      <c r="E21" s="76">
        <v>0</v>
      </c>
      <c r="F21" s="76">
        <v>0</v>
      </c>
      <c r="G21" s="98">
        <v>186</v>
      </c>
      <c r="H21" s="99">
        <v>1103</v>
      </c>
      <c r="I21" s="100">
        <v>0</v>
      </c>
      <c r="J21" s="76">
        <f t="shared" si="2"/>
        <v>1521</v>
      </c>
      <c r="K21" s="76">
        <f>SUM(D21-I21)</f>
        <v>232</v>
      </c>
      <c r="L21" s="76">
        <v>0</v>
      </c>
      <c r="M21" s="76">
        <v>0</v>
      </c>
      <c r="N21" s="98">
        <v>186</v>
      </c>
      <c r="O21" s="98">
        <v>1103</v>
      </c>
    </row>
    <row r="22" spans="1:15" ht="16.5" customHeight="1">
      <c r="A22" s="75"/>
      <c r="B22" s="75" t="s">
        <v>118</v>
      </c>
      <c r="C22" s="76">
        <f t="shared" si="0"/>
        <v>1883</v>
      </c>
      <c r="D22" s="76">
        <v>24</v>
      </c>
      <c r="E22" s="76">
        <v>0</v>
      </c>
      <c r="F22" s="76">
        <v>0</v>
      </c>
      <c r="G22" s="98">
        <v>546</v>
      </c>
      <c r="H22" s="99">
        <v>1313</v>
      </c>
      <c r="I22" s="100">
        <v>0</v>
      </c>
      <c r="J22" s="76">
        <f t="shared" si="2"/>
        <v>1883</v>
      </c>
      <c r="K22" s="76">
        <f>SUM(D22-I22)</f>
        <v>24</v>
      </c>
      <c r="L22" s="76">
        <v>0</v>
      </c>
      <c r="M22" s="76">
        <v>0</v>
      </c>
      <c r="N22" s="98">
        <v>546</v>
      </c>
      <c r="O22" s="98">
        <v>1313</v>
      </c>
    </row>
    <row r="23" spans="1:15" ht="16.5" customHeight="1">
      <c r="A23" s="91"/>
      <c r="B23" s="91" t="s">
        <v>119</v>
      </c>
      <c r="C23" s="92">
        <f t="shared" si="0"/>
        <v>567</v>
      </c>
      <c r="D23" s="92">
        <v>0</v>
      </c>
      <c r="E23" s="92">
        <v>0</v>
      </c>
      <c r="F23" s="92">
        <v>0</v>
      </c>
      <c r="G23" s="111">
        <v>567</v>
      </c>
      <c r="H23" s="112" t="s">
        <v>87</v>
      </c>
      <c r="I23" s="113">
        <v>0</v>
      </c>
      <c r="J23" s="92">
        <f t="shared" si="2"/>
        <v>567</v>
      </c>
      <c r="K23" s="92">
        <f>SUM(D23-I23)</f>
        <v>0</v>
      </c>
      <c r="L23" s="92">
        <v>0</v>
      </c>
      <c r="M23" s="92">
        <v>0</v>
      </c>
      <c r="N23" s="111">
        <v>567</v>
      </c>
      <c r="O23" s="111">
        <v>0</v>
      </c>
    </row>
    <row r="24" spans="1:15" ht="16.5" customHeight="1">
      <c r="A24" s="75" t="s">
        <v>120</v>
      </c>
      <c r="B24" s="75"/>
      <c r="C24" s="76">
        <f t="shared" si="0"/>
        <v>4296</v>
      </c>
      <c r="D24" s="76">
        <f aca="true" t="shared" si="8" ref="D24:I24">SUM(D25:D26)</f>
        <v>1326</v>
      </c>
      <c r="E24" s="76">
        <f t="shared" si="8"/>
        <v>0</v>
      </c>
      <c r="F24" s="76">
        <f t="shared" si="8"/>
        <v>148</v>
      </c>
      <c r="G24" s="98">
        <f t="shared" si="8"/>
        <v>884</v>
      </c>
      <c r="H24" s="99">
        <f t="shared" si="8"/>
        <v>1938</v>
      </c>
      <c r="I24" s="100">
        <f t="shared" si="8"/>
        <v>1326</v>
      </c>
      <c r="J24" s="117">
        <f t="shared" si="2"/>
        <v>2970</v>
      </c>
      <c r="K24" s="76">
        <f>SUM(K25:K26)</f>
        <v>0</v>
      </c>
      <c r="L24" s="76">
        <f>SUM(L25:L26)</f>
        <v>0</v>
      </c>
      <c r="M24" s="76">
        <f>SUM(M25:M26)</f>
        <v>148</v>
      </c>
      <c r="N24" s="98">
        <f>SUM(N25:N26)</f>
        <v>884</v>
      </c>
      <c r="O24" s="98">
        <f>SUM(O25:O26)</f>
        <v>1938</v>
      </c>
    </row>
    <row r="25" spans="1:15" ht="16.5" customHeight="1">
      <c r="A25" s="75"/>
      <c r="B25" s="75" t="s">
        <v>121</v>
      </c>
      <c r="C25" s="76">
        <f t="shared" si="0"/>
        <v>1357</v>
      </c>
      <c r="D25" s="76">
        <v>0</v>
      </c>
      <c r="E25" s="76">
        <v>0</v>
      </c>
      <c r="F25" s="76">
        <v>0</v>
      </c>
      <c r="G25" s="98">
        <v>242</v>
      </c>
      <c r="H25" s="99">
        <v>1115</v>
      </c>
      <c r="I25" s="100">
        <v>0</v>
      </c>
      <c r="J25" s="76">
        <f t="shared" si="2"/>
        <v>1357</v>
      </c>
      <c r="K25" s="76">
        <f>SUM(D25-I25)</f>
        <v>0</v>
      </c>
      <c r="L25" s="76">
        <v>0</v>
      </c>
      <c r="M25" s="76">
        <v>0</v>
      </c>
      <c r="N25" s="98">
        <v>242</v>
      </c>
      <c r="O25" s="98">
        <v>1115</v>
      </c>
    </row>
    <row r="26" spans="1:15" ht="16.5" customHeight="1">
      <c r="A26" s="80"/>
      <c r="B26" s="80" t="s">
        <v>122</v>
      </c>
      <c r="C26" s="81">
        <f t="shared" si="0"/>
        <v>2939</v>
      </c>
      <c r="D26" s="81">
        <v>1326</v>
      </c>
      <c r="E26" s="81">
        <v>0</v>
      </c>
      <c r="F26" s="81">
        <v>148</v>
      </c>
      <c r="G26" s="104">
        <v>642</v>
      </c>
      <c r="H26" s="114">
        <v>823</v>
      </c>
      <c r="I26" s="103">
        <v>1326</v>
      </c>
      <c r="J26" s="81">
        <f t="shared" si="2"/>
        <v>1613</v>
      </c>
      <c r="K26" s="81">
        <f>SUM(D26-I26)</f>
        <v>0</v>
      </c>
      <c r="L26" s="81">
        <v>0</v>
      </c>
      <c r="M26" s="81">
        <v>148</v>
      </c>
      <c r="N26" s="104">
        <v>642</v>
      </c>
      <c r="O26" s="104">
        <v>823</v>
      </c>
    </row>
    <row r="27" spans="1:15" ht="16.5" customHeight="1">
      <c r="A27" s="82" t="s">
        <v>182</v>
      </c>
      <c r="B27" s="73"/>
      <c r="C27" s="116">
        <f t="shared" si="0"/>
        <v>7579</v>
      </c>
      <c r="D27" s="116">
        <f aca="true" t="shared" si="9" ref="D27:I27">SUM(D28:D29)</f>
        <v>1462</v>
      </c>
      <c r="E27" s="116">
        <f t="shared" si="9"/>
        <v>6</v>
      </c>
      <c r="F27" s="116">
        <f t="shared" si="9"/>
        <v>0</v>
      </c>
      <c r="G27" s="118">
        <f t="shared" si="9"/>
        <v>1560</v>
      </c>
      <c r="H27" s="119">
        <f t="shared" si="9"/>
        <v>4551</v>
      </c>
      <c r="I27" s="124">
        <f t="shared" si="9"/>
        <v>1462</v>
      </c>
      <c r="J27" s="116">
        <f t="shared" si="2"/>
        <v>6117</v>
      </c>
      <c r="K27" s="116">
        <f>SUM(K28:K29)</f>
        <v>0</v>
      </c>
      <c r="L27" s="116">
        <f>SUM(L28:L29)</f>
        <v>6</v>
      </c>
      <c r="M27" s="116">
        <f>SUM(M28:M29)</f>
        <v>0</v>
      </c>
      <c r="N27" s="118">
        <f>SUM(N28:N29)</f>
        <v>1560</v>
      </c>
      <c r="O27" s="118">
        <f>SUM(O28:O29)</f>
        <v>4551</v>
      </c>
    </row>
    <row r="28" spans="1:15" ht="16.5" customHeight="1">
      <c r="A28" s="83" t="s">
        <v>123</v>
      </c>
      <c r="B28" s="84" t="s">
        <v>124</v>
      </c>
      <c r="C28" s="85">
        <f t="shared" si="0"/>
        <v>3636</v>
      </c>
      <c r="D28" s="85">
        <v>679</v>
      </c>
      <c r="E28" s="85">
        <v>0</v>
      </c>
      <c r="F28" s="85">
        <v>0</v>
      </c>
      <c r="G28" s="105">
        <v>689</v>
      </c>
      <c r="H28" s="106">
        <v>2268</v>
      </c>
      <c r="I28" s="107">
        <v>679</v>
      </c>
      <c r="J28" s="85">
        <f t="shared" si="2"/>
        <v>2957</v>
      </c>
      <c r="K28" s="85">
        <f>SUM(D28-I28)</f>
        <v>0</v>
      </c>
      <c r="L28" s="85">
        <v>0</v>
      </c>
      <c r="M28" s="85">
        <v>0</v>
      </c>
      <c r="N28" s="105">
        <v>689</v>
      </c>
      <c r="O28" s="105">
        <v>2268</v>
      </c>
    </row>
    <row r="29" spans="1:15" ht="16.5" customHeight="1">
      <c r="A29" s="75" t="s">
        <v>125</v>
      </c>
      <c r="B29" s="75"/>
      <c r="C29" s="76">
        <f t="shared" si="0"/>
        <v>3943</v>
      </c>
      <c r="D29" s="76">
        <f aca="true" t="shared" si="10" ref="D29:I29">SUM(D30:D33)</f>
        <v>783</v>
      </c>
      <c r="E29" s="76">
        <f t="shared" si="10"/>
        <v>6</v>
      </c>
      <c r="F29" s="76">
        <f t="shared" si="10"/>
        <v>0</v>
      </c>
      <c r="G29" s="98">
        <f t="shared" si="10"/>
        <v>871</v>
      </c>
      <c r="H29" s="99">
        <f t="shared" si="10"/>
        <v>2283</v>
      </c>
      <c r="I29" s="100">
        <f t="shared" si="10"/>
        <v>783</v>
      </c>
      <c r="J29" s="76">
        <f t="shared" si="2"/>
        <v>3160</v>
      </c>
      <c r="K29" s="76">
        <f>SUM(K30:K33)</f>
        <v>0</v>
      </c>
      <c r="L29" s="76">
        <f>SUM(L30:L33)</f>
        <v>6</v>
      </c>
      <c r="M29" s="76">
        <f>SUM(M30:M33)</f>
        <v>0</v>
      </c>
      <c r="N29" s="98">
        <f>SUM(N30:N33)</f>
        <v>871</v>
      </c>
      <c r="O29" s="98">
        <f>SUM(O30:O33)</f>
        <v>2283</v>
      </c>
    </row>
    <row r="30" spans="1:15" ht="16.5" customHeight="1">
      <c r="A30" s="75"/>
      <c r="B30" s="75" t="s">
        <v>126</v>
      </c>
      <c r="C30" s="76">
        <f t="shared" si="0"/>
        <v>2996</v>
      </c>
      <c r="D30" s="76">
        <v>425</v>
      </c>
      <c r="E30" s="76">
        <v>6</v>
      </c>
      <c r="F30" s="76">
        <v>0</v>
      </c>
      <c r="G30" s="98">
        <v>770</v>
      </c>
      <c r="H30" s="99">
        <v>1795</v>
      </c>
      <c r="I30" s="100">
        <v>425</v>
      </c>
      <c r="J30" s="76">
        <f t="shared" si="2"/>
        <v>2571</v>
      </c>
      <c r="K30" s="76">
        <f>SUM(D30-I30)</f>
        <v>0</v>
      </c>
      <c r="L30" s="76">
        <v>6</v>
      </c>
      <c r="M30" s="76">
        <v>0</v>
      </c>
      <c r="N30" s="98">
        <v>770</v>
      </c>
      <c r="O30" s="98">
        <v>1795</v>
      </c>
    </row>
    <row r="31" spans="1:15" ht="16.5" customHeight="1">
      <c r="A31" s="75"/>
      <c r="B31" s="75" t="s">
        <v>127</v>
      </c>
      <c r="C31" s="76">
        <f t="shared" si="0"/>
        <v>489</v>
      </c>
      <c r="D31" s="76">
        <v>0</v>
      </c>
      <c r="E31" s="76">
        <v>0</v>
      </c>
      <c r="F31" s="76">
        <v>0</v>
      </c>
      <c r="G31" s="98">
        <v>51</v>
      </c>
      <c r="H31" s="99">
        <v>438</v>
      </c>
      <c r="I31" s="100">
        <v>0</v>
      </c>
      <c r="J31" s="76">
        <f t="shared" si="2"/>
        <v>489</v>
      </c>
      <c r="K31" s="76">
        <f>SUM(D31-I31)</f>
        <v>0</v>
      </c>
      <c r="L31" s="76">
        <v>0</v>
      </c>
      <c r="M31" s="76">
        <v>0</v>
      </c>
      <c r="N31" s="98">
        <v>51</v>
      </c>
      <c r="O31" s="98">
        <v>438</v>
      </c>
    </row>
    <row r="32" spans="1:15" ht="16.5" customHeight="1">
      <c r="A32" s="75"/>
      <c r="B32" s="75" t="s">
        <v>183</v>
      </c>
      <c r="C32" s="76">
        <f t="shared" si="0"/>
        <v>458</v>
      </c>
      <c r="D32" s="76">
        <v>358</v>
      </c>
      <c r="E32" s="76">
        <v>0</v>
      </c>
      <c r="F32" s="76">
        <v>0</v>
      </c>
      <c r="G32" s="98">
        <v>50</v>
      </c>
      <c r="H32" s="99">
        <v>50</v>
      </c>
      <c r="I32" s="100">
        <v>358</v>
      </c>
      <c r="J32" s="76">
        <f t="shared" si="2"/>
        <v>100</v>
      </c>
      <c r="K32" s="76">
        <f>SUM(D32-I32)</f>
        <v>0</v>
      </c>
      <c r="L32" s="76">
        <v>0</v>
      </c>
      <c r="M32" s="76">
        <v>0</v>
      </c>
      <c r="N32" s="98">
        <v>50</v>
      </c>
      <c r="O32" s="98">
        <v>50</v>
      </c>
    </row>
    <row r="33" spans="1:15" ht="16.5" customHeight="1">
      <c r="A33" s="80"/>
      <c r="B33" s="80" t="s">
        <v>184</v>
      </c>
      <c r="C33" s="81">
        <f t="shared" si="0"/>
        <v>0</v>
      </c>
      <c r="D33" s="81">
        <v>0</v>
      </c>
      <c r="E33" s="81">
        <v>0</v>
      </c>
      <c r="F33" s="81">
        <v>0</v>
      </c>
      <c r="G33" s="104" t="s">
        <v>87</v>
      </c>
      <c r="H33" s="114" t="s">
        <v>87</v>
      </c>
      <c r="I33" s="103">
        <v>0</v>
      </c>
      <c r="J33" s="81">
        <f t="shared" si="2"/>
        <v>0</v>
      </c>
      <c r="K33" s="81">
        <f>SUM(D33-I33)</f>
        <v>0</v>
      </c>
      <c r="L33" s="81">
        <v>0</v>
      </c>
      <c r="M33" s="81">
        <v>0</v>
      </c>
      <c r="N33" s="104">
        <v>0</v>
      </c>
      <c r="O33" s="104">
        <v>0</v>
      </c>
    </row>
    <row r="34" spans="1:15" ht="16.5" customHeight="1">
      <c r="A34" s="82" t="s">
        <v>185</v>
      </c>
      <c r="B34" s="73"/>
      <c r="C34" s="116">
        <f t="shared" si="0"/>
        <v>4431</v>
      </c>
      <c r="D34" s="116">
        <f aca="true" t="shared" si="11" ref="D34:I34">SUM(D35)</f>
        <v>847</v>
      </c>
      <c r="E34" s="116">
        <f t="shared" si="11"/>
        <v>6</v>
      </c>
      <c r="F34" s="116">
        <f t="shared" si="11"/>
        <v>50</v>
      </c>
      <c r="G34" s="118">
        <f t="shared" si="11"/>
        <v>1075</v>
      </c>
      <c r="H34" s="119">
        <f t="shared" si="11"/>
        <v>2453</v>
      </c>
      <c r="I34" s="124">
        <f t="shared" si="11"/>
        <v>847</v>
      </c>
      <c r="J34" s="116">
        <f t="shared" si="2"/>
        <v>3584</v>
      </c>
      <c r="K34" s="116">
        <f>SUM(K35)</f>
        <v>0</v>
      </c>
      <c r="L34" s="116">
        <f>SUM(L35)</f>
        <v>6</v>
      </c>
      <c r="M34" s="116">
        <f>SUM(M35)</f>
        <v>50</v>
      </c>
      <c r="N34" s="118">
        <f>SUM(N35)</f>
        <v>1075</v>
      </c>
      <c r="O34" s="118">
        <f>SUM(O35)</f>
        <v>2453</v>
      </c>
    </row>
    <row r="35" spans="1:15" ht="16.5" customHeight="1">
      <c r="A35" s="90" t="s">
        <v>128</v>
      </c>
      <c r="B35" s="90"/>
      <c r="C35" s="117">
        <f t="shared" si="0"/>
        <v>4431</v>
      </c>
      <c r="D35" s="117">
        <f aca="true" t="shared" si="12" ref="D35:I35">SUM(D36:D41)</f>
        <v>847</v>
      </c>
      <c r="E35" s="117">
        <f t="shared" si="12"/>
        <v>6</v>
      </c>
      <c r="F35" s="117">
        <f t="shared" si="12"/>
        <v>50</v>
      </c>
      <c r="G35" s="120">
        <f t="shared" si="12"/>
        <v>1075</v>
      </c>
      <c r="H35" s="121">
        <f t="shared" si="12"/>
        <v>2453</v>
      </c>
      <c r="I35" s="125">
        <f t="shared" si="12"/>
        <v>847</v>
      </c>
      <c r="J35" s="117">
        <f t="shared" si="2"/>
        <v>3584</v>
      </c>
      <c r="K35" s="117">
        <f>SUM(K36:K41)</f>
        <v>0</v>
      </c>
      <c r="L35" s="117">
        <f>SUM(L36:L41)</f>
        <v>6</v>
      </c>
      <c r="M35" s="117">
        <f>SUM(M36:M41)</f>
        <v>50</v>
      </c>
      <c r="N35" s="120">
        <f>SUM(N36:N41)</f>
        <v>1075</v>
      </c>
      <c r="O35" s="120">
        <f>SUM(O36:O41)</f>
        <v>2453</v>
      </c>
    </row>
    <row r="36" spans="1:15" ht="16.5" customHeight="1">
      <c r="A36" s="75"/>
      <c r="B36" s="75" t="s">
        <v>129</v>
      </c>
      <c r="C36" s="76">
        <f aca="true" t="shared" si="13" ref="C36:C67">SUM(D36:H36)</f>
        <v>430</v>
      </c>
      <c r="D36" s="76">
        <v>0</v>
      </c>
      <c r="E36" s="76">
        <v>0</v>
      </c>
      <c r="F36" s="76">
        <v>0</v>
      </c>
      <c r="G36" s="98" t="s">
        <v>87</v>
      </c>
      <c r="H36" s="99">
        <v>430</v>
      </c>
      <c r="I36" s="100">
        <v>0</v>
      </c>
      <c r="J36" s="76">
        <f aca="true" t="shared" si="14" ref="J36:J67">SUM(K36:O36)</f>
        <v>430</v>
      </c>
      <c r="K36" s="76">
        <f aca="true" t="shared" si="15" ref="K36:K41">SUM(D36-I36)</f>
        <v>0</v>
      </c>
      <c r="L36" s="76">
        <v>0</v>
      </c>
      <c r="M36" s="76">
        <v>0</v>
      </c>
      <c r="N36" s="98">
        <v>0</v>
      </c>
      <c r="O36" s="98">
        <v>430</v>
      </c>
    </row>
    <row r="37" spans="1:15" ht="16.5" customHeight="1">
      <c r="A37" s="75"/>
      <c r="B37" s="75" t="s">
        <v>130</v>
      </c>
      <c r="C37" s="76">
        <f t="shared" si="13"/>
        <v>1778</v>
      </c>
      <c r="D37" s="76">
        <v>445</v>
      </c>
      <c r="E37" s="76">
        <v>0</v>
      </c>
      <c r="F37" s="76">
        <v>0</v>
      </c>
      <c r="G37" s="98">
        <v>615</v>
      </c>
      <c r="H37" s="99">
        <v>718</v>
      </c>
      <c r="I37" s="100">
        <v>445</v>
      </c>
      <c r="J37" s="76">
        <f t="shared" si="14"/>
        <v>1333</v>
      </c>
      <c r="K37" s="76">
        <f t="shared" si="15"/>
        <v>0</v>
      </c>
      <c r="L37" s="76">
        <v>0</v>
      </c>
      <c r="M37" s="76">
        <v>0</v>
      </c>
      <c r="N37" s="98">
        <v>615</v>
      </c>
      <c r="O37" s="98">
        <v>718</v>
      </c>
    </row>
    <row r="38" spans="1:15" ht="16.5" customHeight="1">
      <c r="A38" s="75"/>
      <c r="B38" s="75" t="s">
        <v>131</v>
      </c>
      <c r="C38" s="76">
        <f t="shared" si="13"/>
        <v>870</v>
      </c>
      <c r="D38" s="76">
        <v>0</v>
      </c>
      <c r="E38" s="76">
        <v>0</v>
      </c>
      <c r="F38" s="76">
        <v>50</v>
      </c>
      <c r="G38" s="98">
        <v>340</v>
      </c>
      <c r="H38" s="99">
        <v>480</v>
      </c>
      <c r="I38" s="100">
        <v>0</v>
      </c>
      <c r="J38" s="76">
        <f t="shared" si="14"/>
        <v>870</v>
      </c>
      <c r="K38" s="76">
        <f t="shared" si="15"/>
        <v>0</v>
      </c>
      <c r="L38" s="76">
        <v>0</v>
      </c>
      <c r="M38" s="76">
        <v>50</v>
      </c>
      <c r="N38" s="98">
        <v>340</v>
      </c>
      <c r="O38" s="98">
        <v>480</v>
      </c>
    </row>
    <row r="39" spans="1:15" ht="16.5" customHeight="1">
      <c r="A39" s="75"/>
      <c r="B39" s="75" t="s">
        <v>132</v>
      </c>
      <c r="C39" s="76">
        <f t="shared" si="13"/>
        <v>514</v>
      </c>
      <c r="D39" s="76">
        <v>0</v>
      </c>
      <c r="E39" s="76">
        <v>6</v>
      </c>
      <c r="F39" s="76">
        <v>0</v>
      </c>
      <c r="G39" s="98">
        <v>120</v>
      </c>
      <c r="H39" s="99">
        <v>388</v>
      </c>
      <c r="I39" s="100">
        <v>0</v>
      </c>
      <c r="J39" s="76">
        <f t="shared" si="14"/>
        <v>514</v>
      </c>
      <c r="K39" s="76">
        <f t="shared" si="15"/>
        <v>0</v>
      </c>
      <c r="L39" s="76">
        <v>6</v>
      </c>
      <c r="M39" s="76">
        <v>0</v>
      </c>
      <c r="N39" s="98">
        <v>120</v>
      </c>
      <c r="O39" s="98">
        <v>388</v>
      </c>
    </row>
    <row r="40" spans="1:15" ht="16.5" customHeight="1">
      <c r="A40" s="75"/>
      <c r="B40" s="75" t="s">
        <v>133</v>
      </c>
      <c r="C40" s="76">
        <f t="shared" si="13"/>
        <v>669</v>
      </c>
      <c r="D40" s="76">
        <v>402</v>
      </c>
      <c r="E40" s="76">
        <v>0</v>
      </c>
      <c r="F40" s="76">
        <v>0</v>
      </c>
      <c r="G40" s="98" t="s">
        <v>87</v>
      </c>
      <c r="H40" s="99">
        <v>267</v>
      </c>
      <c r="I40" s="100">
        <v>402</v>
      </c>
      <c r="J40" s="76">
        <f t="shared" si="14"/>
        <v>267</v>
      </c>
      <c r="K40" s="76">
        <f t="shared" si="15"/>
        <v>0</v>
      </c>
      <c r="L40" s="76">
        <v>0</v>
      </c>
      <c r="M40" s="76">
        <v>0</v>
      </c>
      <c r="N40" s="98">
        <v>0</v>
      </c>
      <c r="O40" s="98">
        <v>267</v>
      </c>
    </row>
    <row r="41" spans="1:15" ht="16.5" customHeight="1">
      <c r="A41" s="75"/>
      <c r="B41" s="75" t="s">
        <v>134</v>
      </c>
      <c r="C41" s="76">
        <f t="shared" si="13"/>
        <v>170</v>
      </c>
      <c r="D41" s="76">
        <v>0</v>
      </c>
      <c r="E41" s="76">
        <v>0</v>
      </c>
      <c r="F41" s="76">
        <v>0</v>
      </c>
      <c r="G41" s="98" t="s">
        <v>87</v>
      </c>
      <c r="H41" s="99">
        <v>170</v>
      </c>
      <c r="I41" s="100">
        <v>0</v>
      </c>
      <c r="J41" s="76">
        <f t="shared" si="14"/>
        <v>170</v>
      </c>
      <c r="K41" s="76">
        <f t="shared" si="15"/>
        <v>0</v>
      </c>
      <c r="L41" s="76">
        <v>0</v>
      </c>
      <c r="M41" s="76">
        <v>0</v>
      </c>
      <c r="N41" s="98">
        <v>0</v>
      </c>
      <c r="O41" s="98">
        <v>170</v>
      </c>
    </row>
    <row r="42" spans="1:15" ht="16.5" customHeight="1">
      <c r="A42" s="82" t="s">
        <v>186</v>
      </c>
      <c r="B42" s="73"/>
      <c r="C42" s="116">
        <f t="shared" si="13"/>
        <v>6647</v>
      </c>
      <c r="D42" s="116">
        <f aca="true" t="shared" si="16" ref="D42:I42">SUM(D43:D44)</f>
        <v>1311</v>
      </c>
      <c r="E42" s="116">
        <f t="shared" si="16"/>
        <v>6</v>
      </c>
      <c r="F42" s="116">
        <f t="shared" si="16"/>
        <v>0</v>
      </c>
      <c r="G42" s="118">
        <f t="shared" si="16"/>
        <v>1347</v>
      </c>
      <c r="H42" s="119">
        <f t="shared" si="16"/>
        <v>3983</v>
      </c>
      <c r="I42" s="124">
        <f t="shared" si="16"/>
        <v>826</v>
      </c>
      <c r="J42" s="116">
        <f t="shared" si="14"/>
        <v>5821</v>
      </c>
      <c r="K42" s="116">
        <f>SUM(K43:K44)</f>
        <v>485</v>
      </c>
      <c r="L42" s="116">
        <f>SUM(L43:L44)</f>
        <v>6</v>
      </c>
      <c r="M42" s="116">
        <f>SUM(M43:M44)</f>
        <v>0</v>
      </c>
      <c r="N42" s="118">
        <f>SUM(N43:N44)</f>
        <v>1347</v>
      </c>
      <c r="O42" s="118">
        <f>SUM(O43:O44)</f>
        <v>3983</v>
      </c>
    </row>
    <row r="43" spans="1:15" ht="16.5" customHeight="1">
      <c r="A43" s="83" t="s">
        <v>135</v>
      </c>
      <c r="B43" s="84" t="s">
        <v>136</v>
      </c>
      <c r="C43" s="85">
        <f t="shared" si="13"/>
        <v>6090</v>
      </c>
      <c r="D43" s="85">
        <v>982</v>
      </c>
      <c r="E43" s="85">
        <v>6</v>
      </c>
      <c r="F43" s="85" t="s">
        <v>87</v>
      </c>
      <c r="G43" s="105">
        <v>1274</v>
      </c>
      <c r="H43" s="106">
        <v>3828</v>
      </c>
      <c r="I43" s="107">
        <v>497</v>
      </c>
      <c r="J43" s="85">
        <f t="shared" si="14"/>
        <v>5593</v>
      </c>
      <c r="K43" s="85">
        <f>SUM(D43-I43)</f>
        <v>485</v>
      </c>
      <c r="L43" s="85">
        <v>6</v>
      </c>
      <c r="M43" s="85">
        <v>0</v>
      </c>
      <c r="N43" s="105">
        <v>1274</v>
      </c>
      <c r="O43" s="105">
        <v>3828</v>
      </c>
    </row>
    <row r="44" spans="1:15" ht="16.5" customHeight="1">
      <c r="A44" s="75" t="s">
        <v>137</v>
      </c>
      <c r="B44" s="75"/>
      <c r="C44" s="76">
        <f t="shared" si="13"/>
        <v>557</v>
      </c>
      <c r="D44" s="76">
        <f aca="true" t="shared" si="17" ref="D44:I44">SUM(D45:D47)</f>
        <v>329</v>
      </c>
      <c r="E44" s="76">
        <f t="shared" si="17"/>
        <v>0</v>
      </c>
      <c r="F44" s="76">
        <f t="shared" si="17"/>
        <v>0</v>
      </c>
      <c r="G44" s="98">
        <f t="shared" si="17"/>
        <v>73</v>
      </c>
      <c r="H44" s="99">
        <f t="shared" si="17"/>
        <v>155</v>
      </c>
      <c r="I44" s="100">
        <f t="shared" si="17"/>
        <v>329</v>
      </c>
      <c r="J44" s="76">
        <f t="shared" si="14"/>
        <v>228</v>
      </c>
      <c r="K44" s="76">
        <f>SUM(K45:K47)</f>
        <v>0</v>
      </c>
      <c r="L44" s="76">
        <f>SUM(L45:L47)</f>
        <v>0</v>
      </c>
      <c r="M44" s="76">
        <f>SUM(M45:M47)</f>
        <v>0</v>
      </c>
      <c r="N44" s="98">
        <f>SUM(N45:N47)</f>
        <v>73</v>
      </c>
      <c r="O44" s="98">
        <f>SUM(O45:O47)</f>
        <v>155</v>
      </c>
    </row>
    <row r="45" spans="1:15" ht="16.5" customHeight="1">
      <c r="A45" s="75"/>
      <c r="B45" s="75" t="s">
        <v>138</v>
      </c>
      <c r="C45" s="76">
        <f t="shared" si="13"/>
        <v>0</v>
      </c>
      <c r="D45" s="76">
        <v>0</v>
      </c>
      <c r="E45" s="76">
        <v>0</v>
      </c>
      <c r="F45" s="76">
        <v>0</v>
      </c>
      <c r="G45" s="98" t="s">
        <v>87</v>
      </c>
      <c r="H45" s="99" t="s">
        <v>87</v>
      </c>
      <c r="I45" s="100">
        <v>0</v>
      </c>
      <c r="J45" s="76">
        <f t="shared" si="14"/>
        <v>0</v>
      </c>
      <c r="K45" s="76">
        <f>SUM(D45-I45)</f>
        <v>0</v>
      </c>
      <c r="L45" s="76">
        <v>0</v>
      </c>
      <c r="M45" s="76">
        <v>0</v>
      </c>
      <c r="N45" s="98">
        <v>0</v>
      </c>
      <c r="O45" s="98">
        <v>0</v>
      </c>
    </row>
    <row r="46" spans="1:15" ht="16.5" customHeight="1">
      <c r="A46" s="75"/>
      <c r="B46" s="75" t="s">
        <v>139</v>
      </c>
      <c r="C46" s="76">
        <f t="shared" si="13"/>
        <v>402</v>
      </c>
      <c r="D46" s="76">
        <v>329</v>
      </c>
      <c r="E46" s="76">
        <v>0</v>
      </c>
      <c r="F46" s="76">
        <v>0</v>
      </c>
      <c r="G46" s="98">
        <v>73</v>
      </c>
      <c r="H46" s="99" t="s">
        <v>87</v>
      </c>
      <c r="I46" s="100">
        <v>329</v>
      </c>
      <c r="J46" s="76">
        <f t="shared" si="14"/>
        <v>73</v>
      </c>
      <c r="K46" s="76">
        <f>SUM(D46-I46)</f>
        <v>0</v>
      </c>
      <c r="L46" s="76">
        <v>0</v>
      </c>
      <c r="M46" s="76">
        <v>0</v>
      </c>
      <c r="N46" s="98">
        <v>73</v>
      </c>
      <c r="O46" s="98">
        <v>0</v>
      </c>
    </row>
    <row r="47" spans="1:15" ht="16.5" customHeight="1">
      <c r="A47" s="80"/>
      <c r="B47" s="80" t="s">
        <v>140</v>
      </c>
      <c r="C47" s="81">
        <f t="shared" si="13"/>
        <v>155</v>
      </c>
      <c r="D47" s="81">
        <v>0</v>
      </c>
      <c r="E47" s="81">
        <v>0</v>
      </c>
      <c r="F47" s="81">
        <v>0</v>
      </c>
      <c r="G47" s="104" t="s">
        <v>87</v>
      </c>
      <c r="H47" s="114">
        <v>155</v>
      </c>
      <c r="I47" s="103">
        <v>0</v>
      </c>
      <c r="J47" s="81">
        <f t="shared" si="14"/>
        <v>155</v>
      </c>
      <c r="K47" s="81">
        <f>SUM(D47-I47)</f>
        <v>0</v>
      </c>
      <c r="L47" s="81">
        <v>0</v>
      </c>
      <c r="M47" s="81">
        <v>0</v>
      </c>
      <c r="N47" s="104">
        <v>0</v>
      </c>
      <c r="O47" s="104">
        <v>155</v>
      </c>
    </row>
    <row r="48" spans="1:15" ht="16.5" customHeight="1">
      <c r="A48" s="82" t="s">
        <v>187</v>
      </c>
      <c r="B48" s="73"/>
      <c r="C48" s="116">
        <f t="shared" si="13"/>
        <v>3706</v>
      </c>
      <c r="D48" s="116">
        <f aca="true" t="shared" si="18" ref="D48:I48">SUM(D49,D54)</f>
        <v>918</v>
      </c>
      <c r="E48" s="116">
        <f t="shared" si="18"/>
        <v>4</v>
      </c>
      <c r="F48" s="116">
        <f t="shared" si="18"/>
        <v>0</v>
      </c>
      <c r="G48" s="118">
        <f t="shared" si="18"/>
        <v>677</v>
      </c>
      <c r="H48" s="119">
        <f t="shared" si="18"/>
        <v>2107</v>
      </c>
      <c r="I48" s="124">
        <f t="shared" si="18"/>
        <v>607</v>
      </c>
      <c r="J48" s="116">
        <f t="shared" si="14"/>
        <v>3099</v>
      </c>
      <c r="K48" s="116">
        <f>SUM(K49,K54)</f>
        <v>311</v>
      </c>
      <c r="L48" s="116">
        <f>SUM(L49,L54)</f>
        <v>4</v>
      </c>
      <c r="M48" s="116">
        <f>SUM(M49,M54)</f>
        <v>0</v>
      </c>
      <c r="N48" s="118">
        <f>SUM(N49,N54)</f>
        <v>677</v>
      </c>
      <c r="O48" s="118">
        <f>SUM(O49,O54)</f>
        <v>2107</v>
      </c>
    </row>
    <row r="49" spans="1:15" ht="16.5" customHeight="1">
      <c r="A49" s="90" t="s">
        <v>141</v>
      </c>
      <c r="B49" s="90"/>
      <c r="C49" s="117">
        <f t="shared" si="13"/>
        <v>1838</v>
      </c>
      <c r="D49" s="117">
        <f aca="true" t="shared" si="19" ref="D49:I49">SUM(D50:D53)</f>
        <v>360</v>
      </c>
      <c r="E49" s="117">
        <f t="shared" si="19"/>
        <v>0</v>
      </c>
      <c r="F49" s="117">
        <f t="shared" si="19"/>
        <v>0</v>
      </c>
      <c r="G49" s="120">
        <f t="shared" si="19"/>
        <v>427</v>
      </c>
      <c r="H49" s="121">
        <f t="shared" si="19"/>
        <v>1051</v>
      </c>
      <c r="I49" s="125">
        <f t="shared" si="19"/>
        <v>360</v>
      </c>
      <c r="J49" s="117">
        <f t="shared" si="14"/>
        <v>1478</v>
      </c>
      <c r="K49" s="117">
        <f>SUM(K50:K53)</f>
        <v>0</v>
      </c>
      <c r="L49" s="117">
        <f>SUM(L50:L53)</f>
        <v>0</v>
      </c>
      <c r="M49" s="117">
        <f>SUM(M50:M53)</f>
        <v>0</v>
      </c>
      <c r="N49" s="120">
        <f>SUM(N50:N53)</f>
        <v>427</v>
      </c>
      <c r="O49" s="120">
        <f>SUM(O50:O53)</f>
        <v>1051</v>
      </c>
    </row>
    <row r="50" spans="1:15" ht="16.5" customHeight="1">
      <c r="A50" s="75"/>
      <c r="B50" s="75" t="s">
        <v>142</v>
      </c>
      <c r="C50" s="76">
        <f t="shared" si="13"/>
        <v>205</v>
      </c>
      <c r="D50" s="76">
        <v>0</v>
      </c>
      <c r="E50" s="76">
        <v>0</v>
      </c>
      <c r="F50" s="76">
        <v>0</v>
      </c>
      <c r="G50" s="98" t="s">
        <v>87</v>
      </c>
      <c r="H50" s="99">
        <v>205</v>
      </c>
      <c r="I50" s="100">
        <v>0</v>
      </c>
      <c r="J50" s="76">
        <f t="shared" si="14"/>
        <v>205</v>
      </c>
      <c r="K50" s="76">
        <f>SUM(D50-I50)</f>
        <v>0</v>
      </c>
      <c r="L50" s="76">
        <v>0</v>
      </c>
      <c r="M50" s="76">
        <v>0</v>
      </c>
      <c r="N50" s="98">
        <v>0</v>
      </c>
      <c r="O50" s="98">
        <v>205</v>
      </c>
    </row>
    <row r="51" spans="1:15" ht="16.5" customHeight="1">
      <c r="A51" s="75"/>
      <c r="B51" s="75" t="s">
        <v>143</v>
      </c>
      <c r="C51" s="76">
        <f t="shared" si="13"/>
        <v>1139</v>
      </c>
      <c r="D51" s="76">
        <v>360</v>
      </c>
      <c r="E51" s="76">
        <v>0</v>
      </c>
      <c r="F51" s="76">
        <v>0</v>
      </c>
      <c r="G51" s="98">
        <v>168</v>
      </c>
      <c r="H51" s="99">
        <v>611</v>
      </c>
      <c r="I51" s="100">
        <v>360</v>
      </c>
      <c r="J51" s="76">
        <f t="shared" si="14"/>
        <v>779</v>
      </c>
      <c r="K51" s="76">
        <f>SUM(D51-I51)</f>
        <v>0</v>
      </c>
      <c r="L51" s="76">
        <v>0</v>
      </c>
      <c r="M51" s="76">
        <v>0</v>
      </c>
      <c r="N51" s="98">
        <v>168</v>
      </c>
      <c r="O51" s="98">
        <v>611</v>
      </c>
    </row>
    <row r="52" spans="1:15" ht="16.5" customHeight="1">
      <c r="A52" s="75"/>
      <c r="B52" s="75" t="s">
        <v>144</v>
      </c>
      <c r="C52" s="76">
        <f t="shared" si="13"/>
        <v>132</v>
      </c>
      <c r="D52" s="76">
        <v>0</v>
      </c>
      <c r="E52" s="76">
        <v>0</v>
      </c>
      <c r="F52" s="76">
        <v>0</v>
      </c>
      <c r="G52" s="98">
        <v>91</v>
      </c>
      <c r="H52" s="99">
        <v>41</v>
      </c>
      <c r="I52" s="100">
        <v>0</v>
      </c>
      <c r="J52" s="76">
        <f t="shared" si="14"/>
        <v>132</v>
      </c>
      <c r="K52" s="76">
        <f>SUM(D52-I52)</f>
        <v>0</v>
      </c>
      <c r="L52" s="76">
        <v>0</v>
      </c>
      <c r="M52" s="76">
        <v>0</v>
      </c>
      <c r="N52" s="98">
        <v>91</v>
      </c>
      <c r="O52" s="98">
        <v>41</v>
      </c>
    </row>
    <row r="53" spans="1:15" ht="16.5" customHeight="1">
      <c r="A53" s="91"/>
      <c r="B53" s="91" t="s">
        <v>192</v>
      </c>
      <c r="C53" s="92">
        <f t="shared" si="13"/>
        <v>362</v>
      </c>
      <c r="D53" s="92">
        <v>0</v>
      </c>
      <c r="E53" s="92">
        <v>0</v>
      </c>
      <c r="F53" s="92">
        <v>0</v>
      </c>
      <c r="G53" s="111">
        <v>168</v>
      </c>
      <c r="H53" s="112">
        <v>194</v>
      </c>
      <c r="I53" s="113">
        <v>0</v>
      </c>
      <c r="J53" s="92">
        <f t="shared" si="14"/>
        <v>362</v>
      </c>
      <c r="K53" s="92">
        <f>SUM(D53-I53)</f>
        <v>0</v>
      </c>
      <c r="L53" s="92">
        <v>0</v>
      </c>
      <c r="M53" s="92">
        <v>0</v>
      </c>
      <c r="N53" s="111">
        <v>168</v>
      </c>
      <c r="O53" s="111">
        <v>194</v>
      </c>
    </row>
    <row r="54" spans="1:15" ht="16.5" customHeight="1">
      <c r="A54" s="75" t="s">
        <v>146</v>
      </c>
      <c r="B54" s="75"/>
      <c r="C54" s="76">
        <f t="shared" si="13"/>
        <v>1868</v>
      </c>
      <c r="D54" s="76">
        <f aca="true" t="shared" si="20" ref="D54:I54">SUM(D55:D57)</f>
        <v>558</v>
      </c>
      <c r="E54" s="76">
        <f t="shared" si="20"/>
        <v>4</v>
      </c>
      <c r="F54" s="76">
        <f t="shared" si="20"/>
        <v>0</v>
      </c>
      <c r="G54" s="98">
        <f t="shared" si="20"/>
        <v>250</v>
      </c>
      <c r="H54" s="99">
        <f t="shared" si="20"/>
        <v>1056</v>
      </c>
      <c r="I54" s="100">
        <f t="shared" si="20"/>
        <v>247</v>
      </c>
      <c r="J54" s="76">
        <f t="shared" si="14"/>
        <v>1621</v>
      </c>
      <c r="K54" s="76">
        <f>SUM(K55:K57)</f>
        <v>311</v>
      </c>
      <c r="L54" s="76">
        <f>SUM(L55:L57)</f>
        <v>4</v>
      </c>
      <c r="M54" s="76">
        <f>SUM(M55:M57)</f>
        <v>0</v>
      </c>
      <c r="N54" s="98">
        <f>SUM(N55:N57)</f>
        <v>250</v>
      </c>
      <c r="O54" s="98">
        <f>SUM(O55:O57)</f>
        <v>1056</v>
      </c>
    </row>
    <row r="55" spans="1:15" ht="16.5" customHeight="1">
      <c r="A55" s="75"/>
      <c r="B55" s="75" t="s">
        <v>147</v>
      </c>
      <c r="C55" s="76">
        <f t="shared" si="13"/>
        <v>764</v>
      </c>
      <c r="D55" s="76">
        <v>311</v>
      </c>
      <c r="E55" s="76">
        <v>0</v>
      </c>
      <c r="F55" s="76">
        <v>0</v>
      </c>
      <c r="G55" s="98">
        <v>78</v>
      </c>
      <c r="H55" s="99">
        <v>375</v>
      </c>
      <c r="I55" s="100">
        <v>0</v>
      </c>
      <c r="J55" s="76">
        <f t="shared" si="14"/>
        <v>764</v>
      </c>
      <c r="K55" s="76">
        <f>SUM(D55-I55)</f>
        <v>311</v>
      </c>
      <c r="L55" s="76">
        <v>0</v>
      </c>
      <c r="M55" s="76">
        <v>0</v>
      </c>
      <c r="N55" s="98">
        <v>78</v>
      </c>
      <c r="O55" s="98">
        <v>375</v>
      </c>
    </row>
    <row r="56" spans="1:15" ht="16.5" customHeight="1">
      <c r="A56" s="75"/>
      <c r="B56" s="75" t="s">
        <v>148</v>
      </c>
      <c r="C56" s="76">
        <f t="shared" si="13"/>
        <v>1074</v>
      </c>
      <c r="D56" s="76">
        <v>247</v>
      </c>
      <c r="E56" s="76">
        <v>4</v>
      </c>
      <c r="F56" s="76">
        <v>0</v>
      </c>
      <c r="G56" s="98">
        <v>142</v>
      </c>
      <c r="H56" s="99">
        <v>681</v>
      </c>
      <c r="I56" s="100">
        <v>247</v>
      </c>
      <c r="J56" s="76">
        <f t="shared" si="14"/>
        <v>827</v>
      </c>
      <c r="K56" s="76">
        <f>SUM(D56-I56)</f>
        <v>0</v>
      </c>
      <c r="L56" s="76">
        <v>4</v>
      </c>
      <c r="M56" s="76">
        <v>0</v>
      </c>
      <c r="N56" s="98">
        <v>142</v>
      </c>
      <c r="O56" s="98">
        <v>681</v>
      </c>
    </row>
    <row r="57" spans="1:15" ht="16.5" customHeight="1">
      <c r="A57" s="80"/>
      <c r="B57" s="80" t="s">
        <v>188</v>
      </c>
      <c r="C57" s="81">
        <f t="shared" si="13"/>
        <v>30</v>
      </c>
      <c r="D57" s="81">
        <v>0</v>
      </c>
      <c r="E57" s="81">
        <v>0</v>
      </c>
      <c r="F57" s="81">
        <v>0</v>
      </c>
      <c r="G57" s="104">
        <v>30</v>
      </c>
      <c r="H57" s="114" t="s">
        <v>87</v>
      </c>
      <c r="I57" s="103">
        <v>0</v>
      </c>
      <c r="J57" s="81">
        <f t="shared" si="14"/>
        <v>30</v>
      </c>
      <c r="K57" s="81">
        <f>SUM(D57-I57)</f>
        <v>0</v>
      </c>
      <c r="L57" s="81">
        <v>0</v>
      </c>
      <c r="M57" s="81">
        <v>0</v>
      </c>
      <c r="N57" s="104">
        <v>30</v>
      </c>
      <c r="O57" s="104" t="s">
        <v>87</v>
      </c>
    </row>
    <row r="58" spans="1:15" ht="16.5" customHeight="1">
      <c r="A58" s="82" t="s">
        <v>189</v>
      </c>
      <c r="B58" s="73"/>
      <c r="C58" s="116">
        <f t="shared" si="13"/>
        <v>2231</v>
      </c>
      <c r="D58" s="116">
        <f aca="true" t="shared" si="21" ref="D58:I58">SUM(D59,D63)</f>
        <v>602</v>
      </c>
      <c r="E58" s="116">
        <f t="shared" si="21"/>
        <v>4</v>
      </c>
      <c r="F58" s="116">
        <f t="shared" si="21"/>
        <v>7</v>
      </c>
      <c r="G58" s="118">
        <f t="shared" si="21"/>
        <v>301</v>
      </c>
      <c r="H58" s="119">
        <f t="shared" si="21"/>
        <v>1317</v>
      </c>
      <c r="I58" s="124">
        <f t="shared" si="21"/>
        <v>537</v>
      </c>
      <c r="J58" s="116">
        <f t="shared" si="14"/>
        <v>1694</v>
      </c>
      <c r="K58" s="116">
        <f>SUM(K59,K63)</f>
        <v>65</v>
      </c>
      <c r="L58" s="116">
        <f>SUM(L59,L63)</f>
        <v>4</v>
      </c>
      <c r="M58" s="116">
        <f>SUM(M59,M63)</f>
        <v>7</v>
      </c>
      <c r="N58" s="118">
        <f>SUM(N59,N63)</f>
        <v>301</v>
      </c>
      <c r="O58" s="118">
        <f>SUM(O59,O63)</f>
        <v>1317</v>
      </c>
    </row>
    <row r="59" spans="1:15" ht="16.5" customHeight="1">
      <c r="A59" s="90" t="s">
        <v>149</v>
      </c>
      <c r="B59" s="90"/>
      <c r="C59" s="117">
        <f t="shared" si="13"/>
        <v>1085</v>
      </c>
      <c r="D59" s="117">
        <f aca="true" t="shared" si="22" ref="D59:I59">SUM(D60:D62)</f>
        <v>65</v>
      </c>
      <c r="E59" s="117">
        <f t="shared" si="22"/>
        <v>4</v>
      </c>
      <c r="F59" s="117">
        <f t="shared" si="22"/>
        <v>0</v>
      </c>
      <c r="G59" s="120">
        <f t="shared" si="22"/>
        <v>210</v>
      </c>
      <c r="H59" s="121">
        <f t="shared" si="22"/>
        <v>806</v>
      </c>
      <c r="I59" s="125">
        <f t="shared" si="22"/>
        <v>0</v>
      </c>
      <c r="J59" s="117">
        <f t="shared" si="14"/>
        <v>1085</v>
      </c>
      <c r="K59" s="117">
        <f>SUM(K60:K62)</f>
        <v>65</v>
      </c>
      <c r="L59" s="117">
        <f>SUM(L60:L62)</f>
        <v>4</v>
      </c>
      <c r="M59" s="117">
        <f>SUM(M60:M62)</f>
        <v>0</v>
      </c>
      <c r="N59" s="120">
        <f>SUM(N60:N62)</f>
        <v>210</v>
      </c>
      <c r="O59" s="120">
        <f>SUM(O60:O62)</f>
        <v>806</v>
      </c>
    </row>
    <row r="60" spans="1:15" ht="16.5" customHeight="1">
      <c r="A60" s="75"/>
      <c r="B60" s="75" t="s">
        <v>150</v>
      </c>
      <c r="C60" s="76">
        <f t="shared" si="13"/>
        <v>705</v>
      </c>
      <c r="D60" s="76">
        <v>65</v>
      </c>
      <c r="E60" s="76">
        <v>4</v>
      </c>
      <c r="F60" s="76">
        <v>0</v>
      </c>
      <c r="G60" s="98">
        <v>40</v>
      </c>
      <c r="H60" s="99">
        <v>596</v>
      </c>
      <c r="I60" s="100">
        <v>0</v>
      </c>
      <c r="J60" s="76">
        <f t="shared" si="14"/>
        <v>705</v>
      </c>
      <c r="K60" s="76">
        <f>SUM(D60-I60)</f>
        <v>65</v>
      </c>
      <c r="L60" s="76">
        <v>4</v>
      </c>
      <c r="M60" s="76">
        <v>0</v>
      </c>
      <c r="N60" s="98">
        <v>40</v>
      </c>
      <c r="O60" s="98">
        <v>596</v>
      </c>
    </row>
    <row r="61" spans="1:15" ht="16.5" customHeight="1">
      <c r="A61" s="75"/>
      <c r="B61" s="75" t="s">
        <v>151</v>
      </c>
      <c r="C61" s="76">
        <f t="shared" si="13"/>
        <v>100</v>
      </c>
      <c r="D61" s="76">
        <v>0</v>
      </c>
      <c r="E61" s="76">
        <v>0</v>
      </c>
      <c r="F61" s="76">
        <v>0</v>
      </c>
      <c r="G61" s="98" t="s">
        <v>87</v>
      </c>
      <c r="H61" s="99">
        <v>100</v>
      </c>
      <c r="I61" s="100">
        <v>0</v>
      </c>
      <c r="J61" s="76">
        <f t="shared" si="14"/>
        <v>100</v>
      </c>
      <c r="K61" s="76">
        <f>SUM(D61-I61)</f>
        <v>0</v>
      </c>
      <c r="L61" s="76">
        <v>0</v>
      </c>
      <c r="M61" s="76">
        <v>0</v>
      </c>
      <c r="N61" s="98">
        <v>0</v>
      </c>
      <c r="O61" s="98">
        <v>100</v>
      </c>
    </row>
    <row r="62" spans="1:15" ht="16.5" customHeight="1">
      <c r="A62" s="91"/>
      <c r="B62" s="91" t="s">
        <v>152</v>
      </c>
      <c r="C62" s="92">
        <f t="shared" si="13"/>
        <v>280</v>
      </c>
      <c r="D62" s="92">
        <v>0</v>
      </c>
      <c r="E62" s="92">
        <v>0</v>
      </c>
      <c r="F62" s="92">
        <v>0</v>
      </c>
      <c r="G62" s="111">
        <v>170</v>
      </c>
      <c r="H62" s="112">
        <v>110</v>
      </c>
      <c r="I62" s="113">
        <v>0</v>
      </c>
      <c r="J62" s="92">
        <f t="shared" si="14"/>
        <v>280</v>
      </c>
      <c r="K62" s="92">
        <f>SUM(D62-I62)</f>
        <v>0</v>
      </c>
      <c r="L62" s="92">
        <v>0</v>
      </c>
      <c r="M62" s="92">
        <v>0</v>
      </c>
      <c r="N62" s="92">
        <v>170</v>
      </c>
      <c r="O62" s="111">
        <v>110</v>
      </c>
    </row>
    <row r="63" spans="1:15" ht="16.5" customHeight="1">
      <c r="A63" s="75" t="s">
        <v>153</v>
      </c>
      <c r="B63" s="75"/>
      <c r="C63" s="76">
        <f t="shared" si="13"/>
        <v>1146</v>
      </c>
      <c r="D63" s="76">
        <f aca="true" t="shared" si="23" ref="D63:I63">SUM(D64:D65)</f>
        <v>537</v>
      </c>
      <c r="E63" s="76">
        <f t="shared" si="23"/>
        <v>0</v>
      </c>
      <c r="F63" s="76">
        <f t="shared" si="23"/>
        <v>7</v>
      </c>
      <c r="G63" s="98">
        <f t="shared" si="23"/>
        <v>91</v>
      </c>
      <c r="H63" s="99">
        <f t="shared" si="23"/>
        <v>511</v>
      </c>
      <c r="I63" s="100">
        <f t="shared" si="23"/>
        <v>537</v>
      </c>
      <c r="J63" s="76">
        <f t="shared" si="14"/>
        <v>609</v>
      </c>
      <c r="K63" s="76">
        <f>SUM(K64:K65)</f>
        <v>0</v>
      </c>
      <c r="L63" s="76">
        <f>SUM(L64:L65)</f>
        <v>0</v>
      </c>
      <c r="M63" s="76">
        <f>SUM(M64:M65)</f>
        <v>7</v>
      </c>
      <c r="N63" s="98">
        <f>SUM(N64:N65)</f>
        <v>91</v>
      </c>
      <c r="O63" s="98">
        <f>SUM(O64:O65)</f>
        <v>511</v>
      </c>
    </row>
    <row r="64" spans="1:15" ht="16.5" customHeight="1">
      <c r="A64" s="75"/>
      <c r="B64" s="75" t="s">
        <v>154</v>
      </c>
      <c r="C64" s="76">
        <f t="shared" si="13"/>
        <v>707</v>
      </c>
      <c r="D64" s="76">
        <v>287</v>
      </c>
      <c r="E64" s="76">
        <v>0</v>
      </c>
      <c r="F64" s="76">
        <v>7</v>
      </c>
      <c r="G64" s="98">
        <v>55</v>
      </c>
      <c r="H64" s="99">
        <v>358</v>
      </c>
      <c r="I64" s="100">
        <v>287</v>
      </c>
      <c r="J64" s="76">
        <f t="shared" si="14"/>
        <v>420</v>
      </c>
      <c r="K64" s="76">
        <f>SUM(D64-I64)</f>
        <v>0</v>
      </c>
      <c r="L64" s="76">
        <v>0</v>
      </c>
      <c r="M64" s="76">
        <v>7</v>
      </c>
      <c r="N64" s="98">
        <v>55</v>
      </c>
      <c r="O64" s="98">
        <v>358</v>
      </c>
    </row>
    <row r="65" spans="1:15" ht="16.5" customHeight="1">
      <c r="A65" s="80"/>
      <c r="B65" s="80" t="s">
        <v>155</v>
      </c>
      <c r="C65" s="81">
        <f t="shared" si="13"/>
        <v>439</v>
      </c>
      <c r="D65" s="81">
        <v>250</v>
      </c>
      <c r="E65" s="81">
        <v>0</v>
      </c>
      <c r="F65" s="81">
        <v>0</v>
      </c>
      <c r="G65" s="104">
        <v>36</v>
      </c>
      <c r="H65" s="114">
        <v>153</v>
      </c>
      <c r="I65" s="103">
        <v>250</v>
      </c>
      <c r="J65" s="81">
        <f t="shared" si="14"/>
        <v>189</v>
      </c>
      <c r="K65" s="81">
        <f>SUM(D65-I65)</f>
        <v>0</v>
      </c>
      <c r="L65" s="81">
        <v>0</v>
      </c>
      <c r="M65" s="81">
        <v>0</v>
      </c>
      <c r="N65" s="104">
        <v>36</v>
      </c>
      <c r="O65" s="104">
        <v>153</v>
      </c>
    </row>
    <row r="66" spans="1:15" ht="16.5" customHeight="1">
      <c r="A66" s="82" t="s">
        <v>190</v>
      </c>
      <c r="B66" s="73"/>
      <c r="C66" s="116">
        <f t="shared" si="13"/>
        <v>1577</v>
      </c>
      <c r="D66" s="116">
        <f aca="true" t="shared" si="24" ref="D66:I66">SUM(D67)</f>
        <v>266</v>
      </c>
      <c r="E66" s="116">
        <f t="shared" si="24"/>
        <v>4</v>
      </c>
      <c r="F66" s="116">
        <f t="shared" si="24"/>
        <v>0</v>
      </c>
      <c r="G66" s="118">
        <f t="shared" si="24"/>
        <v>493</v>
      </c>
      <c r="H66" s="119">
        <f t="shared" si="24"/>
        <v>814</v>
      </c>
      <c r="I66" s="124">
        <f t="shared" si="24"/>
        <v>266</v>
      </c>
      <c r="J66" s="116">
        <f t="shared" si="14"/>
        <v>1311</v>
      </c>
      <c r="K66" s="116">
        <f>SUM(K67)</f>
        <v>0</v>
      </c>
      <c r="L66" s="116">
        <f>SUM(L67)</f>
        <v>4</v>
      </c>
      <c r="M66" s="116">
        <f>SUM(M67)</f>
        <v>0</v>
      </c>
      <c r="N66" s="118">
        <f>SUM(N67)</f>
        <v>493</v>
      </c>
      <c r="O66" s="118">
        <f>SUM(O67)</f>
        <v>814</v>
      </c>
    </row>
    <row r="67" spans="1:15" ht="16.5" customHeight="1">
      <c r="A67" s="90" t="s">
        <v>156</v>
      </c>
      <c r="B67" s="90"/>
      <c r="C67" s="117">
        <f t="shared" si="13"/>
        <v>1577</v>
      </c>
      <c r="D67" s="117">
        <f aca="true" t="shared" si="25" ref="D67:I67">SUM(D68:D69)</f>
        <v>266</v>
      </c>
      <c r="E67" s="117">
        <f t="shared" si="25"/>
        <v>4</v>
      </c>
      <c r="F67" s="117">
        <f t="shared" si="25"/>
        <v>0</v>
      </c>
      <c r="G67" s="120">
        <f t="shared" si="25"/>
        <v>493</v>
      </c>
      <c r="H67" s="121">
        <f t="shared" si="25"/>
        <v>814</v>
      </c>
      <c r="I67" s="125">
        <f t="shared" si="25"/>
        <v>266</v>
      </c>
      <c r="J67" s="117">
        <f t="shared" si="14"/>
        <v>1311</v>
      </c>
      <c r="K67" s="117">
        <f>SUM(K68:K69)</f>
        <v>0</v>
      </c>
      <c r="L67" s="117">
        <f>SUM(L68:L69)</f>
        <v>4</v>
      </c>
      <c r="M67" s="117">
        <f>SUM(M68:M69)</f>
        <v>0</v>
      </c>
      <c r="N67" s="120">
        <f>SUM(N68:N69)</f>
        <v>493</v>
      </c>
      <c r="O67" s="120">
        <f>SUM(O68:O69)</f>
        <v>814</v>
      </c>
    </row>
    <row r="68" spans="1:15" ht="16.5" customHeight="1">
      <c r="A68" s="75"/>
      <c r="B68" s="75" t="s">
        <v>157</v>
      </c>
      <c r="C68" s="76">
        <f aca="true" t="shared" si="26" ref="C68:C74">SUM(D68:H68)</f>
        <v>461</v>
      </c>
      <c r="D68" s="76">
        <v>0</v>
      </c>
      <c r="E68" s="76">
        <v>0</v>
      </c>
      <c r="F68" s="76">
        <v>0</v>
      </c>
      <c r="G68" s="98">
        <v>173</v>
      </c>
      <c r="H68" s="99">
        <v>288</v>
      </c>
      <c r="I68" s="100">
        <v>0</v>
      </c>
      <c r="J68" s="76">
        <f aca="true" t="shared" si="27" ref="J68:J74">SUM(K68:O68)</f>
        <v>461</v>
      </c>
      <c r="K68" s="76">
        <f>SUM(D68-I68)</f>
        <v>0</v>
      </c>
      <c r="L68" s="76">
        <v>0</v>
      </c>
      <c r="M68" s="76">
        <v>0</v>
      </c>
      <c r="N68" s="98">
        <v>173</v>
      </c>
      <c r="O68" s="98">
        <v>288</v>
      </c>
    </row>
    <row r="69" spans="1:15" ht="16.5" customHeight="1">
      <c r="A69" s="80"/>
      <c r="B69" s="80" t="s">
        <v>158</v>
      </c>
      <c r="C69" s="81">
        <f t="shared" si="26"/>
        <v>1116</v>
      </c>
      <c r="D69" s="81">
        <v>266</v>
      </c>
      <c r="E69" s="81">
        <v>4</v>
      </c>
      <c r="F69" s="81">
        <v>0</v>
      </c>
      <c r="G69" s="104">
        <v>320</v>
      </c>
      <c r="H69" s="114">
        <v>526</v>
      </c>
      <c r="I69" s="103">
        <v>266</v>
      </c>
      <c r="J69" s="81">
        <f t="shared" si="27"/>
        <v>850</v>
      </c>
      <c r="K69" s="81">
        <f>SUM(D69-I69)</f>
        <v>0</v>
      </c>
      <c r="L69" s="81">
        <v>4</v>
      </c>
      <c r="M69" s="81">
        <v>0</v>
      </c>
      <c r="N69" s="104">
        <v>320</v>
      </c>
      <c r="O69" s="104">
        <v>526</v>
      </c>
    </row>
    <row r="70" spans="1:15" ht="16.5" customHeight="1">
      <c r="A70" s="82" t="s">
        <v>191</v>
      </c>
      <c r="B70" s="73"/>
      <c r="C70" s="116">
        <f t="shared" si="26"/>
        <v>2077</v>
      </c>
      <c r="D70" s="116">
        <f aca="true" t="shared" si="28" ref="D70:I70">SUM(D71)</f>
        <v>393</v>
      </c>
      <c r="E70" s="116">
        <f t="shared" si="28"/>
        <v>4</v>
      </c>
      <c r="F70" s="116">
        <f t="shared" si="28"/>
        <v>26</v>
      </c>
      <c r="G70" s="118">
        <f t="shared" si="28"/>
        <v>976</v>
      </c>
      <c r="H70" s="119">
        <f t="shared" si="28"/>
        <v>678</v>
      </c>
      <c r="I70" s="124">
        <f t="shared" si="28"/>
        <v>263</v>
      </c>
      <c r="J70" s="116">
        <f t="shared" si="27"/>
        <v>1814</v>
      </c>
      <c r="K70" s="116">
        <f>SUM(K71)</f>
        <v>130</v>
      </c>
      <c r="L70" s="116">
        <f>SUM(L71)</f>
        <v>4</v>
      </c>
      <c r="M70" s="116">
        <f>SUM(M71)</f>
        <v>26</v>
      </c>
      <c r="N70" s="118">
        <f>SUM(N71)</f>
        <v>976</v>
      </c>
      <c r="O70" s="118">
        <f>SUM(O71)</f>
        <v>678</v>
      </c>
    </row>
    <row r="71" spans="1:15" ht="16.5" customHeight="1">
      <c r="A71" s="90" t="s">
        <v>159</v>
      </c>
      <c r="B71" s="90"/>
      <c r="C71" s="117">
        <f t="shared" si="26"/>
        <v>2077</v>
      </c>
      <c r="D71" s="117">
        <f aca="true" t="shared" si="29" ref="D71:I71">SUM(D72:D74)</f>
        <v>393</v>
      </c>
      <c r="E71" s="117">
        <f t="shared" si="29"/>
        <v>4</v>
      </c>
      <c r="F71" s="117">
        <f t="shared" si="29"/>
        <v>26</v>
      </c>
      <c r="G71" s="120">
        <f t="shared" si="29"/>
        <v>976</v>
      </c>
      <c r="H71" s="121">
        <f t="shared" si="29"/>
        <v>678</v>
      </c>
      <c r="I71" s="125">
        <f t="shared" si="29"/>
        <v>263</v>
      </c>
      <c r="J71" s="117">
        <f t="shared" si="27"/>
        <v>1814</v>
      </c>
      <c r="K71" s="117">
        <f>SUM(K72:K74)</f>
        <v>130</v>
      </c>
      <c r="L71" s="117">
        <f>SUM(L72:L74)</f>
        <v>4</v>
      </c>
      <c r="M71" s="117">
        <f>SUM(M72:M74)</f>
        <v>26</v>
      </c>
      <c r="N71" s="120">
        <f>SUM(N72:N74)</f>
        <v>976</v>
      </c>
      <c r="O71" s="120">
        <f>SUM(O72:O74)</f>
        <v>678</v>
      </c>
    </row>
    <row r="72" spans="1:15" ht="16.5" customHeight="1">
      <c r="A72" s="75"/>
      <c r="B72" s="75" t="s">
        <v>160</v>
      </c>
      <c r="C72" s="76">
        <f t="shared" si="26"/>
        <v>865</v>
      </c>
      <c r="D72" s="76">
        <v>308</v>
      </c>
      <c r="E72" s="76">
        <v>4</v>
      </c>
      <c r="F72" s="76">
        <v>26</v>
      </c>
      <c r="G72" s="98">
        <v>100</v>
      </c>
      <c r="H72" s="99">
        <v>427</v>
      </c>
      <c r="I72" s="100">
        <v>263</v>
      </c>
      <c r="J72" s="76">
        <f t="shared" si="27"/>
        <v>602</v>
      </c>
      <c r="K72" s="76">
        <f>SUM(D72-I72)</f>
        <v>45</v>
      </c>
      <c r="L72" s="76">
        <v>4</v>
      </c>
      <c r="M72" s="76">
        <v>26</v>
      </c>
      <c r="N72" s="98">
        <v>100</v>
      </c>
      <c r="O72" s="98">
        <v>427</v>
      </c>
    </row>
    <row r="73" spans="1:15" ht="16.5" customHeight="1">
      <c r="A73" s="75"/>
      <c r="B73" s="75" t="s">
        <v>161</v>
      </c>
      <c r="C73" s="76">
        <f t="shared" si="26"/>
        <v>630</v>
      </c>
      <c r="D73" s="76">
        <v>85</v>
      </c>
      <c r="E73" s="76">
        <v>0</v>
      </c>
      <c r="F73" s="76">
        <v>0</v>
      </c>
      <c r="G73" s="98">
        <v>504</v>
      </c>
      <c r="H73" s="99">
        <v>41</v>
      </c>
      <c r="I73" s="100">
        <v>0</v>
      </c>
      <c r="J73" s="76">
        <f t="shared" si="27"/>
        <v>630</v>
      </c>
      <c r="K73" s="76">
        <f>SUM(D73-I73)</f>
        <v>85</v>
      </c>
      <c r="L73" s="76">
        <v>0</v>
      </c>
      <c r="M73" s="76">
        <v>0</v>
      </c>
      <c r="N73" s="76">
        <v>504</v>
      </c>
      <c r="O73" s="76">
        <v>41</v>
      </c>
    </row>
    <row r="74" spans="1:15" ht="16.5" customHeight="1">
      <c r="A74" s="80"/>
      <c r="B74" s="80" t="s">
        <v>193</v>
      </c>
      <c r="C74" s="81">
        <f t="shared" si="26"/>
        <v>582</v>
      </c>
      <c r="D74" s="81">
        <v>0</v>
      </c>
      <c r="E74" s="81">
        <v>0</v>
      </c>
      <c r="F74" s="81">
        <v>0</v>
      </c>
      <c r="G74" s="104">
        <v>372</v>
      </c>
      <c r="H74" s="114">
        <v>210</v>
      </c>
      <c r="I74" s="103">
        <v>0</v>
      </c>
      <c r="J74" s="81">
        <f t="shared" si="27"/>
        <v>582</v>
      </c>
      <c r="K74" s="81">
        <f>SUM(D74-I74)</f>
        <v>0</v>
      </c>
      <c r="L74" s="81">
        <v>0</v>
      </c>
      <c r="M74" s="81">
        <v>0</v>
      </c>
      <c r="N74" s="81">
        <v>372</v>
      </c>
      <c r="O74" s="81"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/>
  <mergeCells count="5">
    <mergeCell ref="A2:A3"/>
    <mergeCell ref="I2:I3"/>
    <mergeCell ref="J2:O2"/>
    <mergeCell ref="B2:B3"/>
    <mergeCell ref="C2:H2"/>
  </mergeCells>
  <printOptions/>
  <pageMargins left="0.32" right="0.5" top="0.5905511811023623" bottom="0.8267716535433072" header="0.5118110236220472" footer="0.5118110236220472"/>
  <pageSetup fitToHeight="2" horizontalDpi="300" verticalDpi="300" orientation="portrait" paperSize="9" scale="98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Zeros="0" zoomScalePageLayoutView="0" workbookViewId="0" topLeftCell="A1">
      <pane ySplit="3" topLeftCell="A4" activePane="bottomLeft" state="frozen"/>
      <selection pane="topLeft" activeCell="A2" sqref="A2:A4"/>
      <selection pane="bottomLeft" activeCell="A2" sqref="A2:A3"/>
    </sheetView>
  </sheetViews>
  <sheetFormatPr defaultColWidth="9.50390625" defaultRowHeight="13.5"/>
  <cols>
    <col min="1" max="1" width="7.50390625" style="181" bestFit="1" customWidth="1"/>
    <col min="2" max="2" width="9.125" style="158" bestFit="1" customWidth="1"/>
    <col min="3" max="3" width="9.50390625" style="128" bestFit="1" customWidth="1"/>
    <col min="4" max="4" width="7.50390625" style="128" customWidth="1"/>
    <col min="5" max="6" width="7.50390625" style="159" customWidth="1"/>
    <col min="7" max="7" width="7.50390625" style="128" customWidth="1"/>
    <col min="8" max="9" width="7.50390625" style="159" customWidth="1"/>
    <col min="10" max="10" width="7.50390625" style="128" customWidth="1"/>
    <col min="11" max="12" width="7.50390625" style="159" customWidth="1"/>
    <col min="13" max="16384" width="9.50390625" style="158" customWidth="1"/>
  </cols>
  <sheetData>
    <row r="1" ht="21.75" customHeight="1">
      <c r="A1" s="182" t="s">
        <v>88</v>
      </c>
    </row>
    <row r="2" spans="1:12" ht="18.75" customHeight="1">
      <c r="A2" s="244"/>
      <c r="B2" s="244" t="s">
        <v>90</v>
      </c>
      <c r="C2" s="245" t="s">
        <v>200</v>
      </c>
      <c r="D2" s="247" t="s">
        <v>39</v>
      </c>
      <c r="E2" s="247"/>
      <c r="F2" s="247"/>
      <c r="G2" s="247" t="s">
        <v>91</v>
      </c>
      <c r="H2" s="247"/>
      <c r="I2" s="247"/>
      <c r="J2" s="247" t="s">
        <v>165</v>
      </c>
      <c r="K2" s="247"/>
      <c r="L2" s="247"/>
    </row>
    <row r="3" spans="1:12" s="164" customFormat="1" ht="36.75" customHeight="1">
      <c r="A3" s="244"/>
      <c r="B3" s="244"/>
      <c r="C3" s="246"/>
      <c r="D3" s="129" t="s">
        <v>166</v>
      </c>
      <c r="E3" s="130" t="s">
        <v>167</v>
      </c>
      <c r="F3" s="130" t="s">
        <v>168</v>
      </c>
      <c r="G3" s="129" t="s">
        <v>166</v>
      </c>
      <c r="H3" s="130" t="s">
        <v>167</v>
      </c>
      <c r="I3" s="130" t="s">
        <v>168</v>
      </c>
      <c r="J3" s="129" t="s">
        <v>166</v>
      </c>
      <c r="K3" s="130" t="s">
        <v>167</v>
      </c>
      <c r="L3" s="130" t="s">
        <v>168</v>
      </c>
    </row>
    <row r="4" spans="1:12" s="164" customFormat="1" ht="21" customHeight="1">
      <c r="A4" s="131"/>
      <c r="B4" s="132" t="s">
        <v>99</v>
      </c>
      <c r="C4" s="133">
        <v>5586000</v>
      </c>
      <c r="D4" s="133">
        <v>353</v>
      </c>
      <c r="E4" s="183">
        <f>SUM(D4/C4*100000)</f>
        <v>6.31936985320444</v>
      </c>
      <c r="F4" s="183">
        <f>SUM(C4/D4/100)</f>
        <v>158.24362606232296</v>
      </c>
      <c r="G4" s="133">
        <v>4908</v>
      </c>
      <c r="H4" s="183">
        <f>SUM(G4/C4*100000)</f>
        <v>87.86251342642319</v>
      </c>
      <c r="I4" s="183">
        <f>SUM(C4/G4/100)</f>
        <v>11.381418092909534</v>
      </c>
      <c r="J4" s="133">
        <v>2917</v>
      </c>
      <c r="K4" s="183">
        <f>SUM(J4/C4*100000)</f>
        <v>52.21983530254207</v>
      </c>
      <c r="L4" s="183">
        <f>SUM(C4/J4/100)</f>
        <v>19.149811450119987</v>
      </c>
    </row>
    <row r="5" spans="1:12" s="164" customFormat="1" ht="16.5" customHeight="1">
      <c r="A5" s="134" t="s">
        <v>100</v>
      </c>
      <c r="B5" s="135" t="s">
        <v>100</v>
      </c>
      <c r="C5" s="136">
        <v>1533034</v>
      </c>
      <c r="D5" s="136">
        <v>107</v>
      </c>
      <c r="E5" s="184">
        <f aca="true" t="shared" si="0" ref="E5:E68">SUM(D5/C5*100000)</f>
        <v>6.979623413440277</v>
      </c>
      <c r="F5" s="184">
        <f aca="true" t="shared" si="1" ref="F5:F68">SUM(C5/D5/100)</f>
        <v>143.27420560747663</v>
      </c>
      <c r="G5" s="136">
        <v>1568</v>
      </c>
      <c r="H5" s="184">
        <f>SUM(G5/C5*100000)</f>
        <v>102.28083656331171</v>
      </c>
      <c r="I5" s="184">
        <f>SUM(C5/G5/100)</f>
        <v>9.77700255102041</v>
      </c>
      <c r="J5" s="136">
        <v>919</v>
      </c>
      <c r="K5" s="184">
        <f>SUM(J5/C5*100000)</f>
        <v>59.94648520515526</v>
      </c>
      <c r="L5" s="184">
        <f>SUM(C5/J5/100)</f>
        <v>16.681545157780196</v>
      </c>
    </row>
    <row r="6" spans="1:12" ht="16.5" customHeight="1">
      <c r="A6" s="137"/>
      <c r="B6" s="137" t="s">
        <v>101</v>
      </c>
      <c r="C6" s="138">
        <v>208299</v>
      </c>
      <c r="D6" s="138">
        <v>5</v>
      </c>
      <c r="E6" s="185">
        <f t="shared" si="0"/>
        <v>2.4003955851924395</v>
      </c>
      <c r="F6" s="185">
        <f t="shared" si="1"/>
        <v>416.598</v>
      </c>
      <c r="G6" s="138">
        <v>222</v>
      </c>
      <c r="H6" s="185">
        <f>SUM(G6/C6*100000)</f>
        <v>106.57756398254432</v>
      </c>
      <c r="I6" s="185">
        <f>SUM(C6/G6/100)</f>
        <v>9.382837837837837</v>
      </c>
      <c r="J6" s="138">
        <v>136</v>
      </c>
      <c r="K6" s="185">
        <f aca="true" t="shared" si="2" ref="K6:K69">SUM(J6/C6*100000)</f>
        <v>65.29075991723435</v>
      </c>
      <c r="L6" s="185">
        <f aca="true" t="shared" si="3" ref="L6:L69">SUM(C6/J6/100)</f>
        <v>15.31610294117647</v>
      </c>
    </row>
    <row r="7" spans="1:12" ht="16.5" customHeight="1">
      <c r="A7" s="137"/>
      <c r="B7" s="137" t="s">
        <v>102</v>
      </c>
      <c r="C7" s="138">
        <v>129598</v>
      </c>
      <c r="D7" s="138">
        <v>8</v>
      </c>
      <c r="E7" s="185">
        <f t="shared" si="0"/>
        <v>6.172934767511845</v>
      </c>
      <c r="F7" s="185">
        <f t="shared" si="1"/>
        <v>161.9975</v>
      </c>
      <c r="G7" s="138">
        <v>166</v>
      </c>
      <c r="H7" s="185">
        <f aca="true" t="shared" si="4" ref="H7:H70">SUM(G7/C7*100000)</f>
        <v>128.08839642587077</v>
      </c>
      <c r="I7" s="185">
        <f>SUM(C7/G7/100)</f>
        <v>7.80710843373494</v>
      </c>
      <c r="J7" s="138">
        <v>88</v>
      </c>
      <c r="K7" s="185">
        <f t="shared" si="2"/>
        <v>67.9022824426303</v>
      </c>
      <c r="L7" s="185">
        <f t="shared" si="3"/>
        <v>14.727045454545454</v>
      </c>
    </row>
    <row r="8" spans="1:12" ht="16.5" customHeight="1">
      <c r="A8" s="137"/>
      <c r="B8" s="137" t="s">
        <v>103</v>
      </c>
      <c r="C8" s="138">
        <v>108006</v>
      </c>
      <c r="D8" s="138">
        <v>11</v>
      </c>
      <c r="E8" s="185">
        <f t="shared" si="0"/>
        <v>10.184619372997798</v>
      </c>
      <c r="F8" s="185">
        <f t="shared" si="1"/>
        <v>98.18727272727273</v>
      </c>
      <c r="G8" s="138">
        <v>134</v>
      </c>
      <c r="H8" s="185">
        <f t="shared" si="4"/>
        <v>124.06718145288225</v>
      </c>
      <c r="I8" s="185">
        <f aca="true" t="shared" si="5" ref="I8:I71">SUM(C8/G8/100)</f>
        <v>8.060149253731344</v>
      </c>
      <c r="J8" s="138">
        <v>70</v>
      </c>
      <c r="K8" s="185">
        <f t="shared" si="2"/>
        <v>64.81121419180415</v>
      </c>
      <c r="L8" s="185">
        <f t="shared" si="3"/>
        <v>15.42942857142857</v>
      </c>
    </row>
    <row r="9" spans="1:12" ht="16.5" customHeight="1">
      <c r="A9" s="137"/>
      <c r="B9" s="137" t="s">
        <v>104</v>
      </c>
      <c r="C9" s="138">
        <v>102084</v>
      </c>
      <c r="D9" s="138">
        <v>9</v>
      </c>
      <c r="E9" s="185">
        <f t="shared" si="0"/>
        <v>8.816268954978254</v>
      </c>
      <c r="F9" s="185">
        <f t="shared" si="1"/>
        <v>113.42666666666666</v>
      </c>
      <c r="G9" s="138">
        <v>133</v>
      </c>
      <c r="H9" s="185">
        <f t="shared" si="4"/>
        <v>130.28486344578974</v>
      </c>
      <c r="I9" s="185">
        <f t="shared" si="5"/>
        <v>7.675488721804511</v>
      </c>
      <c r="J9" s="138">
        <v>74</v>
      </c>
      <c r="K9" s="185">
        <f t="shared" si="2"/>
        <v>72.48932251871008</v>
      </c>
      <c r="L9" s="185">
        <f t="shared" si="3"/>
        <v>13.795135135135135</v>
      </c>
    </row>
    <row r="10" spans="1:12" ht="16.5" customHeight="1">
      <c r="A10" s="137"/>
      <c r="B10" s="137" t="s">
        <v>105</v>
      </c>
      <c r="C10" s="138">
        <v>168478</v>
      </c>
      <c r="D10" s="138">
        <v>12</v>
      </c>
      <c r="E10" s="185">
        <f t="shared" si="0"/>
        <v>7.122591673690333</v>
      </c>
      <c r="F10" s="185">
        <f t="shared" si="1"/>
        <v>140.39833333333334</v>
      </c>
      <c r="G10" s="138">
        <v>141</v>
      </c>
      <c r="H10" s="185">
        <f t="shared" si="4"/>
        <v>83.69045216586142</v>
      </c>
      <c r="I10" s="185">
        <f t="shared" si="5"/>
        <v>11.948794326241135</v>
      </c>
      <c r="J10" s="138">
        <v>83</v>
      </c>
      <c r="K10" s="185">
        <f t="shared" si="2"/>
        <v>49.264592409691474</v>
      </c>
      <c r="L10" s="185">
        <f t="shared" si="3"/>
        <v>20.29855421686747</v>
      </c>
    </row>
    <row r="11" spans="1:12" ht="16.5" customHeight="1">
      <c r="A11" s="137"/>
      <c r="B11" s="137" t="s">
        <v>106</v>
      </c>
      <c r="C11" s="138">
        <v>220201</v>
      </c>
      <c r="D11" s="138">
        <v>6</v>
      </c>
      <c r="E11" s="185">
        <f t="shared" si="0"/>
        <v>2.724783266197701</v>
      </c>
      <c r="F11" s="185">
        <f t="shared" si="1"/>
        <v>367.00166666666667</v>
      </c>
      <c r="G11" s="138">
        <v>167</v>
      </c>
      <c r="H11" s="185">
        <f t="shared" si="4"/>
        <v>75.83980090916936</v>
      </c>
      <c r="I11" s="185">
        <f t="shared" si="5"/>
        <v>13.185688622754492</v>
      </c>
      <c r="J11" s="138">
        <v>105</v>
      </c>
      <c r="K11" s="185">
        <f t="shared" si="2"/>
        <v>47.68370715845977</v>
      </c>
      <c r="L11" s="185">
        <f t="shared" si="3"/>
        <v>20.97152380952381</v>
      </c>
    </row>
    <row r="12" spans="1:12" ht="16.5" customHeight="1">
      <c r="A12" s="137"/>
      <c r="B12" s="137" t="s">
        <v>107</v>
      </c>
      <c r="C12" s="138">
        <v>226428</v>
      </c>
      <c r="D12" s="138">
        <v>19</v>
      </c>
      <c r="E12" s="185">
        <f t="shared" si="0"/>
        <v>8.391188368929637</v>
      </c>
      <c r="F12" s="185">
        <f t="shared" si="1"/>
        <v>119.17263157894736</v>
      </c>
      <c r="G12" s="138">
        <v>146</v>
      </c>
      <c r="H12" s="185">
        <f t="shared" si="4"/>
        <v>64.47965799282774</v>
      </c>
      <c r="I12" s="185">
        <f t="shared" si="5"/>
        <v>15.50876712328767</v>
      </c>
      <c r="J12" s="138">
        <v>99</v>
      </c>
      <c r="K12" s="185">
        <f t="shared" si="2"/>
        <v>43.72250781705443</v>
      </c>
      <c r="L12" s="185">
        <f t="shared" si="3"/>
        <v>22.87151515151515</v>
      </c>
    </row>
    <row r="13" spans="1:12" ht="16.5" customHeight="1">
      <c r="A13" s="137"/>
      <c r="B13" s="137" t="s">
        <v>108</v>
      </c>
      <c r="C13" s="138">
        <v>120774</v>
      </c>
      <c r="D13" s="138">
        <v>21</v>
      </c>
      <c r="E13" s="185">
        <f t="shared" si="0"/>
        <v>17.387848377962143</v>
      </c>
      <c r="F13" s="185">
        <f t="shared" si="1"/>
        <v>57.51142857142857</v>
      </c>
      <c r="G13" s="138">
        <v>298</v>
      </c>
      <c r="H13" s="185">
        <f t="shared" si="4"/>
        <v>246.74184841108186</v>
      </c>
      <c r="I13" s="185">
        <f t="shared" si="5"/>
        <v>4.052818791946309</v>
      </c>
      <c r="J13" s="138">
        <v>180</v>
      </c>
      <c r="K13" s="185">
        <f t="shared" si="2"/>
        <v>149.03870038253268</v>
      </c>
      <c r="L13" s="185">
        <f t="shared" si="3"/>
        <v>6.709666666666667</v>
      </c>
    </row>
    <row r="14" spans="1:12" ht="16.5" customHeight="1">
      <c r="A14" s="139"/>
      <c r="B14" s="139" t="s">
        <v>109</v>
      </c>
      <c r="C14" s="140">
        <v>249166</v>
      </c>
      <c r="D14" s="140">
        <v>16</v>
      </c>
      <c r="E14" s="186">
        <f t="shared" si="0"/>
        <v>6.421421863336089</v>
      </c>
      <c r="F14" s="186">
        <f t="shared" si="1"/>
        <v>155.72875</v>
      </c>
      <c r="G14" s="140">
        <v>161</v>
      </c>
      <c r="H14" s="186">
        <f t="shared" si="4"/>
        <v>64.61555749981939</v>
      </c>
      <c r="I14" s="186">
        <f t="shared" si="5"/>
        <v>15.476149068322982</v>
      </c>
      <c r="J14" s="140">
        <v>84</v>
      </c>
      <c r="K14" s="186">
        <f t="shared" si="2"/>
        <v>33.712464782514466</v>
      </c>
      <c r="L14" s="186">
        <f t="shared" si="3"/>
        <v>29.662619047619046</v>
      </c>
    </row>
    <row r="15" spans="1:12" ht="16.5" customHeight="1">
      <c r="A15" s="141" t="s">
        <v>201</v>
      </c>
      <c r="B15" s="134"/>
      <c r="C15" s="136">
        <v>1033812</v>
      </c>
      <c r="D15" s="142">
        <v>52</v>
      </c>
      <c r="E15" s="187">
        <f t="shared" si="0"/>
        <v>5.02992807202857</v>
      </c>
      <c r="F15" s="187">
        <f t="shared" si="1"/>
        <v>198.81</v>
      </c>
      <c r="G15" s="142">
        <v>1054</v>
      </c>
      <c r="H15" s="187">
        <f t="shared" si="4"/>
        <v>101.9527728445791</v>
      </c>
      <c r="I15" s="187">
        <f t="shared" si="5"/>
        <v>9.808462998102467</v>
      </c>
      <c r="J15" s="142">
        <v>582</v>
      </c>
      <c r="K15" s="187">
        <f t="shared" si="2"/>
        <v>56.29650265231976</v>
      </c>
      <c r="L15" s="187">
        <f t="shared" si="3"/>
        <v>17.763092783505154</v>
      </c>
    </row>
    <row r="16" spans="1:12" ht="16.5" customHeight="1">
      <c r="A16" s="143" t="s">
        <v>110</v>
      </c>
      <c r="B16" s="144" t="s">
        <v>111</v>
      </c>
      <c r="C16" s="145">
        <v>461738</v>
      </c>
      <c r="D16" s="145">
        <v>26</v>
      </c>
      <c r="E16" s="188">
        <f t="shared" si="0"/>
        <v>5.630898908038757</v>
      </c>
      <c r="F16" s="188">
        <f t="shared" si="1"/>
        <v>177.59153846153848</v>
      </c>
      <c r="G16" s="145">
        <v>482</v>
      </c>
      <c r="H16" s="188">
        <f t="shared" si="4"/>
        <v>104.3882028336416</v>
      </c>
      <c r="I16" s="188">
        <f t="shared" si="5"/>
        <v>9.579626556016597</v>
      </c>
      <c r="J16" s="145">
        <v>241</v>
      </c>
      <c r="K16" s="188">
        <f t="shared" si="2"/>
        <v>52.1941014168208</v>
      </c>
      <c r="L16" s="188">
        <f t="shared" si="3"/>
        <v>19.159253112033195</v>
      </c>
    </row>
    <row r="17" spans="1:12" ht="16.5" customHeight="1">
      <c r="A17" s="143" t="s">
        <v>112</v>
      </c>
      <c r="B17" s="144" t="s">
        <v>113</v>
      </c>
      <c r="C17" s="145">
        <v>479038</v>
      </c>
      <c r="D17" s="145">
        <v>23</v>
      </c>
      <c r="E17" s="188">
        <f t="shared" si="0"/>
        <v>4.8012892505396225</v>
      </c>
      <c r="F17" s="188">
        <f t="shared" si="1"/>
        <v>208.27739130434784</v>
      </c>
      <c r="G17" s="145">
        <v>456</v>
      </c>
      <c r="H17" s="188">
        <f t="shared" si="4"/>
        <v>95.19077818461166</v>
      </c>
      <c r="I17" s="188">
        <f t="shared" si="5"/>
        <v>10.505219298245613</v>
      </c>
      <c r="J17" s="145">
        <v>276</v>
      </c>
      <c r="K17" s="188">
        <f t="shared" si="2"/>
        <v>57.615471006475474</v>
      </c>
      <c r="L17" s="188">
        <f t="shared" si="3"/>
        <v>17.35644927536232</v>
      </c>
    </row>
    <row r="18" spans="1:12" ht="16.5" customHeight="1">
      <c r="A18" s="146" t="s">
        <v>114</v>
      </c>
      <c r="B18" s="147" t="s">
        <v>115</v>
      </c>
      <c r="C18" s="148">
        <v>93036</v>
      </c>
      <c r="D18" s="148">
        <v>3</v>
      </c>
      <c r="E18" s="189">
        <f t="shared" si="0"/>
        <v>3.2245582355217333</v>
      </c>
      <c r="F18" s="189">
        <f t="shared" si="1"/>
        <v>310.12</v>
      </c>
      <c r="G18" s="148">
        <v>116</v>
      </c>
      <c r="H18" s="189">
        <f t="shared" si="4"/>
        <v>124.68291844017371</v>
      </c>
      <c r="I18" s="189">
        <f t="shared" si="5"/>
        <v>8.020344827586207</v>
      </c>
      <c r="J18" s="148">
        <v>65</v>
      </c>
      <c r="K18" s="189">
        <f t="shared" si="2"/>
        <v>69.86542843630423</v>
      </c>
      <c r="L18" s="189">
        <f t="shared" si="3"/>
        <v>14.31323076923077</v>
      </c>
    </row>
    <row r="19" spans="1:12" ht="16.5" customHeight="1">
      <c r="A19" s="149" t="s">
        <v>202</v>
      </c>
      <c r="B19" s="137"/>
      <c r="C19" s="138">
        <v>721123</v>
      </c>
      <c r="D19" s="138">
        <v>34</v>
      </c>
      <c r="E19" s="184">
        <f t="shared" si="0"/>
        <v>4.714868337301681</v>
      </c>
      <c r="F19" s="184">
        <f t="shared" si="1"/>
        <v>212.095</v>
      </c>
      <c r="G19" s="138">
        <v>559</v>
      </c>
      <c r="H19" s="184">
        <f t="shared" si="4"/>
        <v>77.51798236916586</v>
      </c>
      <c r="I19" s="184">
        <f t="shared" si="5"/>
        <v>12.900232558139535</v>
      </c>
      <c r="J19" s="138">
        <v>350</v>
      </c>
      <c r="K19" s="184">
        <f t="shared" si="2"/>
        <v>48.535409354576124</v>
      </c>
      <c r="L19" s="184">
        <f t="shared" si="3"/>
        <v>20.603514285714287</v>
      </c>
    </row>
    <row r="20" spans="1:12" ht="16.5" customHeight="1">
      <c r="A20" s="150" t="s">
        <v>116</v>
      </c>
      <c r="B20" s="150"/>
      <c r="C20" s="151">
        <v>384136</v>
      </c>
      <c r="D20" s="151">
        <v>18</v>
      </c>
      <c r="E20" s="190">
        <f t="shared" si="0"/>
        <v>4.685840431513839</v>
      </c>
      <c r="F20" s="190">
        <f t="shared" si="1"/>
        <v>213.4088888888889</v>
      </c>
      <c r="G20" s="151">
        <v>294</v>
      </c>
      <c r="H20" s="190">
        <f t="shared" si="4"/>
        <v>76.53539371472604</v>
      </c>
      <c r="I20" s="190">
        <f t="shared" si="5"/>
        <v>13.065850340136056</v>
      </c>
      <c r="J20" s="151">
        <v>179</v>
      </c>
      <c r="K20" s="190">
        <f t="shared" si="2"/>
        <v>46.59807984672095</v>
      </c>
      <c r="L20" s="190">
        <f t="shared" si="3"/>
        <v>21.460111731843575</v>
      </c>
    </row>
    <row r="21" spans="1:12" ht="16.5" customHeight="1">
      <c r="A21" s="137"/>
      <c r="B21" s="137" t="s">
        <v>117</v>
      </c>
      <c r="C21" s="138">
        <v>194922</v>
      </c>
      <c r="D21" s="138">
        <v>8</v>
      </c>
      <c r="E21" s="185">
        <f t="shared" si="0"/>
        <v>4.1042057848780535</v>
      </c>
      <c r="F21" s="185">
        <f t="shared" si="1"/>
        <v>243.6525</v>
      </c>
      <c r="G21" s="138">
        <v>167</v>
      </c>
      <c r="H21" s="185">
        <f t="shared" si="4"/>
        <v>85.67529575932937</v>
      </c>
      <c r="I21" s="185">
        <f t="shared" si="5"/>
        <v>11.67197604790419</v>
      </c>
      <c r="J21" s="138">
        <v>104</v>
      </c>
      <c r="K21" s="185">
        <f t="shared" si="2"/>
        <v>53.35467520341469</v>
      </c>
      <c r="L21" s="185">
        <f t="shared" si="3"/>
        <v>18.7425</v>
      </c>
    </row>
    <row r="22" spans="1:12" ht="16.5" customHeight="1">
      <c r="A22" s="137"/>
      <c r="B22" s="137" t="s">
        <v>118</v>
      </c>
      <c r="C22" s="138">
        <v>157549</v>
      </c>
      <c r="D22" s="138">
        <v>8</v>
      </c>
      <c r="E22" s="185">
        <f t="shared" si="0"/>
        <v>5.077785323930968</v>
      </c>
      <c r="F22" s="185">
        <f t="shared" si="1"/>
        <v>196.93625</v>
      </c>
      <c r="G22" s="138">
        <v>110</v>
      </c>
      <c r="H22" s="185">
        <f t="shared" si="4"/>
        <v>69.8195482040508</v>
      </c>
      <c r="I22" s="185">
        <f t="shared" si="5"/>
        <v>14.322636363636363</v>
      </c>
      <c r="J22" s="138">
        <v>67</v>
      </c>
      <c r="K22" s="185">
        <f t="shared" si="2"/>
        <v>42.526452087921854</v>
      </c>
      <c r="L22" s="185">
        <f t="shared" si="3"/>
        <v>23.514776119402985</v>
      </c>
    </row>
    <row r="23" spans="1:12" ht="16.5" customHeight="1">
      <c r="A23" s="152"/>
      <c r="B23" s="152" t="s">
        <v>119</v>
      </c>
      <c r="C23" s="153">
        <v>31665</v>
      </c>
      <c r="D23" s="153">
        <v>2</v>
      </c>
      <c r="E23" s="191">
        <f t="shared" si="0"/>
        <v>6.316121901152692</v>
      </c>
      <c r="F23" s="191">
        <f t="shared" si="1"/>
        <v>158.325</v>
      </c>
      <c r="G23" s="153">
        <v>17</v>
      </c>
      <c r="H23" s="191">
        <f t="shared" si="4"/>
        <v>53.687036159797884</v>
      </c>
      <c r="I23" s="191">
        <f t="shared" si="5"/>
        <v>18.626470588235296</v>
      </c>
      <c r="J23" s="153">
        <v>8</v>
      </c>
      <c r="K23" s="191">
        <f t="shared" si="2"/>
        <v>25.264487604610768</v>
      </c>
      <c r="L23" s="191">
        <f t="shared" si="3"/>
        <v>39.58125</v>
      </c>
    </row>
    <row r="24" spans="1:12" ht="16.5" customHeight="1">
      <c r="A24" s="137" t="s">
        <v>120</v>
      </c>
      <c r="B24" s="137"/>
      <c r="C24" s="138">
        <v>336987</v>
      </c>
      <c r="D24" s="138">
        <v>16</v>
      </c>
      <c r="E24" s="185">
        <f t="shared" si="0"/>
        <v>4.74795763634799</v>
      </c>
      <c r="F24" s="185">
        <f t="shared" si="1"/>
        <v>210.616875</v>
      </c>
      <c r="G24" s="138">
        <v>265</v>
      </c>
      <c r="H24" s="185">
        <f t="shared" si="4"/>
        <v>78.63804835201357</v>
      </c>
      <c r="I24" s="185">
        <f t="shared" si="5"/>
        <v>12.716490566037734</v>
      </c>
      <c r="J24" s="138">
        <v>171</v>
      </c>
      <c r="K24" s="185">
        <f t="shared" si="2"/>
        <v>50.74379723846914</v>
      </c>
      <c r="L24" s="185">
        <f t="shared" si="3"/>
        <v>19.70684210526316</v>
      </c>
    </row>
    <row r="25" spans="1:12" ht="16.5" customHeight="1">
      <c r="A25" s="137"/>
      <c r="B25" s="137" t="s">
        <v>121</v>
      </c>
      <c r="C25" s="138">
        <v>223043</v>
      </c>
      <c r="D25" s="138">
        <v>7</v>
      </c>
      <c r="E25" s="185">
        <f t="shared" si="0"/>
        <v>3.138408288984635</v>
      </c>
      <c r="F25" s="185">
        <f t="shared" si="1"/>
        <v>318.6328571428571</v>
      </c>
      <c r="G25" s="138">
        <v>191</v>
      </c>
      <c r="H25" s="185">
        <f t="shared" si="4"/>
        <v>85.6337118851522</v>
      </c>
      <c r="I25" s="185">
        <f t="shared" si="5"/>
        <v>11.67764397905759</v>
      </c>
      <c r="J25" s="138">
        <v>128</v>
      </c>
      <c r="K25" s="185">
        <f t="shared" si="2"/>
        <v>57.38803728429047</v>
      </c>
      <c r="L25" s="185">
        <f t="shared" si="3"/>
        <v>17.425234375</v>
      </c>
    </row>
    <row r="26" spans="1:12" ht="16.5" customHeight="1">
      <c r="A26" s="139"/>
      <c r="B26" s="139" t="s">
        <v>122</v>
      </c>
      <c r="C26" s="140">
        <v>113944</v>
      </c>
      <c r="D26" s="140">
        <v>9</v>
      </c>
      <c r="E26" s="186">
        <f t="shared" si="0"/>
        <v>7.898616864424629</v>
      </c>
      <c r="F26" s="186">
        <f t="shared" si="1"/>
        <v>126.60444444444445</v>
      </c>
      <c r="G26" s="140">
        <v>74</v>
      </c>
      <c r="H26" s="186">
        <f t="shared" si="4"/>
        <v>64.9441831074914</v>
      </c>
      <c r="I26" s="186">
        <f t="shared" si="5"/>
        <v>15.397837837837837</v>
      </c>
      <c r="J26" s="140">
        <v>43</v>
      </c>
      <c r="K26" s="186">
        <f t="shared" si="2"/>
        <v>37.73783613002878</v>
      </c>
      <c r="L26" s="186">
        <f t="shared" si="3"/>
        <v>26.49860465116279</v>
      </c>
    </row>
    <row r="27" spans="1:12" ht="16.5" customHeight="1">
      <c r="A27" s="141" t="s">
        <v>203</v>
      </c>
      <c r="B27" s="134"/>
      <c r="C27" s="136">
        <v>719149</v>
      </c>
      <c r="D27" s="136">
        <v>41</v>
      </c>
      <c r="E27" s="184">
        <f t="shared" si="0"/>
        <v>5.701182925930509</v>
      </c>
      <c r="F27" s="184">
        <f t="shared" si="1"/>
        <v>175.40219512195122</v>
      </c>
      <c r="G27" s="136">
        <v>529</v>
      </c>
      <c r="H27" s="184">
        <f t="shared" si="4"/>
        <v>73.55916506871316</v>
      </c>
      <c r="I27" s="184">
        <f t="shared" si="5"/>
        <v>13.594499054820417</v>
      </c>
      <c r="J27" s="136">
        <v>334</v>
      </c>
      <c r="K27" s="184">
        <f t="shared" si="2"/>
        <v>46.443782860019276</v>
      </c>
      <c r="L27" s="184">
        <f t="shared" si="3"/>
        <v>21.53140718562874</v>
      </c>
    </row>
    <row r="28" spans="1:12" ht="16.5" customHeight="1">
      <c r="A28" s="143" t="s">
        <v>123</v>
      </c>
      <c r="B28" s="144" t="s">
        <v>124</v>
      </c>
      <c r="C28" s="145">
        <v>292247</v>
      </c>
      <c r="D28" s="145">
        <v>22</v>
      </c>
      <c r="E28" s="188">
        <f t="shared" si="0"/>
        <v>7.527878814838133</v>
      </c>
      <c r="F28" s="188">
        <f t="shared" si="1"/>
        <v>132.83954545454546</v>
      </c>
      <c r="G28" s="145">
        <v>242</v>
      </c>
      <c r="H28" s="188">
        <f t="shared" si="4"/>
        <v>82.80666696321947</v>
      </c>
      <c r="I28" s="188">
        <f t="shared" si="5"/>
        <v>12.076322314049587</v>
      </c>
      <c r="J28" s="145">
        <v>153</v>
      </c>
      <c r="K28" s="188">
        <f t="shared" si="2"/>
        <v>52.35297539410156</v>
      </c>
      <c r="L28" s="188">
        <f t="shared" si="3"/>
        <v>19.10111111111111</v>
      </c>
    </row>
    <row r="29" spans="1:12" ht="16.5" customHeight="1">
      <c r="A29" s="137" t="s">
        <v>125</v>
      </c>
      <c r="B29" s="137"/>
      <c r="C29" s="138">
        <v>426902</v>
      </c>
      <c r="D29" s="138">
        <v>19</v>
      </c>
      <c r="E29" s="185">
        <f t="shared" si="0"/>
        <v>4.450670177230371</v>
      </c>
      <c r="F29" s="185">
        <f t="shared" si="1"/>
        <v>224.68526315789472</v>
      </c>
      <c r="G29" s="138">
        <v>287</v>
      </c>
      <c r="H29" s="185">
        <f t="shared" si="4"/>
        <v>67.22854425605877</v>
      </c>
      <c r="I29" s="185">
        <f t="shared" si="5"/>
        <v>14.874634146341464</v>
      </c>
      <c r="J29" s="138">
        <v>181</v>
      </c>
      <c r="K29" s="185">
        <f t="shared" si="2"/>
        <v>42.39848958308933</v>
      </c>
      <c r="L29" s="185">
        <f t="shared" si="3"/>
        <v>23.585745856353594</v>
      </c>
    </row>
    <row r="30" spans="1:12" ht="16.5" customHeight="1">
      <c r="A30" s="137"/>
      <c r="B30" s="137" t="s">
        <v>126</v>
      </c>
      <c r="C30" s="138">
        <v>267753</v>
      </c>
      <c r="D30" s="138">
        <v>15</v>
      </c>
      <c r="E30" s="185">
        <f t="shared" si="0"/>
        <v>5.602178126855722</v>
      </c>
      <c r="F30" s="185">
        <f t="shared" si="1"/>
        <v>178.502</v>
      </c>
      <c r="G30" s="138">
        <v>168</v>
      </c>
      <c r="H30" s="185">
        <f t="shared" si="4"/>
        <v>62.744395020784076</v>
      </c>
      <c r="I30" s="185">
        <f t="shared" si="5"/>
        <v>15.93767857142857</v>
      </c>
      <c r="J30" s="138">
        <v>115</v>
      </c>
      <c r="K30" s="185">
        <f t="shared" si="2"/>
        <v>42.95003230589386</v>
      </c>
      <c r="L30" s="185">
        <f t="shared" si="3"/>
        <v>23.282869565217393</v>
      </c>
    </row>
    <row r="31" spans="1:12" ht="16.5" customHeight="1">
      <c r="A31" s="137"/>
      <c r="B31" s="137" t="s">
        <v>127</v>
      </c>
      <c r="C31" s="138">
        <v>94192</v>
      </c>
      <c r="D31" s="138">
        <v>2</v>
      </c>
      <c r="E31" s="185">
        <f t="shared" si="0"/>
        <v>2.123322575165619</v>
      </c>
      <c r="F31" s="185">
        <f t="shared" si="1"/>
        <v>470.96</v>
      </c>
      <c r="G31" s="138">
        <v>76</v>
      </c>
      <c r="H31" s="185">
        <f t="shared" si="4"/>
        <v>80.68625785629352</v>
      </c>
      <c r="I31" s="185">
        <f t="shared" si="5"/>
        <v>12.393684210526317</v>
      </c>
      <c r="J31" s="138">
        <v>37</v>
      </c>
      <c r="K31" s="185">
        <f t="shared" si="2"/>
        <v>39.28146764056396</v>
      </c>
      <c r="L31" s="185">
        <f t="shared" si="3"/>
        <v>25.457297297297295</v>
      </c>
    </row>
    <row r="32" spans="1:12" ht="16.5" customHeight="1">
      <c r="A32" s="137"/>
      <c r="B32" s="137" t="s">
        <v>204</v>
      </c>
      <c r="C32" s="138">
        <v>31432</v>
      </c>
      <c r="D32" s="138">
        <v>2</v>
      </c>
      <c r="E32" s="185">
        <f t="shared" si="0"/>
        <v>6.362942224484602</v>
      </c>
      <c r="F32" s="185">
        <f t="shared" si="1"/>
        <v>157.16</v>
      </c>
      <c r="G32" s="138">
        <v>18</v>
      </c>
      <c r="H32" s="185">
        <f t="shared" si="4"/>
        <v>57.26648002036141</v>
      </c>
      <c r="I32" s="185">
        <f t="shared" si="5"/>
        <v>17.462222222222223</v>
      </c>
      <c r="J32" s="138">
        <v>15</v>
      </c>
      <c r="K32" s="185">
        <f t="shared" si="2"/>
        <v>47.722066683634516</v>
      </c>
      <c r="L32" s="185">
        <f t="shared" si="3"/>
        <v>20.954666666666668</v>
      </c>
    </row>
    <row r="33" spans="1:12" ht="16.5" customHeight="1">
      <c r="A33" s="139"/>
      <c r="B33" s="139" t="s">
        <v>205</v>
      </c>
      <c r="C33" s="140">
        <v>33525</v>
      </c>
      <c r="D33" s="140">
        <v>0</v>
      </c>
      <c r="E33" s="186">
        <f t="shared" si="0"/>
        <v>0</v>
      </c>
      <c r="F33" s="186">
        <v>0</v>
      </c>
      <c r="G33" s="140">
        <v>25</v>
      </c>
      <c r="H33" s="186">
        <f t="shared" si="4"/>
        <v>74.57121551081282</v>
      </c>
      <c r="I33" s="186">
        <f t="shared" si="5"/>
        <v>13.41</v>
      </c>
      <c r="J33" s="140">
        <v>14</v>
      </c>
      <c r="K33" s="186">
        <f t="shared" si="2"/>
        <v>41.75988068605518</v>
      </c>
      <c r="L33" s="186">
        <f t="shared" si="3"/>
        <v>23.946428571428573</v>
      </c>
    </row>
    <row r="34" spans="1:12" ht="16.5" customHeight="1">
      <c r="A34" s="141" t="s">
        <v>206</v>
      </c>
      <c r="B34" s="134"/>
      <c r="C34" s="136">
        <v>286913</v>
      </c>
      <c r="D34" s="136">
        <v>22</v>
      </c>
      <c r="E34" s="184">
        <f t="shared" si="0"/>
        <v>7.667829620825826</v>
      </c>
      <c r="F34" s="184">
        <f t="shared" si="1"/>
        <v>130.415</v>
      </c>
      <c r="G34" s="136">
        <v>210</v>
      </c>
      <c r="H34" s="184">
        <f t="shared" si="4"/>
        <v>73.19291910788287</v>
      </c>
      <c r="I34" s="184">
        <f t="shared" si="5"/>
        <v>13.66252380952381</v>
      </c>
      <c r="J34" s="136">
        <v>130</v>
      </c>
      <c r="K34" s="184">
        <f t="shared" si="2"/>
        <v>45.30990230487988</v>
      </c>
      <c r="L34" s="184">
        <f t="shared" si="3"/>
        <v>22.070230769230772</v>
      </c>
    </row>
    <row r="35" spans="1:12" ht="16.5" customHeight="1">
      <c r="A35" s="150" t="s">
        <v>128</v>
      </c>
      <c r="B35" s="150"/>
      <c r="C35" s="151">
        <v>286913</v>
      </c>
      <c r="D35" s="151">
        <v>22</v>
      </c>
      <c r="E35" s="190">
        <f t="shared" si="0"/>
        <v>7.667829620825826</v>
      </c>
      <c r="F35" s="190">
        <f t="shared" si="1"/>
        <v>130.415</v>
      </c>
      <c r="G35" s="151">
        <v>210</v>
      </c>
      <c r="H35" s="190">
        <f t="shared" si="4"/>
        <v>73.19291910788287</v>
      </c>
      <c r="I35" s="190">
        <f t="shared" si="5"/>
        <v>13.66252380952381</v>
      </c>
      <c r="J35" s="151">
        <v>130</v>
      </c>
      <c r="K35" s="190">
        <f t="shared" si="2"/>
        <v>45.30990230487988</v>
      </c>
      <c r="L35" s="190">
        <f t="shared" si="3"/>
        <v>22.070230769230772</v>
      </c>
    </row>
    <row r="36" spans="1:12" ht="16.5" customHeight="1">
      <c r="A36" s="137"/>
      <c r="B36" s="137" t="s">
        <v>129</v>
      </c>
      <c r="C36" s="138">
        <v>42830</v>
      </c>
      <c r="D36" s="138">
        <v>2</v>
      </c>
      <c r="E36" s="185">
        <f t="shared" si="0"/>
        <v>4.669624095260332</v>
      </c>
      <c r="F36" s="185">
        <f t="shared" si="1"/>
        <v>214.15</v>
      </c>
      <c r="G36" s="138">
        <v>37</v>
      </c>
      <c r="H36" s="185">
        <f t="shared" si="4"/>
        <v>86.38804576231612</v>
      </c>
      <c r="I36" s="185">
        <f t="shared" si="5"/>
        <v>11.575675675675676</v>
      </c>
      <c r="J36" s="138">
        <v>17</v>
      </c>
      <c r="K36" s="185">
        <f t="shared" si="2"/>
        <v>39.69180480971282</v>
      </c>
      <c r="L36" s="185">
        <f t="shared" si="3"/>
        <v>25.194117647058825</v>
      </c>
    </row>
    <row r="37" spans="1:12" ht="16.5" customHeight="1">
      <c r="A37" s="137"/>
      <c r="B37" s="137" t="s">
        <v>130</v>
      </c>
      <c r="C37" s="138">
        <v>82955</v>
      </c>
      <c r="D37" s="138">
        <v>7</v>
      </c>
      <c r="E37" s="185">
        <f t="shared" si="0"/>
        <v>8.438309927068893</v>
      </c>
      <c r="F37" s="185">
        <f t="shared" si="1"/>
        <v>118.50714285714287</v>
      </c>
      <c r="G37" s="138">
        <v>61</v>
      </c>
      <c r="H37" s="185">
        <f t="shared" si="4"/>
        <v>73.53384365017178</v>
      </c>
      <c r="I37" s="185">
        <f t="shared" si="5"/>
        <v>13.599180327868853</v>
      </c>
      <c r="J37" s="138">
        <v>47</v>
      </c>
      <c r="K37" s="185">
        <f t="shared" si="2"/>
        <v>56.65722379603399</v>
      </c>
      <c r="L37" s="185">
        <f t="shared" si="3"/>
        <v>17.65</v>
      </c>
    </row>
    <row r="38" spans="1:12" ht="16.5" customHeight="1">
      <c r="A38" s="137"/>
      <c r="B38" s="137" t="s">
        <v>131</v>
      </c>
      <c r="C38" s="138">
        <v>49560</v>
      </c>
      <c r="D38" s="138">
        <v>4</v>
      </c>
      <c r="E38" s="185">
        <f t="shared" si="0"/>
        <v>8.071025020177563</v>
      </c>
      <c r="F38" s="185">
        <f t="shared" si="1"/>
        <v>123.9</v>
      </c>
      <c r="G38" s="138">
        <v>38</v>
      </c>
      <c r="H38" s="185">
        <f t="shared" si="4"/>
        <v>76.67473769168684</v>
      </c>
      <c r="I38" s="185">
        <f t="shared" si="5"/>
        <v>13.042105263157893</v>
      </c>
      <c r="J38" s="138">
        <v>20</v>
      </c>
      <c r="K38" s="185">
        <f t="shared" si="2"/>
        <v>40.35512510088781</v>
      </c>
      <c r="L38" s="185">
        <f t="shared" si="3"/>
        <v>24.78</v>
      </c>
    </row>
    <row r="39" spans="1:12" ht="16.5" customHeight="1">
      <c r="A39" s="137"/>
      <c r="B39" s="137" t="s">
        <v>132</v>
      </c>
      <c r="C39" s="138">
        <v>48003</v>
      </c>
      <c r="D39" s="138">
        <v>4</v>
      </c>
      <c r="E39" s="185">
        <f t="shared" si="0"/>
        <v>8.332812532550049</v>
      </c>
      <c r="F39" s="185">
        <f t="shared" si="1"/>
        <v>120.0075</v>
      </c>
      <c r="G39" s="138">
        <v>32</v>
      </c>
      <c r="H39" s="185">
        <f t="shared" si="4"/>
        <v>66.66250026040039</v>
      </c>
      <c r="I39" s="185">
        <f t="shared" si="5"/>
        <v>15.0009375</v>
      </c>
      <c r="J39" s="138">
        <v>19</v>
      </c>
      <c r="K39" s="185">
        <f t="shared" si="2"/>
        <v>39.58085952961273</v>
      </c>
      <c r="L39" s="185">
        <f t="shared" si="3"/>
        <v>25.26473684210526</v>
      </c>
    </row>
    <row r="40" spans="1:12" ht="16.5" customHeight="1">
      <c r="A40" s="137"/>
      <c r="B40" s="137" t="s">
        <v>133</v>
      </c>
      <c r="C40" s="138">
        <v>40030</v>
      </c>
      <c r="D40" s="138">
        <v>3</v>
      </c>
      <c r="E40" s="185">
        <f t="shared" si="0"/>
        <v>7.494379215588308</v>
      </c>
      <c r="F40" s="185">
        <f t="shared" si="1"/>
        <v>133.43333333333334</v>
      </c>
      <c r="G40" s="138">
        <v>29</v>
      </c>
      <c r="H40" s="185">
        <f t="shared" si="4"/>
        <v>72.44566575068698</v>
      </c>
      <c r="I40" s="185">
        <f t="shared" si="5"/>
        <v>13.80344827586207</v>
      </c>
      <c r="J40" s="138">
        <v>20</v>
      </c>
      <c r="K40" s="185">
        <f t="shared" si="2"/>
        <v>49.96252810392206</v>
      </c>
      <c r="L40" s="185">
        <f t="shared" si="3"/>
        <v>20.015</v>
      </c>
    </row>
    <row r="41" spans="1:12" ht="16.5" customHeight="1">
      <c r="A41" s="137"/>
      <c r="B41" s="137" t="s">
        <v>134</v>
      </c>
      <c r="C41" s="140">
        <v>23535</v>
      </c>
      <c r="D41" s="140">
        <v>2</v>
      </c>
      <c r="E41" s="186">
        <f t="shared" si="0"/>
        <v>8.497981729339282</v>
      </c>
      <c r="F41" s="186">
        <f t="shared" si="1"/>
        <v>117.675</v>
      </c>
      <c r="G41" s="140">
        <v>13</v>
      </c>
      <c r="H41" s="186">
        <f t="shared" si="4"/>
        <v>55.23688124070533</v>
      </c>
      <c r="I41" s="186">
        <f t="shared" si="5"/>
        <v>18.103846153846156</v>
      </c>
      <c r="J41" s="140">
        <v>7</v>
      </c>
      <c r="K41" s="186">
        <f t="shared" si="2"/>
        <v>29.74293605268749</v>
      </c>
      <c r="L41" s="186">
        <f t="shared" si="3"/>
        <v>33.621428571428574</v>
      </c>
    </row>
    <row r="42" spans="1:12" ht="16.5" customHeight="1">
      <c r="A42" s="154" t="s">
        <v>207</v>
      </c>
      <c r="B42" s="155"/>
      <c r="C42" s="136">
        <v>583270</v>
      </c>
      <c r="D42" s="142">
        <v>39</v>
      </c>
      <c r="E42" s="187">
        <f t="shared" si="0"/>
        <v>6.686440242083426</v>
      </c>
      <c r="F42" s="187">
        <f t="shared" si="1"/>
        <v>149.55641025641026</v>
      </c>
      <c r="G42" s="142">
        <v>440</v>
      </c>
      <c r="H42" s="187">
        <f t="shared" si="4"/>
        <v>75.4367617055566</v>
      </c>
      <c r="I42" s="187">
        <f t="shared" si="5"/>
        <v>13.256136363636363</v>
      </c>
      <c r="J42" s="142">
        <v>298</v>
      </c>
      <c r="K42" s="187">
        <f t="shared" si="2"/>
        <v>51.09126133694516</v>
      </c>
      <c r="L42" s="187">
        <f t="shared" si="3"/>
        <v>19.572818791946307</v>
      </c>
    </row>
    <row r="43" spans="1:12" ht="16.5" customHeight="1">
      <c r="A43" s="156" t="s">
        <v>135</v>
      </c>
      <c r="B43" s="137" t="s">
        <v>136</v>
      </c>
      <c r="C43" s="145">
        <v>536502</v>
      </c>
      <c r="D43" s="138">
        <v>36</v>
      </c>
      <c r="E43" s="185">
        <f t="shared" si="0"/>
        <v>6.710133419819497</v>
      </c>
      <c r="F43" s="185">
        <f t="shared" si="1"/>
        <v>149.02833333333334</v>
      </c>
      <c r="G43" s="138">
        <v>409</v>
      </c>
      <c r="H43" s="185">
        <f t="shared" si="4"/>
        <v>76.23457135294929</v>
      </c>
      <c r="I43" s="185">
        <f t="shared" si="5"/>
        <v>13.117408312958435</v>
      </c>
      <c r="J43" s="138">
        <v>281</v>
      </c>
      <c r="K43" s="185">
        <f t="shared" si="2"/>
        <v>52.37631919359107</v>
      </c>
      <c r="L43" s="185">
        <f t="shared" si="3"/>
        <v>19.092597864768685</v>
      </c>
    </row>
    <row r="44" spans="1:12" ht="16.5" customHeight="1">
      <c r="A44" s="150" t="s">
        <v>137</v>
      </c>
      <c r="B44" s="150"/>
      <c r="C44" s="138">
        <v>46768</v>
      </c>
      <c r="D44" s="151">
        <v>3</v>
      </c>
      <c r="E44" s="190">
        <f t="shared" si="0"/>
        <v>6.4146424905918575</v>
      </c>
      <c r="F44" s="190">
        <f t="shared" si="1"/>
        <v>155.89333333333335</v>
      </c>
      <c r="G44" s="151">
        <v>31</v>
      </c>
      <c r="H44" s="190">
        <f t="shared" si="4"/>
        <v>66.2846390694492</v>
      </c>
      <c r="I44" s="190">
        <f t="shared" si="5"/>
        <v>15.086451612903227</v>
      </c>
      <c r="J44" s="151">
        <v>17</v>
      </c>
      <c r="K44" s="190">
        <f t="shared" si="2"/>
        <v>36.34964078002053</v>
      </c>
      <c r="L44" s="190">
        <f t="shared" si="3"/>
        <v>27.51058823529412</v>
      </c>
    </row>
    <row r="45" spans="1:12" ht="16.5" customHeight="1">
      <c r="A45" s="137"/>
      <c r="B45" s="137" t="s">
        <v>138</v>
      </c>
      <c r="C45" s="138">
        <v>13586</v>
      </c>
      <c r="D45" s="138">
        <v>0</v>
      </c>
      <c r="E45" s="185">
        <f t="shared" si="0"/>
        <v>0</v>
      </c>
      <c r="F45" s="185">
        <v>0</v>
      </c>
      <c r="G45" s="138">
        <v>6</v>
      </c>
      <c r="H45" s="185">
        <f t="shared" si="4"/>
        <v>44.16310908287944</v>
      </c>
      <c r="I45" s="185">
        <f t="shared" si="5"/>
        <v>22.643333333333334</v>
      </c>
      <c r="J45" s="138">
        <v>4</v>
      </c>
      <c r="K45" s="185">
        <f t="shared" si="2"/>
        <v>29.442072721919626</v>
      </c>
      <c r="L45" s="185">
        <f t="shared" si="3"/>
        <v>33.965</v>
      </c>
    </row>
    <row r="46" spans="1:12" ht="16.5" customHeight="1">
      <c r="A46" s="137"/>
      <c r="B46" s="137" t="s">
        <v>139</v>
      </c>
      <c r="C46" s="138">
        <v>20632</v>
      </c>
      <c r="D46" s="138">
        <v>2</v>
      </c>
      <c r="E46" s="185">
        <f t="shared" si="0"/>
        <v>9.693679720822024</v>
      </c>
      <c r="F46" s="185">
        <f t="shared" si="1"/>
        <v>103.16</v>
      </c>
      <c r="G46" s="138">
        <v>16</v>
      </c>
      <c r="H46" s="185">
        <f t="shared" si="4"/>
        <v>77.54943776657619</v>
      </c>
      <c r="I46" s="185">
        <f t="shared" si="5"/>
        <v>12.895</v>
      </c>
      <c r="J46" s="138">
        <v>10</v>
      </c>
      <c r="K46" s="185">
        <f t="shared" si="2"/>
        <v>48.46839860411012</v>
      </c>
      <c r="L46" s="185">
        <f t="shared" si="3"/>
        <v>20.631999999999998</v>
      </c>
    </row>
    <row r="47" spans="1:12" ht="16.5" customHeight="1">
      <c r="A47" s="139"/>
      <c r="B47" s="139" t="s">
        <v>140</v>
      </c>
      <c r="C47" s="140">
        <v>12550</v>
      </c>
      <c r="D47" s="140">
        <v>1</v>
      </c>
      <c r="E47" s="186">
        <f t="shared" si="0"/>
        <v>7.968127490039841</v>
      </c>
      <c r="F47" s="186">
        <f t="shared" si="1"/>
        <v>125.5</v>
      </c>
      <c r="G47" s="140">
        <v>9</v>
      </c>
      <c r="H47" s="186">
        <f t="shared" si="4"/>
        <v>71.71314741035857</v>
      </c>
      <c r="I47" s="186">
        <f t="shared" si="5"/>
        <v>13.944444444444443</v>
      </c>
      <c r="J47" s="140">
        <v>3</v>
      </c>
      <c r="K47" s="186">
        <f t="shared" si="2"/>
        <v>23.904382470119522</v>
      </c>
      <c r="L47" s="186">
        <f t="shared" si="3"/>
        <v>41.83333333333333</v>
      </c>
    </row>
    <row r="48" spans="1:12" ht="16.5" customHeight="1">
      <c r="A48" s="154" t="s">
        <v>208</v>
      </c>
      <c r="B48" s="155"/>
      <c r="C48" s="136">
        <v>275577</v>
      </c>
      <c r="D48" s="142">
        <v>25</v>
      </c>
      <c r="E48" s="187">
        <f t="shared" si="0"/>
        <v>9.071874648464856</v>
      </c>
      <c r="F48" s="187">
        <f t="shared" si="1"/>
        <v>110.2308</v>
      </c>
      <c r="G48" s="142">
        <v>186</v>
      </c>
      <c r="H48" s="187">
        <f t="shared" si="4"/>
        <v>67.49474738457853</v>
      </c>
      <c r="I48" s="187">
        <f t="shared" si="5"/>
        <v>14.815967741935482</v>
      </c>
      <c r="J48" s="142">
        <v>108</v>
      </c>
      <c r="K48" s="187">
        <f t="shared" si="2"/>
        <v>39.19049848136818</v>
      </c>
      <c r="L48" s="187">
        <f t="shared" si="3"/>
        <v>25.516388888888887</v>
      </c>
    </row>
    <row r="49" spans="1:12" ht="16.5" customHeight="1">
      <c r="A49" s="137" t="s">
        <v>141</v>
      </c>
      <c r="B49" s="137"/>
      <c r="C49" s="151">
        <v>175686</v>
      </c>
      <c r="D49" s="138">
        <v>15</v>
      </c>
      <c r="E49" s="185">
        <f t="shared" si="0"/>
        <v>8.537959769133568</v>
      </c>
      <c r="F49" s="185">
        <f t="shared" si="1"/>
        <v>117.124</v>
      </c>
      <c r="G49" s="138">
        <v>112</v>
      </c>
      <c r="H49" s="185">
        <f t="shared" si="4"/>
        <v>63.75009960953064</v>
      </c>
      <c r="I49" s="185">
        <f t="shared" si="5"/>
        <v>15.68625</v>
      </c>
      <c r="J49" s="138">
        <v>66</v>
      </c>
      <c r="K49" s="185">
        <f t="shared" si="2"/>
        <v>37.567022984187695</v>
      </c>
      <c r="L49" s="185">
        <f t="shared" si="3"/>
        <v>26.61909090909091</v>
      </c>
    </row>
    <row r="50" spans="1:12" ht="16.5" customHeight="1">
      <c r="A50" s="137"/>
      <c r="B50" s="137" t="s">
        <v>142</v>
      </c>
      <c r="C50" s="138">
        <v>41839</v>
      </c>
      <c r="D50" s="138">
        <v>1</v>
      </c>
      <c r="E50" s="185">
        <f>SUM(D50/C50*100000)</f>
        <v>2.3901144864839026</v>
      </c>
      <c r="F50" s="185">
        <f>SUM(C50/D50/100)</f>
        <v>418.39</v>
      </c>
      <c r="G50" s="138">
        <v>33</v>
      </c>
      <c r="H50" s="185">
        <f t="shared" si="4"/>
        <v>78.87377805396879</v>
      </c>
      <c r="I50" s="185">
        <f t="shared" si="5"/>
        <v>12.678484848484848</v>
      </c>
      <c r="J50" s="138">
        <v>17</v>
      </c>
      <c r="K50" s="185">
        <f t="shared" si="2"/>
        <v>40.631946270226344</v>
      </c>
      <c r="L50" s="185">
        <f t="shared" si="3"/>
        <v>24.611176470588234</v>
      </c>
    </row>
    <row r="51" spans="1:12" ht="16.5" customHeight="1">
      <c r="A51" s="137"/>
      <c r="B51" s="137" t="s">
        <v>143</v>
      </c>
      <c r="C51" s="138">
        <v>80434</v>
      </c>
      <c r="D51" s="138">
        <v>9</v>
      </c>
      <c r="E51" s="185">
        <f t="shared" si="0"/>
        <v>11.18929805803516</v>
      </c>
      <c r="F51" s="185">
        <f t="shared" si="1"/>
        <v>89.37111111111112</v>
      </c>
      <c r="G51" s="138">
        <v>44</v>
      </c>
      <c r="H51" s="185">
        <f t="shared" si="4"/>
        <v>54.70323495039411</v>
      </c>
      <c r="I51" s="185">
        <f t="shared" si="5"/>
        <v>18.280454545454546</v>
      </c>
      <c r="J51" s="138">
        <v>29</v>
      </c>
      <c r="K51" s="185">
        <f t="shared" si="2"/>
        <v>36.05440485366885</v>
      </c>
      <c r="L51" s="185">
        <f t="shared" si="3"/>
        <v>27.735862068965517</v>
      </c>
    </row>
    <row r="52" spans="1:12" ht="16.5" customHeight="1">
      <c r="A52" s="137"/>
      <c r="B52" s="137" t="s">
        <v>144</v>
      </c>
      <c r="C52" s="138">
        <v>33291</v>
      </c>
      <c r="D52" s="138">
        <v>1</v>
      </c>
      <c r="E52" s="185">
        <f t="shared" si="0"/>
        <v>3.0038148448529634</v>
      </c>
      <c r="F52" s="185">
        <f t="shared" si="1"/>
        <v>332.91</v>
      </c>
      <c r="G52" s="138">
        <v>19</v>
      </c>
      <c r="H52" s="185">
        <f t="shared" si="4"/>
        <v>57.072482052206304</v>
      </c>
      <c r="I52" s="185">
        <f t="shared" si="5"/>
        <v>17.521578947368422</v>
      </c>
      <c r="J52" s="138">
        <v>14</v>
      </c>
      <c r="K52" s="185">
        <f t="shared" si="2"/>
        <v>42.053407827941484</v>
      </c>
      <c r="L52" s="185">
        <f t="shared" si="3"/>
        <v>23.779285714285717</v>
      </c>
    </row>
    <row r="53" spans="1:12" ht="16.5" customHeight="1">
      <c r="A53" s="152"/>
      <c r="B53" s="152" t="s">
        <v>209</v>
      </c>
      <c r="C53" s="153">
        <v>20122</v>
      </c>
      <c r="D53" s="138">
        <v>4</v>
      </c>
      <c r="E53" s="185">
        <f t="shared" si="0"/>
        <v>19.87873968790379</v>
      </c>
      <c r="F53" s="185">
        <f t="shared" si="1"/>
        <v>50.305</v>
      </c>
      <c r="G53" s="138">
        <v>16</v>
      </c>
      <c r="H53" s="185">
        <f t="shared" si="4"/>
        <v>79.51495875161515</v>
      </c>
      <c r="I53" s="185">
        <f t="shared" si="5"/>
        <v>12.57625</v>
      </c>
      <c r="J53" s="138">
        <v>6</v>
      </c>
      <c r="K53" s="185">
        <f t="shared" si="2"/>
        <v>29.818109531855683</v>
      </c>
      <c r="L53" s="185">
        <f t="shared" si="3"/>
        <v>33.53666666666666</v>
      </c>
    </row>
    <row r="54" spans="1:12" ht="16.5" customHeight="1">
      <c r="A54" s="137" t="s">
        <v>146</v>
      </c>
      <c r="B54" s="137"/>
      <c r="C54" s="138">
        <v>99891</v>
      </c>
      <c r="D54" s="151">
        <v>10</v>
      </c>
      <c r="E54" s="190">
        <f t="shared" si="0"/>
        <v>10.01091189396442</v>
      </c>
      <c r="F54" s="190">
        <f t="shared" si="1"/>
        <v>99.891</v>
      </c>
      <c r="G54" s="151">
        <v>74</v>
      </c>
      <c r="H54" s="190">
        <f t="shared" si="4"/>
        <v>74.08074801533671</v>
      </c>
      <c r="I54" s="190">
        <f t="shared" si="5"/>
        <v>13.498783783783784</v>
      </c>
      <c r="J54" s="151">
        <v>42</v>
      </c>
      <c r="K54" s="190">
        <f t="shared" si="2"/>
        <v>42.045829954650564</v>
      </c>
      <c r="L54" s="190">
        <f t="shared" si="3"/>
        <v>23.783571428571427</v>
      </c>
    </row>
    <row r="55" spans="1:12" ht="16.5" customHeight="1">
      <c r="A55" s="137"/>
      <c r="B55" s="137" t="s">
        <v>147</v>
      </c>
      <c r="C55" s="138">
        <v>31783</v>
      </c>
      <c r="D55" s="138">
        <v>4</v>
      </c>
      <c r="E55" s="185">
        <f t="shared" si="0"/>
        <v>12.585344366485227</v>
      </c>
      <c r="F55" s="185">
        <f t="shared" si="1"/>
        <v>79.4575</v>
      </c>
      <c r="G55" s="138">
        <v>23</v>
      </c>
      <c r="H55" s="185">
        <f t="shared" si="4"/>
        <v>72.36573010729006</v>
      </c>
      <c r="I55" s="185">
        <f t="shared" si="5"/>
        <v>13.818695652173913</v>
      </c>
      <c r="J55" s="138">
        <v>16</v>
      </c>
      <c r="K55" s="185">
        <f t="shared" si="2"/>
        <v>50.34137746594091</v>
      </c>
      <c r="L55" s="185">
        <f t="shared" si="3"/>
        <v>19.864375</v>
      </c>
    </row>
    <row r="56" spans="1:12" ht="16.5" customHeight="1">
      <c r="A56" s="137"/>
      <c r="B56" s="137" t="s">
        <v>148</v>
      </c>
      <c r="C56" s="138">
        <v>51072</v>
      </c>
      <c r="D56" s="138">
        <v>5</v>
      </c>
      <c r="E56" s="185">
        <f t="shared" si="0"/>
        <v>9.790100250626566</v>
      </c>
      <c r="F56" s="185">
        <f t="shared" si="1"/>
        <v>102.14399999999999</v>
      </c>
      <c r="G56" s="138">
        <v>38</v>
      </c>
      <c r="H56" s="185">
        <f t="shared" si="4"/>
        <v>74.4047619047619</v>
      </c>
      <c r="I56" s="185">
        <f t="shared" si="5"/>
        <v>13.44</v>
      </c>
      <c r="J56" s="138">
        <v>19</v>
      </c>
      <c r="K56" s="185">
        <f t="shared" si="2"/>
        <v>37.20238095238095</v>
      </c>
      <c r="L56" s="185">
        <f t="shared" si="3"/>
        <v>26.88</v>
      </c>
    </row>
    <row r="57" spans="1:12" ht="16.5" customHeight="1">
      <c r="A57" s="139"/>
      <c r="B57" s="139" t="s">
        <v>210</v>
      </c>
      <c r="C57" s="140">
        <v>17036</v>
      </c>
      <c r="D57" s="140">
        <v>1</v>
      </c>
      <c r="E57" s="186">
        <f t="shared" si="0"/>
        <v>5.869922517022776</v>
      </c>
      <c r="F57" s="186">
        <f t="shared" si="1"/>
        <v>170.36</v>
      </c>
      <c r="G57" s="140">
        <v>13</v>
      </c>
      <c r="H57" s="186">
        <f t="shared" si="4"/>
        <v>76.30899272129608</v>
      </c>
      <c r="I57" s="186">
        <f t="shared" si="5"/>
        <v>13.104615384615386</v>
      </c>
      <c r="J57" s="140">
        <v>7</v>
      </c>
      <c r="K57" s="186">
        <f t="shared" si="2"/>
        <v>41.089457619159425</v>
      </c>
      <c r="L57" s="186">
        <f t="shared" si="3"/>
        <v>24.337142857142858</v>
      </c>
    </row>
    <row r="58" spans="1:12" ht="16.5" customHeight="1">
      <c r="A58" s="141" t="s">
        <v>211</v>
      </c>
      <c r="B58" s="134"/>
      <c r="C58" s="136">
        <v>184723</v>
      </c>
      <c r="D58" s="142">
        <v>13</v>
      </c>
      <c r="E58" s="187">
        <f t="shared" si="0"/>
        <v>7.037564353112498</v>
      </c>
      <c r="F58" s="187">
        <f t="shared" si="1"/>
        <v>142.0946153846154</v>
      </c>
      <c r="G58" s="142">
        <v>136</v>
      </c>
      <c r="H58" s="187">
        <f t="shared" si="4"/>
        <v>73.62375015563845</v>
      </c>
      <c r="I58" s="187">
        <f t="shared" si="5"/>
        <v>13.582573529411766</v>
      </c>
      <c r="J58" s="142">
        <v>72</v>
      </c>
      <c r="K58" s="187">
        <f t="shared" si="2"/>
        <v>38.97727949416153</v>
      </c>
      <c r="L58" s="187">
        <f t="shared" si="3"/>
        <v>25.65597222222222</v>
      </c>
    </row>
    <row r="59" spans="1:12" ht="16.5" customHeight="1">
      <c r="A59" s="150" t="s">
        <v>149</v>
      </c>
      <c r="B59" s="150"/>
      <c r="C59" s="151">
        <v>123975</v>
      </c>
      <c r="D59" s="138">
        <v>8</v>
      </c>
      <c r="E59" s="185">
        <f t="shared" si="0"/>
        <v>6.452913893930227</v>
      </c>
      <c r="F59" s="185">
        <f t="shared" si="1"/>
        <v>154.96875</v>
      </c>
      <c r="G59" s="138">
        <v>91</v>
      </c>
      <c r="H59" s="185">
        <f t="shared" si="4"/>
        <v>73.40189554345633</v>
      </c>
      <c r="I59" s="185">
        <f t="shared" si="5"/>
        <v>13.623626373626372</v>
      </c>
      <c r="J59" s="138">
        <v>46</v>
      </c>
      <c r="K59" s="185">
        <f t="shared" si="2"/>
        <v>37.10425489009881</v>
      </c>
      <c r="L59" s="185">
        <f t="shared" si="3"/>
        <v>26.95108695652174</v>
      </c>
    </row>
    <row r="60" spans="1:12" ht="16.5" customHeight="1">
      <c r="A60" s="137"/>
      <c r="B60" s="137" t="s">
        <v>150</v>
      </c>
      <c r="C60" s="138">
        <v>86830</v>
      </c>
      <c r="D60" s="138">
        <v>3</v>
      </c>
      <c r="E60" s="185">
        <f t="shared" si="0"/>
        <v>3.455027064378671</v>
      </c>
      <c r="F60" s="185">
        <f t="shared" si="1"/>
        <v>289.43333333333334</v>
      </c>
      <c r="G60" s="138">
        <v>66</v>
      </c>
      <c r="H60" s="185">
        <f t="shared" si="4"/>
        <v>76.01059541633076</v>
      </c>
      <c r="I60" s="185">
        <f t="shared" si="5"/>
        <v>13.156060606060604</v>
      </c>
      <c r="J60" s="138">
        <v>32</v>
      </c>
      <c r="K60" s="185">
        <f t="shared" si="2"/>
        <v>36.85362202003916</v>
      </c>
      <c r="L60" s="185">
        <f t="shared" si="3"/>
        <v>27.134375</v>
      </c>
    </row>
    <row r="61" spans="1:12" ht="16.5" customHeight="1">
      <c r="A61" s="137"/>
      <c r="B61" s="137" t="s">
        <v>151</v>
      </c>
      <c r="C61" s="138">
        <v>20532</v>
      </c>
      <c r="D61" s="138">
        <v>2</v>
      </c>
      <c r="E61" s="185">
        <f t="shared" si="0"/>
        <v>9.74089226573154</v>
      </c>
      <c r="F61" s="185">
        <f t="shared" si="1"/>
        <v>102.66</v>
      </c>
      <c r="G61" s="138">
        <v>13</v>
      </c>
      <c r="H61" s="185">
        <f t="shared" si="4"/>
        <v>63.31579972725502</v>
      </c>
      <c r="I61" s="185">
        <f t="shared" si="5"/>
        <v>15.793846153846154</v>
      </c>
      <c r="J61" s="138">
        <v>7</v>
      </c>
      <c r="K61" s="185">
        <f t="shared" si="2"/>
        <v>34.093122930060396</v>
      </c>
      <c r="L61" s="185">
        <f t="shared" si="3"/>
        <v>29.331428571428575</v>
      </c>
    </row>
    <row r="62" spans="1:12" ht="16.5" customHeight="1">
      <c r="A62" s="152"/>
      <c r="B62" s="152" t="s">
        <v>152</v>
      </c>
      <c r="C62" s="153">
        <v>16613</v>
      </c>
      <c r="D62" s="138">
        <v>3</v>
      </c>
      <c r="E62" s="185">
        <f t="shared" si="0"/>
        <v>18.05814723409378</v>
      </c>
      <c r="F62" s="185">
        <f t="shared" si="1"/>
        <v>55.37666666666667</v>
      </c>
      <c r="G62" s="138">
        <v>12</v>
      </c>
      <c r="H62" s="185">
        <f t="shared" si="4"/>
        <v>72.23258893637512</v>
      </c>
      <c r="I62" s="185">
        <f t="shared" si="5"/>
        <v>13.844166666666668</v>
      </c>
      <c r="J62" s="138">
        <v>7</v>
      </c>
      <c r="K62" s="185">
        <f t="shared" si="2"/>
        <v>42.13567687955216</v>
      </c>
      <c r="L62" s="185">
        <f t="shared" si="3"/>
        <v>23.732857142857142</v>
      </c>
    </row>
    <row r="63" spans="1:12" ht="16.5" customHeight="1">
      <c r="A63" s="137" t="s">
        <v>153</v>
      </c>
      <c r="B63" s="137"/>
      <c r="C63" s="138">
        <v>60748</v>
      </c>
      <c r="D63" s="151">
        <v>5</v>
      </c>
      <c r="E63" s="190">
        <f t="shared" si="0"/>
        <v>8.230723645222888</v>
      </c>
      <c r="F63" s="190">
        <f t="shared" si="1"/>
        <v>121.49600000000001</v>
      </c>
      <c r="G63" s="151">
        <v>45</v>
      </c>
      <c r="H63" s="190">
        <f t="shared" si="4"/>
        <v>74.07651280700598</v>
      </c>
      <c r="I63" s="190">
        <f t="shared" si="5"/>
        <v>13.499555555555554</v>
      </c>
      <c r="J63" s="151">
        <v>26</v>
      </c>
      <c r="K63" s="190">
        <f t="shared" si="2"/>
        <v>42.79976295515902</v>
      </c>
      <c r="L63" s="190">
        <f t="shared" si="3"/>
        <v>23.364615384615387</v>
      </c>
    </row>
    <row r="64" spans="1:12" ht="16.5" customHeight="1">
      <c r="A64" s="137"/>
      <c r="B64" s="137" t="s">
        <v>154</v>
      </c>
      <c r="C64" s="138">
        <v>27079</v>
      </c>
      <c r="D64" s="138">
        <v>2</v>
      </c>
      <c r="E64" s="185">
        <f t="shared" si="0"/>
        <v>7.3857971121533295</v>
      </c>
      <c r="F64" s="185">
        <f t="shared" si="1"/>
        <v>135.395</v>
      </c>
      <c r="G64" s="138">
        <v>18</v>
      </c>
      <c r="H64" s="185">
        <f t="shared" si="4"/>
        <v>66.47217400937997</v>
      </c>
      <c r="I64" s="185">
        <f t="shared" si="5"/>
        <v>15.043888888888889</v>
      </c>
      <c r="J64" s="138">
        <v>10</v>
      </c>
      <c r="K64" s="185">
        <f t="shared" si="2"/>
        <v>36.92898556076664</v>
      </c>
      <c r="L64" s="185">
        <f t="shared" si="3"/>
        <v>27.079</v>
      </c>
    </row>
    <row r="65" spans="1:12" ht="16.5" customHeight="1">
      <c r="A65" s="139"/>
      <c r="B65" s="139" t="s">
        <v>155</v>
      </c>
      <c r="C65" s="140">
        <v>33669</v>
      </c>
      <c r="D65" s="140">
        <v>3</v>
      </c>
      <c r="E65" s="186">
        <f t="shared" si="0"/>
        <v>8.910273545397844</v>
      </c>
      <c r="F65" s="186">
        <f t="shared" si="1"/>
        <v>112.23</v>
      </c>
      <c r="G65" s="140">
        <v>27</v>
      </c>
      <c r="H65" s="186">
        <f t="shared" si="4"/>
        <v>80.1924619085806</v>
      </c>
      <c r="I65" s="186">
        <f t="shared" si="5"/>
        <v>12.47</v>
      </c>
      <c r="J65" s="140">
        <v>16</v>
      </c>
      <c r="K65" s="186">
        <f t="shared" si="2"/>
        <v>47.521458908788496</v>
      </c>
      <c r="L65" s="186">
        <f t="shared" si="3"/>
        <v>21.043125</v>
      </c>
    </row>
    <row r="66" spans="1:12" ht="16.5" customHeight="1">
      <c r="A66" s="141" t="s">
        <v>212</v>
      </c>
      <c r="B66" s="134"/>
      <c r="C66" s="136">
        <v>112687</v>
      </c>
      <c r="D66" s="142">
        <v>8</v>
      </c>
      <c r="E66" s="187">
        <f t="shared" si="0"/>
        <v>7.099310479469682</v>
      </c>
      <c r="F66" s="187">
        <f t="shared" si="1"/>
        <v>140.85875</v>
      </c>
      <c r="G66" s="142">
        <v>85</v>
      </c>
      <c r="H66" s="187">
        <f t="shared" si="4"/>
        <v>75.43017384436537</v>
      </c>
      <c r="I66" s="187">
        <f t="shared" si="5"/>
        <v>13.257294117647058</v>
      </c>
      <c r="J66" s="142">
        <v>46</v>
      </c>
      <c r="K66" s="187">
        <f t="shared" si="2"/>
        <v>40.821035256950665</v>
      </c>
      <c r="L66" s="187">
        <f t="shared" si="3"/>
        <v>24.49717391304348</v>
      </c>
    </row>
    <row r="67" spans="1:12" ht="16.5" customHeight="1">
      <c r="A67" s="150" t="s">
        <v>156</v>
      </c>
      <c r="B67" s="150"/>
      <c r="C67" s="151">
        <v>112687</v>
      </c>
      <c r="D67" s="138">
        <v>8</v>
      </c>
      <c r="E67" s="185">
        <f t="shared" si="0"/>
        <v>7.099310479469682</v>
      </c>
      <c r="F67" s="185">
        <f t="shared" si="1"/>
        <v>140.85875</v>
      </c>
      <c r="G67" s="138">
        <v>85</v>
      </c>
      <c r="H67" s="185">
        <f t="shared" si="4"/>
        <v>75.43017384436537</v>
      </c>
      <c r="I67" s="185">
        <f t="shared" si="5"/>
        <v>13.257294117647058</v>
      </c>
      <c r="J67" s="138">
        <v>46</v>
      </c>
      <c r="K67" s="185">
        <f t="shared" si="2"/>
        <v>40.821035256950665</v>
      </c>
      <c r="L67" s="185">
        <f t="shared" si="3"/>
        <v>24.49717391304348</v>
      </c>
    </row>
    <row r="68" spans="1:12" ht="16.5" customHeight="1">
      <c r="A68" s="137"/>
      <c r="B68" s="137" t="s">
        <v>157</v>
      </c>
      <c r="C68" s="138">
        <v>43888</v>
      </c>
      <c r="D68" s="138">
        <v>4</v>
      </c>
      <c r="E68" s="185">
        <f t="shared" si="0"/>
        <v>9.11410864017499</v>
      </c>
      <c r="F68" s="185">
        <f t="shared" si="1"/>
        <v>109.72</v>
      </c>
      <c r="G68" s="138">
        <v>35</v>
      </c>
      <c r="H68" s="185">
        <f t="shared" si="4"/>
        <v>79.74845060153116</v>
      </c>
      <c r="I68" s="185">
        <f t="shared" si="5"/>
        <v>12.539428571428571</v>
      </c>
      <c r="J68" s="138">
        <v>15</v>
      </c>
      <c r="K68" s="185">
        <f t="shared" si="2"/>
        <v>34.17790740065622</v>
      </c>
      <c r="L68" s="185">
        <f t="shared" si="3"/>
        <v>29.258666666666667</v>
      </c>
    </row>
    <row r="69" spans="1:12" ht="16.5" customHeight="1">
      <c r="A69" s="139"/>
      <c r="B69" s="139" t="s">
        <v>158</v>
      </c>
      <c r="C69" s="140">
        <v>68799</v>
      </c>
      <c r="D69" s="140">
        <v>4</v>
      </c>
      <c r="E69" s="186">
        <f aca="true" t="shared" si="6" ref="E69:E74">SUM(D69/C69*100000)</f>
        <v>5.814037994738296</v>
      </c>
      <c r="F69" s="186">
        <f aca="true" t="shared" si="7" ref="F69:F74">SUM(C69/D69/100)</f>
        <v>171.9975</v>
      </c>
      <c r="G69" s="140">
        <v>50</v>
      </c>
      <c r="H69" s="186">
        <f t="shared" si="4"/>
        <v>72.67547493422869</v>
      </c>
      <c r="I69" s="186">
        <f t="shared" si="5"/>
        <v>13.7598</v>
      </c>
      <c r="J69" s="140">
        <v>31</v>
      </c>
      <c r="K69" s="186">
        <f t="shared" si="2"/>
        <v>45.058794459221794</v>
      </c>
      <c r="L69" s="186">
        <f t="shared" si="3"/>
        <v>22.193225806451615</v>
      </c>
    </row>
    <row r="70" spans="1:12" ht="16.5" customHeight="1">
      <c r="A70" s="141" t="s">
        <v>213</v>
      </c>
      <c r="B70" s="134"/>
      <c r="C70" s="136">
        <v>146161</v>
      </c>
      <c r="D70" s="136">
        <v>12</v>
      </c>
      <c r="E70" s="184">
        <f t="shared" si="6"/>
        <v>8.210124451803148</v>
      </c>
      <c r="F70" s="184">
        <f t="shared" si="7"/>
        <v>121.80083333333334</v>
      </c>
      <c r="G70" s="136">
        <v>141</v>
      </c>
      <c r="H70" s="184">
        <f t="shared" si="4"/>
        <v>96.468962308687</v>
      </c>
      <c r="I70" s="184">
        <f t="shared" si="5"/>
        <v>10.366028368794325</v>
      </c>
      <c r="J70" s="136">
        <v>78</v>
      </c>
      <c r="K70" s="184">
        <f>SUM(J70/C70*100000)</f>
        <v>53.36580893672046</v>
      </c>
      <c r="L70" s="184">
        <f>SUM(C70/J70/100)</f>
        <v>18.738589743589742</v>
      </c>
    </row>
    <row r="71" spans="1:12" ht="16.5" customHeight="1">
      <c r="A71" s="150" t="s">
        <v>159</v>
      </c>
      <c r="B71" s="150"/>
      <c r="C71" s="151">
        <v>146161</v>
      </c>
      <c r="D71" s="151">
        <v>12</v>
      </c>
      <c r="E71" s="190">
        <f t="shared" si="6"/>
        <v>8.210124451803148</v>
      </c>
      <c r="F71" s="190">
        <f t="shared" si="7"/>
        <v>121.80083333333334</v>
      </c>
      <c r="G71" s="151">
        <v>141</v>
      </c>
      <c r="H71" s="190">
        <f>SUM(G71/C71*100000)</f>
        <v>96.468962308687</v>
      </c>
      <c r="I71" s="190">
        <f t="shared" si="5"/>
        <v>10.366028368794325</v>
      </c>
      <c r="J71" s="151">
        <v>78</v>
      </c>
      <c r="K71" s="190">
        <f>SUM(J71/C71*100000)</f>
        <v>53.36580893672046</v>
      </c>
      <c r="L71" s="190">
        <f>SUM(C71/J71/100)</f>
        <v>18.738589743589742</v>
      </c>
    </row>
    <row r="72" spans="1:12" ht="16.5" customHeight="1">
      <c r="A72" s="137"/>
      <c r="B72" s="137" t="s">
        <v>160</v>
      </c>
      <c r="C72" s="138">
        <v>48076</v>
      </c>
      <c r="D72" s="138">
        <v>3</v>
      </c>
      <c r="E72" s="185">
        <f t="shared" si="6"/>
        <v>6.240119810300358</v>
      </c>
      <c r="F72" s="185">
        <f t="shared" si="7"/>
        <v>160.25333333333333</v>
      </c>
      <c r="G72" s="138">
        <v>57</v>
      </c>
      <c r="H72" s="185">
        <f>SUM(G72/C72*100000)</f>
        <v>118.5622763957068</v>
      </c>
      <c r="I72" s="185">
        <f>SUM(C72/G72/100)</f>
        <v>8.43438596491228</v>
      </c>
      <c r="J72" s="138">
        <v>28</v>
      </c>
      <c r="K72" s="185">
        <f>SUM(J72/C72*100000)</f>
        <v>58.24111822947001</v>
      </c>
      <c r="L72" s="185">
        <f>SUM(C72/J72/100)</f>
        <v>17.17</v>
      </c>
    </row>
    <row r="73" spans="1:12" ht="16.5" customHeight="1">
      <c r="A73" s="137"/>
      <c r="B73" s="137" t="s">
        <v>161</v>
      </c>
      <c r="C73" s="138">
        <v>50686</v>
      </c>
      <c r="D73" s="138">
        <v>5</v>
      </c>
      <c r="E73" s="185">
        <f t="shared" si="6"/>
        <v>9.864656907232765</v>
      </c>
      <c r="F73" s="185">
        <f t="shared" si="7"/>
        <v>101.37200000000001</v>
      </c>
      <c r="G73" s="138">
        <v>41</v>
      </c>
      <c r="H73" s="185">
        <f>SUM(G73/C73*100000)</f>
        <v>80.89018663930868</v>
      </c>
      <c r="I73" s="185">
        <f>SUM(C73/G73/100)</f>
        <v>12.362439024390245</v>
      </c>
      <c r="J73" s="138">
        <v>27</v>
      </c>
      <c r="K73" s="185">
        <f>SUM(J73/C73*100000)</f>
        <v>53.26914729905694</v>
      </c>
      <c r="L73" s="185">
        <f>SUM(C73/J73/100)</f>
        <v>18.772592592592595</v>
      </c>
    </row>
    <row r="74" spans="1:12" ht="16.5" customHeight="1">
      <c r="A74" s="139"/>
      <c r="B74" s="139" t="s">
        <v>214</v>
      </c>
      <c r="C74" s="140">
        <v>47399</v>
      </c>
      <c r="D74" s="140">
        <v>4</v>
      </c>
      <c r="E74" s="186">
        <f t="shared" si="6"/>
        <v>8.438996603303867</v>
      </c>
      <c r="F74" s="186">
        <f t="shared" si="7"/>
        <v>118.4975</v>
      </c>
      <c r="G74" s="140">
        <v>43</v>
      </c>
      <c r="H74" s="186">
        <f>SUM(G74/C74*100000)</f>
        <v>90.71921348551656</v>
      </c>
      <c r="I74" s="186">
        <f>SUM(C74/G74/100)</f>
        <v>11.023023255813953</v>
      </c>
      <c r="J74" s="140">
        <v>23</v>
      </c>
      <c r="K74" s="186">
        <f>SUM(J74/C74*100000)</f>
        <v>48.52423046899723</v>
      </c>
      <c r="L74" s="186">
        <f>SUM(C74/J74/100)</f>
        <v>20.608260869565214</v>
      </c>
    </row>
    <row r="75" spans="1:12" ht="26.25" customHeight="1">
      <c r="A75" s="240" t="s">
        <v>169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</row>
    <row r="76" spans="1:12" ht="13.5" customHeight="1">
      <c r="A76" s="242" t="s">
        <v>215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 objects="1" scenarios="1"/>
  <mergeCells count="8">
    <mergeCell ref="A75:L75"/>
    <mergeCell ref="A76:L76"/>
    <mergeCell ref="A2:A3"/>
    <mergeCell ref="B2:B3"/>
    <mergeCell ref="C2:C3"/>
    <mergeCell ref="D2:F2"/>
    <mergeCell ref="G2:I2"/>
    <mergeCell ref="J2:L2"/>
  </mergeCells>
  <printOptions/>
  <pageMargins left="0.3937007874015748" right="0.2755905511811024" top="0.7480314960629921" bottom="0.6692913385826772" header="0.5118110236220472" footer="0.4330708661417323"/>
  <pageSetup fitToHeight="2" fitToWidth="1" horizontalDpi="300" verticalDpi="300" orientation="portrait" paperSize="9" r:id="rId1"/>
  <rowBreaks count="2" manualBreakCount="2">
    <brk id="47" max="11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pane xSplit="2" ySplit="4" topLeftCell="E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A4"/>
    </sheetView>
  </sheetViews>
  <sheetFormatPr defaultColWidth="9.50390625" defaultRowHeight="13.5"/>
  <cols>
    <col min="1" max="1" width="7.50390625" style="181" bestFit="1" customWidth="1"/>
    <col min="2" max="2" width="9.125" style="158" bestFit="1" customWidth="1"/>
    <col min="3" max="3" width="7.50390625" style="128" bestFit="1" customWidth="1"/>
    <col min="4" max="4" width="7.375" style="128" bestFit="1" customWidth="1"/>
    <col min="5" max="5" width="7.00390625" style="128" bestFit="1" customWidth="1"/>
    <col min="6" max="6" width="6.00390625" style="128" customWidth="1"/>
    <col min="7" max="8" width="7.375" style="128" bestFit="1" customWidth="1"/>
    <col min="9" max="9" width="6.625" style="128" bestFit="1" customWidth="1"/>
    <col min="10" max="10" width="10.375" style="159" bestFit="1" customWidth="1"/>
    <col min="11" max="11" width="7.875" style="159" bestFit="1" customWidth="1"/>
    <col min="12" max="12" width="7.375" style="159" bestFit="1" customWidth="1"/>
    <col min="13" max="13" width="6.625" style="159" bestFit="1" customWidth="1"/>
    <col min="14" max="15" width="7.875" style="159" bestFit="1" customWidth="1"/>
    <col min="16" max="16" width="7.00390625" style="159" bestFit="1" customWidth="1"/>
    <col min="17" max="17" width="12.75390625" style="158" customWidth="1"/>
    <col min="18" max="16384" width="9.50390625" style="158" customWidth="1"/>
  </cols>
  <sheetData>
    <row r="1" ht="26.25" customHeight="1">
      <c r="A1" s="157" t="s">
        <v>89</v>
      </c>
    </row>
    <row r="2" spans="1:16" ht="18.75" customHeight="1">
      <c r="A2" s="244"/>
      <c r="B2" s="244" t="s">
        <v>90</v>
      </c>
      <c r="C2" s="247" t="s">
        <v>170</v>
      </c>
      <c r="D2" s="247"/>
      <c r="E2" s="247"/>
      <c r="F2" s="247"/>
      <c r="G2" s="247"/>
      <c r="H2" s="247"/>
      <c r="I2" s="247"/>
      <c r="J2" s="247" t="s">
        <v>171</v>
      </c>
      <c r="K2" s="247"/>
      <c r="L2" s="247"/>
      <c r="M2" s="247"/>
      <c r="N2" s="247"/>
      <c r="O2" s="247"/>
      <c r="P2" s="247"/>
    </row>
    <row r="3" spans="1:16" ht="18.75" customHeight="1">
      <c r="A3" s="244"/>
      <c r="B3" s="244"/>
      <c r="C3" s="248" t="s">
        <v>172</v>
      </c>
      <c r="D3" s="249"/>
      <c r="E3" s="249"/>
      <c r="F3" s="249"/>
      <c r="G3" s="249"/>
      <c r="H3" s="249"/>
      <c r="I3" s="250" t="s">
        <v>173</v>
      </c>
      <c r="J3" s="248" t="s">
        <v>172</v>
      </c>
      <c r="K3" s="249"/>
      <c r="L3" s="249"/>
      <c r="M3" s="249"/>
      <c r="N3" s="249"/>
      <c r="O3" s="249"/>
      <c r="P3" s="251" t="s">
        <v>173</v>
      </c>
    </row>
    <row r="4" spans="1:16" s="164" customFormat="1" ht="34.5" customHeight="1">
      <c r="A4" s="244"/>
      <c r="B4" s="244"/>
      <c r="C4" s="162"/>
      <c r="D4" s="160" t="s">
        <v>174</v>
      </c>
      <c r="E4" s="160" t="s">
        <v>175</v>
      </c>
      <c r="F4" s="160" t="s">
        <v>176</v>
      </c>
      <c r="G4" s="160" t="s">
        <v>177</v>
      </c>
      <c r="H4" s="160" t="s">
        <v>178</v>
      </c>
      <c r="I4" s="247"/>
      <c r="J4" s="163"/>
      <c r="K4" s="161" t="s">
        <v>174</v>
      </c>
      <c r="L4" s="161" t="s">
        <v>175</v>
      </c>
      <c r="M4" s="161" t="s">
        <v>176</v>
      </c>
      <c r="N4" s="161" t="s">
        <v>177</v>
      </c>
      <c r="O4" s="161" t="s">
        <v>179</v>
      </c>
      <c r="P4" s="252"/>
    </row>
    <row r="5" spans="1:16" s="164" customFormat="1" ht="22.5" customHeight="1">
      <c r="A5" s="131"/>
      <c r="B5" s="132" t="s">
        <v>99</v>
      </c>
      <c r="C5" s="133">
        <v>64760</v>
      </c>
      <c r="D5" s="133">
        <v>11830</v>
      </c>
      <c r="E5" s="133">
        <v>52</v>
      </c>
      <c r="F5" s="133">
        <v>391</v>
      </c>
      <c r="G5" s="133">
        <v>14263</v>
      </c>
      <c r="H5" s="133">
        <v>38224</v>
      </c>
      <c r="I5" s="133">
        <v>3969</v>
      </c>
      <c r="J5" s="183">
        <v>1159.326888650197</v>
      </c>
      <c r="K5" s="183">
        <v>211.77944862155388</v>
      </c>
      <c r="L5" s="183">
        <v>0.9308986752595776</v>
      </c>
      <c r="M5" s="183">
        <v>6.999641962047978</v>
      </c>
      <c r="N5" s="183">
        <v>255.33476548514142</v>
      </c>
      <c r="O5" s="183">
        <v>684.2821339061941</v>
      </c>
      <c r="P5" s="183">
        <v>71.05263157894737</v>
      </c>
    </row>
    <row r="6" spans="1:16" s="164" customFormat="1" ht="16.5" customHeight="1">
      <c r="A6" s="134" t="s">
        <v>100</v>
      </c>
      <c r="B6" s="135" t="s">
        <v>100</v>
      </c>
      <c r="C6" s="136">
        <v>18790</v>
      </c>
      <c r="D6" s="136">
        <v>3653</v>
      </c>
      <c r="E6" s="136">
        <v>10</v>
      </c>
      <c r="F6" s="136">
        <v>100</v>
      </c>
      <c r="G6" s="136">
        <v>3299</v>
      </c>
      <c r="H6" s="192">
        <v>11728</v>
      </c>
      <c r="I6" s="136">
        <v>807</v>
      </c>
      <c r="J6" s="184">
        <v>1225.6740555003998</v>
      </c>
      <c r="K6" s="184">
        <v>238.28564793735822</v>
      </c>
      <c r="L6" s="184">
        <v>0.6523012535925491</v>
      </c>
      <c r="M6" s="184">
        <v>6.523012535925491</v>
      </c>
      <c r="N6" s="184">
        <v>215.19418356018195</v>
      </c>
      <c r="O6" s="184">
        <v>765.0189102133417</v>
      </c>
      <c r="P6" s="184">
        <v>52.64071116491872</v>
      </c>
    </row>
    <row r="7" spans="1:17" ht="16.5" customHeight="1">
      <c r="A7" s="137"/>
      <c r="B7" s="137" t="s">
        <v>101</v>
      </c>
      <c r="C7" s="138">
        <v>1072</v>
      </c>
      <c r="D7" s="165">
        <v>0</v>
      </c>
      <c r="E7" s="165">
        <v>0</v>
      </c>
      <c r="F7" s="165">
        <v>0</v>
      </c>
      <c r="G7" s="165">
        <v>223</v>
      </c>
      <c r="H7" s="166">
        <v>849</v>
      </c>
      <c r="I7" s="165">
        <v>100</v>
      </c>
      <c r="J7" s="185">
        <v>514.6448134652591</v>
      </c>
      <c r="K7" s="185">
        <v>0</v>
      </c>
      <c r="L7" s="185">
        <v>0</v>
      </c>
      <c r="M7" s="185">
        <v>0</v>
      </c>
      <c r="N7" s="185">
        <v>107.05764309958282</v>
      </c>
      <c r="O7" s="185">
        <v>407.58717036567623</v>
      </c>
      <c r="P7" s="185">
        <v>48.0079117038488</v>
      </c>
      <c r="Q7" s="167"/>
    </row>
    <row r="8" spans="1:18" ht="16.5" customHeight="1">
      <c r="A8" s="137"/>
      <c r="B8" s="137" t="s">
        <v>102</v>
      </c>
      <c r="C8" s="138">
        <v>945</v>
      </c>
      <c r="D8" s="165">
        <v>0</v>
      </c>
      <c r="E8" s="165">
        <v>0</v>
      </c>
      <c r="F8" s="165">
        <v>0</v>
      </c>
      <c r="G8" s="165">
        <v>350</v>
      </c>
      <c r="H8" s="166">
        <v>595</v>
      </c>
      <c r="I8" s="165">
        <v>67</v>
      </c>
      <c r="J8" s="185">
        <v>729.1779194123366</v>
      </c>
      <c r="K8" s="185">
        <v>0</v>
      </c>
      <c r="L8" s="185">
        <v>0</v>
      </c>
      <c r="M8" s="185">
        <v>0</v>
      </c>
      <c r="N8" s="185">
        <v>270.0658960786432</v>
      </c>
      <c r="O8" s="185">
        <v>459.11202333369346</v>
      </c>
      <c r="P8" s="185">
        <v>51.6983286779117</v>
      </c>
      <c r="Q8" s="194"/>
      <c r="R8" s="168"/>
    </row>
    <row r="9" spans="1:16" ht="16.5" customHeight="1">
      <c r="A9" s="137"/>
      <c r="B9" s="137" t="s">
        <v>103</v>
      </c>
      <c r="C9" s="138">
        <v>1596</v>
      </c>
      <c r="D9" s="165">
        <v>300</v>
      </c>
      <c r="E9" s="165">
        <v>0</v>
      </c>
      <c r="F9" s="165">
        <v>0</v>
      </c>
      <c r="G9" s="165">
        <v>149</v>
      </c>
      <c r="H9" s="166">
        <v>1147</v>
      </c>
      <c r="I9" s="165">
        <v>30</v>
      </c>
      <c r="J9" s="185">
        <v>1477.6956835731348</v>
      </c>
      <c r="K9" s="185">
        <v>277.76234653630354</v>
      </c>
      <c r="L9" s="185">
        <v>0</v>
      </c>
      <c r="M9" s="185">
        <v>0</v>
      </c>
      <c r="N9" s="185">
        <v>137.95529877969742</v>
      </c>
      <c r="O9" s="185">
        <v>1061.978038257134</v>
      </c>
      <c r="P9" s="185">
        <v>27.776234653630354</v>
      </c>
    </row>
    <row r="10" spans="1:16" ht="16.5" customHeight="1">
      <c r="A10" s="137"/>
      <c r="B10" s="137" t="s">
        <v>104</v>
      </c>
      <c r="C10" s="138">
        <v>1226</v>
      </c>
      <c r="D10" s="165">
        <v>0</v>
      </c>
      <c r="E10" s="165">
        <v>0</v>
      </c>
      <c r="F10" s="165">
        <v>0</v>
      </c>
      <c r="G10" s="165">
        <v>368</v>
      </c>
      <c r="H10" s="166">
        <v>858</v>
      </c>
      <c r="I10" s="165">
        <v>52</v>
      </c>
      <c r="J10" s="185">
        <v>1200.9717487559265</v>
      </c>
      <c r="K10" s="185">
        <v>0</v>
      </c>
      <c r="L10" s="185">
        <v>0</v>
      </c>
      <c r="M10" s="185">
        <v>0</v>
      </c>
      <c r="N10" s="185">
        <v>360.4874417146664</v>
      </c>
      <c r="O10" s="185">
        <v>840.4843070412602</v>
      </c>
      <c r="P10" s="185">
        <v>50.93844285098547</v>
      </c>
    </row>
    <row r="11" spans="1:16" ht="16.5" customHeight="1">
      <c r="A11" s="137"/>
      <c r="B11" s="137" t="s">
        <v>105</v>
      </c>
      <c r="C11" s="138">
        <v>1682</v>
      </c>
      <c r="D11" s="165">
        <v>0</v>
      </c>
      <c r="E11" s="165">
        <v>0</v>
      </c>
      <c r="F11" s="165">
        <v>0</v>
      </c>
      <c r="G11" s="165">
        <v>508</v>
      </c>
      <c r="H11" s="166">
        <v>1174</v>
      </c>
      <c r="I11" s="165">
        <v>152</v>
      </c>
      <c r="J11" s="185">
        <v>998.3499329289285</v>
      </c>
      <c r="K11" s="185">
        <v>0</v>
      </c>
      <c r="L11" s="185">
        <v>0</v>
      </c>
      <c r="M11" s="185">
        <v>0</v>
      </c>
      <c r="N11" s="185">
        <v>301.52304751955745</v>
      </c>
      <c r="O11" s="185">
        <v>696.8268854093709</v>
      </c>
      <c r="P11" s="185">
        <v>90.2194945334109</v>
      </c>
    </row>
    <row r="12" spans="1:16" ht="16.5" customHeight="1">
      <c r="A12" s="137"/>
      <c r="B12" s="137" t="s">
        <v>106</v>
      </c>
      <c r="C12" s="138">
        <v>1006</v>
      </c>
      <c r="D12" s="165">
        <v>0</v>
      </c>
      <c r="E12" s="165">
        <v>0</v>
      </c>
      <c r="F12" s="165">
        <v>0</v>
      </c>
      <c r="G12" s="165">
        <v>191</v>
      </c>
      <c r="H12" s="166">
        <v>815</v>
      </c>
      <c r="I12" s="165">
        <v>83</v>
      </c>
      <c r="J12" s="185">
        <v>456.85532763248125</v>
      </c>
      <c r="K12" s="185">
        <v>0</v>
      </c>
      <c r="L12" s="185">
        <v>0</v>
      </c>
      <c r="M12" s="185">
        <v>0</v>
      </c>
      <c r="N12" s="185">
        <v>86.73893397396016</v>
      </c>
      <c r="O12" s="185">
        <v>370.1163936585211</v>
      </c>
      <c r="P12" s="185">
        <v>37.69283518240154</v>
      </c>
    </row>
    <row r="13" spans="1:16" ht="16.5" customHeight="1">
      <c r="A13" s="137"/>
      <c r="B13" s="137" t="s">
        <v>107</v>
      </c>
      <c r="C13" s="138">
        <v>3687</v>
      </c>
      <c r="D13" s="165">
        <v>1484</v>
      </c>
      <c r="E13" s="165">
        <v>0</v>
      </c>
      <c r="F13" s="165">
        <v>0</v>
      </c>
      <c r="G13" s="165">
        <v>856</v>
      </c>
      <c r="H13" s="166">
        <v>1347</v>
      </c>
      <c r="I13" s="165">
        <v>154</v>
      </c>
      <c r="J13" s="185">
        <v>1628.3321850654513</v>
      </c>
      <c r="K13" s="185">
        <v>655.3959757627148</v>
      </c>
      <c r="L13" s="185">
        <v>0</v>
      </c>
      <c r="M13" s="185">
        <v>0</v>
      </c>
      <c r="N13" s="185">
        <v>378.0451180949353</v>
      </c>
      <c r="O13" s="185">
        <v>594.8910912078011</v>
      </c>
      <c r="P13" s="185">
        <v>68.01278993764022</v>
      </c>
    </row>
    <row r="14" spans="1:16" ht="16.5" customHeight="1">
      <c r="A14" s="137"/>
      <c r="B14" s="137" t="s">
        <v>108</v>
      </c>
      <c r="C14" s="138">
        <v>3901</v>
      </c>
      <c r="D14" s="165">
        <v>46</v>
      </c>
      <c r="E14" s="165">
        <v>10</v>
      </c>
      <c r="F14" s="165">
        <v>0</v>
      </c>
      <c r="G14" s="165">
        <v>291</v>
      </c>
      <c r="H14" s="166">
        <v>3554</v>
      </c>
      <c r="I14" s="165">
        <v>53</v>
      </c>
      <c r="J14" s="185">
        <v>3229.999834401444</v>
      </c>
      <c r="K14" s="185">
        <v>38.08766787553613</v>
      </c>
      <c r="L14" s="185">
        <v>8.279927799029592</v>
      </c>
      <c r="M14" s="185">
        <v>0</v>
      </c>
      <c r="N14" s="185">
        <v>240.94589895176114</v>
      </c>
      <c r="O14" s="185">
        <v>2942.686339775117</v>
      </c>
      <c r="P14" s="185">
        <v>43.883617334856844</v>
      </c>
    </row>
    <row r="15" spans="1:18" ht="16.5" customHeight="1">
      <c r="A15" s="139"/>
      <c r="B15" s="139" t="s">
        <v>109</v>
      </c>
      <c r="C15" s="140">
        <v>3675</v>
      </c>
      <c r="D15" s="169">
        <v>1823</v>
      </c>
      <c r="E15" s="169">
        <v>0</v>
      </c>
      <c r="F15" s="169">
        <v>100</v>
      </c>
      <c r="G15" s="169">
        <v>363</v>
      </c>
      <c r="H15" s="170">
        <v>1389</v>
      </c>
      <c r="I15" s="169">
        <v>116</v>
      </c>
      <c r="J15" s="186">
        <v>1474.9203342350079</v>
      </c>
      <c r="K15" s="186">
        <v>731.6407535538557</v>
      </c>
      <c r="L15" s="186">
        <v>0</v>
      </c>
      <c r="M15" s="186">
        <v>40.13388664585056</v>
      </c>
      <c r="N15" s="186">
        <v>145.68600852443754</v>
      </c>
      <c r="O15" s="186">
        <v>557.4596855108642</v>
      </c>
      <c r="P15" s="186">
        <v>46.555308509186645</v>
      </c>
      <c r="Q15" s="195"/>
      <c r="R15" s="193"/>
    </row>
    <row r="16" spans="1:18" ht="16.5" customHeight="1">
      <c r="A16" s="141" t="s">
        <v>180</v>
      </c>
      <c r="B16" s="134"/>
      <c r="C16" s="136">
        <v>9455</v>
      </c>
      <c r="D16" s="171">
        <v>796</v>
      </c>
      <c r="E16" s="171">
        <v>8</v>
      </c>
      <c r="F16" s="171">
        <v>60</v>
      </c>
      <c r="G16" s="171">
        <v>2352</v>
      </c>
      <c r="H16" s="172">
        <v>6239</v>
      </c>
      <c r="I16" s="171">
        <v>607</v>
      </c>
      <c r="J16" s="184">
        <v>914.5763446351948</v>
      </c>
      <c r="K16" s="184">
        <v>76.99659125643734</v>
      </c>
      <c r="L16" s="184">
        <v>0.7738350880043954</v>
      </c>
      <c r="M16" s="184">
        <v>5.8037631600329656</v>
      </c>
      <c r="N16" s="184">
        <v>227.50751587329222</v>
      </c>
      <c r="O16" s="184">
        <v>603.4946392574279</v>
      </c>
      <c r="P16" s="184">
        <v>58.714737302333496</v>
      </c>
      <c r="Q16" s="195"/>
      <c r="R16" s="193"/>
    </row>
    <row r="17" spans="1:18" ht="16.5" customHeight="1">
      <c r="A17" s="143" t="s">
        <v>110</v>
      </c>
      <c r="B17" s="144" t="s">
        <v>111</v>
      </c>
      <c r="C17" s="145">
        <v>4067</v>
      </c>
      <c r="D17" s="173">
        <v>0</v>
      </c>
      <c r="E17" s="173">
        <v>8</v>
      </c>
      <c r="F17" s="173">
        <v>0</v>
      </c>
      <c r="G17" s="173">
        <v>1286</v>
      </c>
      <c r="H17" s="174">
        <v>2773</v>
      </c>
      <c r="I17" s="173">
        <v>281</v>
      </c>
      <c r="J17" s="188">
        <v>880.8025330382164</v>
      </c>
      <c r="K17" s="188">
        <v>0</v>
      </c>
      <c r="L17" s="188">
        <v>1.732584279396541</v>
      </c>
      <c r="M17" s="188">
        <v>0</v>
      </c>
      <c r="N17" s="188">
        <v>278.51292291299393</v>
      </c>
      <c r="O17" s="188">
        <v>600.557025845826</v>
      </c>
      <c r="P17" s="188">
        <v>60.857022813803496</v>
      </c>
      <c r="Q17" s="195"/>
      <c r="R17" s="193"/>
    </row>
    <row r="18" spans="1:18" ht="16.5" customHeight="1">
      <c r="A18" s="143" t="s">
        <v>112</v>
      </c>
      <c r="B18" s="144" t="s">
        <v>113</v>
      </c>
      <c r="C18" s="145">
        <v>4976</v>
      </c>
      <c r="D18" s="173">
        <v>796</v>
      </c>
      <c r="E18" s="173">
        <v>0</v>
      </c>
      <c r="F18" s="173">
        <v>60</v>
      </c>
      <c r="G18" s="173">
        <v>1066</v>
      </c>
      <c r="H18" s="174">
        <v>3054</v>
      </c>
      <c r="I18" s="173">
        <v>261</v>
      </c>
      <c r="J18" s="188">
        <v>1038.74849176892</v>
      </c>
      <c r="K18" s="188">
        <v>166.16635840998</v>
      </c>
      <c r="L18" s="188">
        <v>0</v>
      </c>
      <c r="M18" s="188">
        <v>12.525102392712062</v>
      </c>
      <c r="N18" s="188">
        <v>222.52931917718428</v>
      </c>
      <c r="O18" s="188">
        <v>637.5277117890439</v>
      </c>
      <c r="P18" s="188">
        <v>54.48419540829747</v>
      </c>
      <c r="Q18" s="196"/>
      <c r="R18" s="193"/>
    </row>
    <row r="19" spans="1:18" ht="16.5" customHeight="1">
      <c r="A19" s="146" t="s">
        <v>114</v>
      </c>
      <c r="B19" s="147" t="s">
        <v>115</v>
      </c>
      <c r="C19" s="148">
        <v>412</v>
      </c>
      <c r="D19" s="175">
        <v>0</v>
      </c>
      <c r="E19" s="175">
        <v>0</v>
      </c>
      <c r="F19" s="175">
        <v>0</v>
      </c>
      <c r="G19" s="175">
        <v>0</v>
      </c>
      <c r="H19" s="176">
        <v>412</v>
      </c>
      <c r="I19" s="175">
        <v>65</v>
      </c>
      <c r="J19" s="189">
        <v>442.83933101165144</v>
      </c>
      <c r="K19" s="189">
        <v>0</v>
      </c>
      <c r="L19" s="189">
        <v>0</v>
      </c>
      <c r="M19" s="189">
        <v>0</v>
      </c>
      <c r="N19" s="189">
        <v>0</v>
      </c>
      <c r="O19" s="189">
        <v>442.83933101165144</v>
      </c>
      <c r="P19" s="189">
        <v>69.86542843630423</v>
      </c>
      <c r="Q19" s="196"/>
      <c r="R19" s="193"/>
    </row>
    <row r="20" spans="1:18" ht="16.5" customHeight="1">
      <c r="A20" s="149" t="s">
        <v>181</v>
      </c>
      <c r="B20" s="137"/>
      <c r="C20" s="138">
        <v>8267</v>
      </c>
      <c r="D20" s="165">
        <v>1582</v>
      </c>
      <c r="E20" s="165">
        <v>0</v>
      </c>
      <c r="F20" s="165">
        <v>148</v>
      </c>
      <c r="G20" s="165">
        <v>2183</v>
      </c>
      <c r="H20" s="166">
        <v>4354</v>
      </c>
      <c r="I20" s="165">
        <v>429</v>
      </c>
      <c r="J20" s="185">
        <v>1146.4063689550883</v>
      </c>
      <c r="K20" s="185">
        <v>219.3800502826841</v>
      </c>
      <c r="L20" s="185">
        <v>0</v>
      </c>
      <c r="M20" s="185">
        <v>20.523544527077906</v>
      </c>
      <c r="N20" s="185">
        <v>302.7222817743991</v>
      </c>
      <c r="O20" s="185">
        <v>603.780492370927</v>
      </c>
      <c r="P20" s="185">
        <v>59.490544608894744</v>
      </c>
      <c r="Q20" s="196"/>
      <c r="R20" s="193"/>
    </row>
    <row r="21" spans="1:18" ht="16.5" customHeight="1">
      <c r="A21" s="150" t="s">
        <v>116</v>
      </c>
      <c r="B21" s="150"/>
      <c r="C21" s="151">
        <v>3971</v>
      </c>
      <c r="D21" s="177">
        <v>256</v>
      </c>
      <c r="E21" s="177">
        <v>0</v>
      </c>
      <c r="F21" s="177">
        <v>0</v>
      </c>
      <c r="G21" s="177">
        <v>1299</v>
      </c>
      <c r="H21" s="178">
        <v>2416</v>
      </c>
      <c r="I21" s="177">
        <v>165</v>
      </c>
      <c r="J21" s="190">
        <v>1033.7484640856364</v>
      </c>
      <c r="K21" s="190">
        <v>66.64306391486348</v>
      </c>
      <c r="L21" s="190">
        <v>0</v>
      </c>
      <c r="M21" s="190">
        <v>0</v>
      </c>
      <c r="N21" s="190">
        <v>338.1614844742487</v>
      </c>
      <c r="O21" s="190">
        <v>628.9439156965241</v>
      </c>
      <c r="P21" s="190">
        <v>42.95353728887686</v>
      </c>
      <c r="Q21" s="196"/>
      <c r="R21" s="193"/>
    </row>
    <row r="22" spans="1:18" ht="16.5" customHeight="1">
      <c r="A22" s="137"/>
      <c r="B22" s="137" t="s">
        <v>117</v>
      </c>
      <c r="C22" s="138">
        <v>1521</v>
      </c>
      <c r="D22" s="165">
        <v>232</v>
      </c>
      <c r="E22" s="165">
        <v>0</v>
      </c>
      <c r="F22" s="165">
        <v>0</v>
      </c>
      <c r="G22" s="165">
        <v>186</v>
      </c>
      <c r="H22" s="166">
        <v>1103</v>
      </c>
      <c r="I22" s="165">
        <v>144</v>
      </c>
      <c r="J22" s="185">
        <v>780.31212484994</v>
      </c>
      <c r="K22" s="185">
        <v>119.02196776146356</v>
      </c>
      <c r="L22" s="185">
        <v>0</v>
      </c>
      <c r="M22" s="185">
        <v>0</v>
      </c>
      <c r="N22" s="185">
        <v>95.42278449841476</v>
      </c>
      <c r="O22" s="185">
        <v>565.8673725900617</v>
      </c>
      <c r="P22" s="185">
        <v>73.87570412780497</v>
      </c>
      <c r="Q22" s="196"/>
      <c r="R22" s="193"/>
    </row>
    <row r="23" spans="1:18" ht="16.5" customHeight="1">
      <c r="A23" s="137"/>
      <c r="B23" s="137" t="s">
        <v>118</v>
      </c>
      <c r="C23" s="138">
        <v>1883</v>
      </c>
      <c r="D23" s="165">
        <v>24</v>
      </c>
      <c r="E23" s="165">
        <v>0</v>
      </c>
      <c r="F23" s="165">
        <v>0</v>
      </c>
      <c r="G23" s="165">
        <v>546</v>
      </c>
      <c r="H23" s="166">
        <v>1313</v>
      </c>
      <c r="I23" s="165">
        <v>21</v>
      </c>
      <c r="J23" s="185">
        <v>1195.1837206202515</v>
      </c>
      <c r="K23" s="185">
        <v>15.233355971792903</v>
      </c>
      <c r="L23" s="185">
        <v>0</v>
      </c>
      <c r="M23" s="185">
        <v>0</v>
      </c>
      <c r="N23" s="185">
        <v>346.55884835828857</v>
      </c>
      <c r="O23" s="185">
        <v>833.39151629017</v>
      </c>
      <c r="P23" s="185">
        <v>13.32918647531879</v>
      </c>
      <c r="Q23" s="196"/>
      <c r="R23" s="193"/>
    </row>
    <row r="24" spans="1:18" ht="16.5" customHeight="1">
      <c r="A24" s="152"/>
      <c r="B24" s="152" t="s">
        <v>119</v>
      </c>
      <c r="C24" s="153">
        <v>567</v>
      </c>
      <c r="D24" s="179">
        <v>0</v>
      </c>
      <c r="E24" s="179">
        <v>0</v>
      </c>
      <c r="F24" s="179">
        <v>0</v>
      </c>
      <c r="G24" s="179">
        <v>567</v>
      </c>
      <c r="H24" s="180">
        <v>0</v>
      </c>
      <c r="I24" s="179">
        <v>0</v>
      </c>
      <c r="J24" s="191">
        <v>1790.6205589767883</v>
      </c>
      <c r="K24" s="191">
        <v>0</v>
      </c>
      <c r="L24" s="191">
        <v>0</v>
      </c>
      <c r="M24" s="191">
        <v>0</v>
      </c>
      <c r="N24" s="191">
        <v>1790.6205589767883</v>
      </c>
      <c r="O24" s="191">
        <v>0</v>
      </c>
      <c r="P24" s="191">
        <v>0</v>
      </c>
      <c r="Q24" s="196"/>
      <c r="R24" s="193"/>
    </row>
    <row r="25" spans="1:18" ht="16.5" customHeight="1">
      <c r="A25" s="137" t="s">
        <v>120</v>
      </c>
      <c r="B25" s="137"/>
      <c r="C25" s="138">
        <v>4296</v>
      </c>
      <c r="D25" s="165">
        <v>1326</v>
      </c>
      <c r="E25" s="165">
        <v>0</v>
      </c>
      <c r="F25" s="165">
        <v>148</v>
      </c>
      <c r="G25" s="165">
        <v>884</v>
      </c>
      <c r="H25" s="166">
        <v>1938</v>
      </c>
      <c r="I25" s="165">
        <v>264</v>
      </c>
      <c r="J25" s="185">
        <v>1274.8266253594352</v>
      </c>
      <c r="K25" s="185">
        <v>393.4869891123396</v>
      </c>
      <c r="L25" s="185">
        <v>0</v>
      </c>
      <c r="M25" s="185">
        <v>43.91860813621891</v>
      </c>
      <c r="N25" s="185">
        <v>262.3246594082264</v>
      </c>
      <c r="O25" s="185">
        <v>575.0963687026502</v>
      </c>
      <c r="P25" s="185">
        <v>78.34130099974183</v>
      </c>
      <c r="Q25" s="196"/>
      <c r="R25" s="193"/>
    </row>
    <row r="26" spans="1:16" ht="16.5" customHeight="1">
      <c r="A26" s="137"/>
      <c r="B26" s="137" t="s">
        <v>121</v>
      </c>
      <c r="C26" s="138">
        <v>1357</v>
      </c>
      <c r="D26" s="165">
        <v>0</v>
      </c>
      <c r="E26" s="165">
        <v>0</v>
      </c>
      <c r="F26" s="165">
        <v>0</v>
      </c>
      <c r="G26" s="165">
        <v>242</v>
      </c>
      <c r="H26" s="166">
        <v>1115</v>
      </c>
      <c r="I26" s="165">
        <v>190</v>
      </c>
      <c r="J26" s="185">
        <v>608.4028640217357</v>
      </c>
      <c r="K26" s="185">
        <v>0</v>
      </c>
      <c r="L26" s="185">
        <v>0</v>
      </c>
      <c r="M26" s="185">
        <v>0</v>
      </c>
      <c r="N26" s="185">
        <v>108.49925799061167</v>
      </c>
      <c r="O26" s="185">
        <v>499.90360603112407</v>
      </c>
      <c r="P26" s="185">
        <v>85.18536784386868</v>
      </c>
    </row>
    <row r="27" spans="1:16" ht="16.5" customHeight="1">
      <c r="A27" s="139"/>
      <c r="B27" s="139" t="s">
        <v>122</v>
      </c>
      <c r="C27" s="140">
        <v>2939</v>
      </c>
      <c r="D27" s="169">
        <v>1326</v>
      </c>
      <c r="E27" s="169">
        <v>0</v>
      </c>
      <c r="F27" s="169">
        <v>148</v>
      </c>
      <c r="G27" s="169">
        <v>642</v>
      </c>
      <c r="H27" s="170">
        <v>823</v>
      </c>
      <c r="I27" s="169">
        <v>74</v>
      </c>
      <c r="J27" s="186">
        <v>2579.337218282665</v>
      </c>
      <c r="K27" s="186">
        <v>1163.729551358562</v>
      </c>
      <c r="L27" s="186">
        <v>0</v>
      </c>
      <c r="M27" s="186">
        <v>129.8883662149828</v>
      </c>
      <c r="N27" s="186">
        <v>563.4346696622903</v>
      </c>
      <c r="O27" s="186">
        <v>722.28463104683</v>
      </c>
      <c r="P27" s="186">
        <v>64.9441831074914</v>
      </c>
    </row>
    <row r="28" spans="1:16" ht="16.5" customHeight="1">
      <c r="A28" s="141" t="s">
        <v>182</v>
      </c>
      <c r="B28" s="134"/>
      <c r="C28" s="136">
        <v>7579</v>
      </c>
      <c r="D28" s="171">
        <v>1462</v>
      </c>
      <c r="E28" s="171">
        <v>6</v>
      </c>
      <c r="F28" s="171">
        <v>0</v>
      </c>
      <c r="G28" s="171">
        <v>1560</v>
      </c>
      <c r="H28" s="172">
        <v>4551</v>
      </c>
      <c r="I28" s="171">
        <v>603</v>
      </c>
      <c r="J28" s="184">
        <v>1053.884521844569</v>
      </c>
      <c r="K28" s="184">
        <v>203.29583994415623</v>
      </c>
      <c r="L28" s="184">
        <v>0.8343194525751965</v>
      </c>
      <c r="M28" s="184">
        <v>0</v>
      </c>
      <c r="N28" s="184">
        <v>216.9230576695511</v>
      </c>
      <c r="O28" s="184">
        <v>632.8313047782866</v>
      </c>
      <c r="P28" s="184">
        <v>83.84910498380725</v>
      </c>
    </row>
    <row r="29" spans="1:18" ht="16.5" customHeight="1">
      <c r="A29" s="143" t="s">
        <v>123</v>
      </c>
      <c r="B29" s="144" t="s">
        <v>124</v>
      </c>
      <c r="C29" s="145">
        <v>3636</v>
      </c>
      <c r="D29" s="173">
        <v>679</v>
      </c>
      <c r="E29" s="173">
        <v>0</v>
      </c>
      <c r="F29" s="173">
        <v>0</v>
      </c>
      <c r="G29" s="173">
        <v>689</v>
      </c>
      <c r="H29" s="174">
        <v>2268</v>
      </c>
      <c r="I29" s="173">
        <v>270</v>
      </c>
      <c r="J29" s="188">
        <v>1244.1530623068843</v>
      </c>
      <c r="K29" s="188">
        <v>232.33771433068605</v>
      </c>
      <c r="L29" s="188">
        <v>0</v>
      </c>
      <c r="M29" s="188">
        <v>0</v>
      </c>
      <c r="N29" s="188">
        <v>235.75947742833972</v>
      </c>
      <c r="O29" s="188">
        <v>776.0558705478585</v>
      </c>
      <c r="P29" s="188">
        <v>92.38760363664981</v>
      </c>
      <c r="Q29" s="196"/>
      <c r="R29" s="193"/>
    </row>
    <row r="30" spans="1:18" ht="16.5" customHeight="1">
      <c r="A30" s="137" t="s">
        <v>125</v>
      </c>
      <c r="B30" s="137"/>
      <c r="C30" s="138">
        <v>3943</v>
      </c>
      <c r="D30" s="165">
        <v>783</v>
      </c>
      <c r="E30" s="165">
        <v>6</v>
      </c>
      <c r="F30" s="165">
        <v>0</v>
      </c>
      <c r="G30" s="165">
        <v>871</v>
      </c>
      <c r="H30" s="166">
        <v>2283</v>
      </c>
      <c r="I30" s="165">
        <v>333</v>
      </c>
      <c r="J30" s="185">
        <v>923.6311846747029</v>
      </c>
      <c r="K30" s="185">
        <v>183.41446046165163</v>
      </c>
      <c r="L30" s="185">
        <v>1.405474792809591</v>
      </c>
      <c r="M30" s="185">
        <v>0</v>
      </c>
      <c r="N30" s="185">
        <v>204.02809075619228</v>
      </c>
      <c r="O30" s="185">
        <v>534.7831586640494</v>
      </c>
      <c r="P30" s="185">
        <v>78.0038510009323</v>
      </c>
      <c r="Q30" s="196"/>
      <c r="R30" s="193"/>
    </row>
    <row r="31" spans="1:18" ht="16.5" customHeight="1">
      <c r="A31" s="137"/>
      <c r="B31" s="137" t="s">
        <v>126</v>
      </c>
      <c r="C31" s="138">
        <v>2996</v>
      </c>
      <c r="D31" s="165">
        <v>425</v>
      </c>
      <c r="E31" s="165">
        <v>6</v>
      </c>
      <c r="F31" s="165">
        <v>0</v>
      </c>
      <c r="G31" s="165">
        <v>770</v>
      </c>
      <c r="H31" s="166">
        <v>1795</v>
      </c>
      <c r="I31" s="165">
        <v>186</v>
      </c>
      <c r="J31" s="185">
        <v>1118.9417112039828</v>
      </c>
      <c r="K31" s="185">
        <v>158.72838026091213</v>
      </c>
      <c r="L31" s="185">
        <v>2.2408712507422885</v>
      </c>
      <c r="M31" s="185">
        <v>0</v>
      </c>
      <c r="N31" s="185">
        <v>287.5784771785937</v>
      </c>
      <c r="O31" s="185">
        <v>670.3939825137346</v>
      </c>
      <c r="P31" s="185">
        <v>69.46700877301095</v>
      </c>
      <c r="Q31" s="196"/>
      <c r="R31" s="193"/>
    </row>
    <row r="32" spans="1:18" ht="16.5" customHeight="1">
      <c r="A32" s="137"/>
      <c r="B32" s="137" t="s">
        <v>127</v>
      </c>
      <c r="C32" s="138">
        <v>489</v>
      </c>
      <c r="D32" s="165">
        <v>0</v>
      </c>
      <c r="E32" s="165">
        <v>0</v>
      </c>
      <c r="F32" s="165">
        <v>0</v>
      </c>
      <c r="G32" s="165">
        <v>51</v>
      </c>
      <c r="H32" s="166">
        <v>438</v>
      </c>
      <c r="I32" s="165">
        <v>109</v>
      </c>
      <c r="J32" s="185">
        <v>519.152369627994</v>
      </c>
      <c r="K32" s="185">
        <v>0</v>
      </c>
      <c r="L32" s="185">
        <v>0</v>
      </c>
      <c r="M32" s="185">
        <v>0</v>
      </c>
      <c r="N32" s="185">
        <v>54.14472566672328</v>
      </c>
      <c r="O32" s="185">
        <v>465.0076439612706</v>
      </c>
      <c r="P32" s="185">
        <v>115.72108034652625</v>
      </c>
      <c r="Q32" s="196"/>
      <c r="R32" s="193"/>
    </row>
    <row r="33" spans="1:18" ht="16.5" customHeight="1">
      <c r="A33" s="137"/>
      <c r="B33" s="137" t="s">
        <v>183</v>
      </c>
      <c r="C33" s="138">
        <v>458</v>
      </c>
      <c r="D33" s="165">
        <v>358</v>
      </c>
      <c r="E33" s="165">
        <v>0</v>
      </c>
      <c r="F33" s="165">
        <v>0</v>
      </c>
      <c r="G33" s="165">
        <v>50</v>
      </c>
      <c r="H33" s="166">
        <v>50</v>
      </c>
      <c r="I33" s="165">
        <v>0</v>
      </c>
      <c r="J33" s="185">
        <v>1457.1137694069737</v>
      </c>
      <c r="K33" s="185">
        <v>1138.9666581827437</v>
      </c>
      <c r="L33" s="185">
        <v>0</v>
      </c>
      <c r="M33" s="185">
        <v>0</v>
      </c>
      <c r="N33" s="185">
        <v>159.07355561211506</v>
      </c>
      <c r="O33" s="185">
        <v>159.07355561211506</v>
      </c>
      <c r="P33" s="185">
        <v>0</v>
      </c>
      <c r="Q33" s="196"/>
      <c r="R33" s="193"/>
    </row>
    <row r="34" spans="1:18" ht="16.5" customHeight="1">
      <c r="A34" s="139"/>
      <c r="B34" s="139" t="s">
        <v>184</v>
      </c>
      <c r="C34" s="140">
        <v>0</v>
      </c>
      <c r="D34" s="169">
        <v>0</v>
      </c>
      <c r="E34" s="169">
        <v>0</v>
      </c>
      <c r="F34" s="169">
        <v>0</v>
      </c>
      <c r="G34" s="169">
        <v>0</v>
      </c>
      <c r="H34" s="170">
        <v>0</v>
      </c>
      <c r="I34" s="169">
        <v>38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113.34824757643548</v>
      </c>
      <c r="Q34" s="196"/>
      <c r="R34" s="193"/>
    </row>
    <row r="35" spans="1:18" ht="16.5" customHeight="1">
      <c r="A35" s="141" t="s">
        <v>185</v>
      </c>
      <c r="B35" s="134"/>
      <c r="C35" s="136">
        <v>4431</v>
      </c>
      <c r="D35" s="171">
        <v>847</v>
      </c>
      <c r="E35" s="171">
        <v>6</v>
      </c>
      <c r="F35" s="171">
        <v>50</v>
      </c>
      <c r="G35" s="171">
        <v>1075</v>
      </c>
      <c r="H35" s="172">
        <v>2453</v>
      </c>
      <c r="I35" s="171">
        <v>239</v>
      </c>
      <c r="J35" s="184">
        <v>1544.3705931763286</v>
      </c>
      <c r="K35" s="184">
        <v>295.2114404017943</v>
      </c>
      <c r="L35" s="184">
        <v>2.0912262602252247</v>
      </c>
      <c r="M35" s="184">
        <v>17.426885501876875</v>
      </c>
      <c r="N35" s="184">
        <v>374.67803829035284</v>
      </c>
      <c r="O35" s="184">
        <v>854.9630027220796</v>
      </c>
      <c r="P35" s="184">
        <v>83.30051269897147</v>
      </c>
      <c r="Q35" s="196"/>
      <c r="R35" s="193"/>
    </row>
    <row r="36" spans="1:18" ht="16.5" customHeight="1">
      <c r="A36" s="150" t="s">
        <v>128</v>
      </c>
      <c r="B36" s="150"/>
      <c r="C36" s="151">
        <v>4431</v>
      </c>
      <c r="D36" s="177">
        <v>847</v>
      </c>
      <c r="E36" s="177">
        <v>6</v>
      </c>
      <c r="F36" s="177">
        <v>50</v>
      </c>
      <c r="G36" s="177">
        <v>1075</v>
      </c>
      <c r="H36" s="178">
        <v>2453</v>
      </c>
      <c r="I36" s="177">
        <v>239</v>
      </c>
      <c r="J36" s="190">
        <v>1544.3705931763286</v>
      </c>
      <c r="K36" s="190">
        <v>295.2114404017943</v>
      </c>
      <c r="L36" s="190">
        <v>2.0912262602252247</v>
      </c>
      <c r="M36" s="190">
        <v>17.426885501876875</v>
      </c>
      <c r="N36" s="190">
        <v>374.67803829035284</v>
      </c>
      <c r="O36" s="190">
        <v>854.9630027220796</v>
      </c>
      <c r="P36" s="190">
        <v>83.30051269897147</v>
      </c>
      <c r="Q36" s="196"/>
      <c r="R36" s="193"/>
    </row>
    <row r="37" spans="1:16" ht="16.5" customHeight="1">
      <c r="A37" s="137"/>
      <c r="B37" s="137" t="s">
        <v>129</v>
      </c>
      <c r="C37" s="138">
        <v>430</v>
      </c>
      <c r="D37" s="165">
        <v>0</v>
      </c>
      <c r="E37" s="165">
        <v>0</v>
      </c>
      <c r="F37" s="165">
        <v>0</v>
      </c>
      <c r="G37" s="165">
        <v>0</v>
      </c>
      <c r="H37" s="166">
        <v>430</v>
      </c>
      <c r="I37" s="165">
        <v>63</v>
      </c>
      <c r="J37" s="185">
        <v>1003.9691804809713</v>
      </c>
      <c r="K37" s="185">
        <v>0</v>
      </c>
      <c r="L37" s="185">
        <v>0</v>
      </c>
      <c r="M37" s="185">
        <v>0</v>
      </c>
      <c r="N37" s="185">
        <v>0</v>
      </c>
      <c r="O37" s="185">
        <v>1003.9691804809713</v>
      </c>
      <c r="P37" s="185">
        <v>147.09315900070044</v>
      </c>
    </row>
    <row r="38" spans="1:16" ht="16.5" customHeight="1">
      <c r="A38" s="137"/>
      <c r="B38" s="137" t="s">
        <v>130</v>
      </c>
      <c r="C38" s="138">
        <v>1778</v>
      </c>
      <c r="D38" s="165">
        <v>445</v>
      </c>
      <c r="E38" s="165">
        <v>0</v>
      </c>
      <c r="F38" s="165">
        <v>0</v>
      </c>
      <c r="G38" s="165">
        <v>615</v>
      </c>
      <c r="H38" s="166">
        <v>718</v>
      </c>
      <c r="I38" s="165">
        <v>31</v>
      </c>
      <c r="J38" s="185">
        <v>2143.3307214754986</v>
      </c>
      <c r="K38" s="185">
        <v>536.4354167922368</v>
      </c>
      <c r="L38" s="185">
        <v>0</v>
      </c>
      <c r="M38" s="185">
        <v>0</v>
      </c>
      <c r="N38" s="185">
        <v>741.3658007353384</v>
      </c>
      <c r="O38" s="185">
        <v>865.5295039479237</v>
      </c>
      <c r="P38" s="185">
        <v>37.369658248447955</v>
      </c>
    </row>
    <row r="39" spans="1:16" ht="16.5" customHeight="1">
      <c r="A39" s="137"/>
      <c r="B39" s="137" t="s">
        <v>131</v>
      </c>
      <c r="C39" s="138">
        <v>870</v>
      </c>
      <c r="D39" s="165">
        <v>0</v>
      </c>
      <c r="E39" s="165">
        <v>0</v>
      </c>
      <c r="F39" s="165">
        <v>50</v>
      </c>
      <c r="G39" s="165">
        <v>340</v>
      </c>
      <c r="H39" s="166">
        <v>480</v>
      </c>
      <c r="I39" s="165">
        <v>91</v>
      </c>
      <c r="J39" s="185">
        <v>1755.4479418886199</v>
      </c>
      <c r="K39" s="185">
        <v>0</v>
      </c>
      <c r="L39" s="185">
        <v>0</v>
      </c>
      <c r="M39" s="185">
        <v>100.88781275221952</v>
      </c>
      <c r="N39" s="185">
        <v>686.0371267150928</v>
      </c>
      <c r="O39" s="185">
        <v>968.5230024213075</v>
      </c>
      <c r="P39" s="185">
        <v>183.61581920903956</v>
      </c>
    </row>
    <row r="40" spans="1:16" ht="16.5" customHeight="1">
      <c r="A40" s="137"/>
      <c r="B40" s="137" t="s">
        <v>132</v>
      </c>
      <c r="C40" s="138">
        <v>514</v>
      </c>
      <c r="D40" s="165">
        <v>0</v>
      </c>
      <c r="E40" s="165">
        <v>6</v>
      </c>
      <c r="F40" s="165">
        <v>0</v>
      </c>
      <c r="G40" s="165">
        <v>120</v>
      </c>
      <c r="H40" s="166">
        <v>388</v>
      </c>
      <c r="I40" s="165">
        <v>19</v>
      </c>
      <c r="J40" s="185">
        <v>1070.7664104326814</v>
      </c>
      <c r="K40" s="185">
        <v>0</v>
      </c>
      <c r="L40" s="185">
        <v>12.499218798825074</v>
      </c>
      <c r="M40" s="185">
        <v>0</v>
      </c>
      <c r="N40" s="185">
        <v>249.98437597650147</v>
      </c>
      <c r="O40" s="185">
        <v>808.2828156573548</v>
      </c>
      <c r="P40" s="185">
        <v>39.58085952961273</v>
      </c>
    </row>
    <row r="41" spans="1:16" ht="16.5" customHeight="1">
      <c r="A41" s="137"/>
      <c r="B41" s="137" t="s">
        <v>133</v>
      </c>
      <c r="C41" s="138">
        <v>669</v>
      </c>
      <c r="D41" s="165">
        <v>402</v>
      </c>
      <c r="E41" s="165">
        <v>0</v>
      </c>
      <c r="F41" s="165">
        <v>0</v>
      </c>
      <c r="G41" s="165">
        <v>0</v>
      </c>
      <c r="H41" s="166">
        <v>267</v>
      </c>
      <c r="I41" s="165">
        <v>35</v>
      </c>
      <c r="J41" s="185">
        <v>1671.246565076193</v>
      </c>
      <c r="K41" s="185">
        <v>1004.2468148888335</v>
      </c>
      <c r="L41" s="185">
        <v>0</v>
      </c>
      <c r="M41" s="185">
        <v>0</v>
      </c>
      <c r="N41" s="185">
        <v>0</v>
      </c>
      <c r="O41" s="185">
        <v>666.9997501873595</v>
      </c>
      <c r="P41" s="185">
        <v>87.4344241818636</v>
      </c>
    </row>
    <row r="42" spans="1:16" ht="16.5" customHeight="1">
      <c r="A42" s="137"/>
      <c r="B42" s="137" t="s">
        <v>134</v>
      </c>
      <c r="C42" s="140">
        <v>170</v>
      </c>
      <c r="D42" s="169">
        <v>0</v>
      </c>
      <c r="E42" s="169">
        <v>0</v>
      </c>
      <c r="F42" s="169">
        <v>0</v>
      </c>
      <c r="G42" s="169">
        <v>0</v>
      </c>
      <c r="H42" s="170">
        <v>170</v>
      </c>
      <c r="I42" s="169">
        <v>0</v>
      </c>
      <c r="J42" s="186">
        <v>722.328446993839</v>
      </c>
      <c r="K42" s="186">
        <v>0</v>
      </c>
      <c r="L42" s="186">
        <v>0</v>
      </c>
      <c r="M42" s="186">
        <v>0</v>
      </c>
      <c r="N42" s="186">
        <v>0</v>
      </c>
      <c r="O42" s="186">
        <v>722.328446993839</v>
      </c>
      <c r="P42" s="185">
        <v>0</v>
      </c>
    </row>
    <row r="43" spans="1:18" ht="16.5" customHeight="1">
      <c r="A43" s="141" t="s">
        <v>186</v>
      </c>
      <c r="B43" s="134"/>
      <c r="C43" s="136">
        <v>6647</v>
      </c>
      <c r="D43" s="171">
        <v>1311</v>
      </c>
      <c r="E43" s="171">
        <v>6</v>
      </c>
      <c r="F43" s="171">
        <v>0</v>
      </c>
      <c r="G43" s="171">
        <v>1347</v>
      </c>
      <c r="H43" s="172">
        <v>3983</v>
      </c>
      <c r="I43" s="171">
        <v>609</v>
      </c>
      <c r="J43" s="184">
        <v>1139.6094433109881</v>
      </c>
      <c r="K43" s="184">
        <v>224.76726044541977</v>
      </c>
      <c r="L43" s="184">
        <v>1.028683114166681</v>
      </c>
      <c r="M43" s="184">
        <v>0</v>
      </c>
      <c r="N43" s="184">
        <v>230.93935913041986</v>
      </c>
      <c r="O43" s="184">
        <v>682.8741406209817</v>
      </c>
      <c r="P43" s="184">
        <v>104.4113360879181</v>
      </c>
      <c r="Q43" s="196"/>
      <c r="R43" s="193"/>
    </row>
    <row r="44" spans="1:18" ht="16.5" customHeight="1">
      <c r="A44" s="143" t="s">
        <v>135</v>
      </c>
      <c r="B44" s="144" t="s">
        <v>136</v>
      </c>
      <c r="C44" s="145">
        <v>6090</v>
      </c>
      <c r="D44" s="173">
        <v>982</v>
      </c>
      <c r="E44" s="173">
        <v>6</v>
      </c>
      <c r="F44" s="173">
        <v>0</v>
      </c>
      <c r="G44" s="173">
        <v>1274</v>
      </c>
      <c r="H44" s="174">
        <v>3828</v>
      </c>
      <c r="I44" s="173">
        <v>555</v>
      </c>
      <c r="J44" s="188">
        <v>1135.130903519465</v>
      </c>
      <c r="K44" s="188">
        <v>183.0375282850763</v>
      </c>
      <c r="L44" s="188">
        <v>1.1183555699699161</v>
      </c>
      <c r="M44" s="188">
        <v>0</v>
      </c>
      <c r="N44" s="188">
        <v>237.46416602361222</v>
      </c>
      <c r="O44" s="188">
        <v>713.5108536408065</v>
      </c>
      <c r="P44" s="188">
        <v>103.44789022221725</v>
      </c>
      <c r="Q44" s="196"/>
      <c r="R44" s="193"/>
    </row>
    <row r="45" spans="1:18" ht="16.5" customHeight="1">
      <c r="A45" s="137" t="s">
        <v>137</v>
      </c>
      <c r="B45" s="137"/>
      <c r="C45" s="138">
        <v>557</v>
      </c>
      <c r="D45" s="165">
        <v>329</v>
      </c>
      <c r="E45" s="165">
        <v>0</v>
      </c>
      <c r="F45" s="165">
        <v>0</v>
      </c>
      <c r="G45" s="165">
        <v>73</v>
      </c>
      <c r="H45" s="166">
        <v>155</v>
      </c>
      <c r="I45" s="165">
        <v>54</v>
      </c>
      <c r="J45" s="185">
        <v>1190.9852890865548</v>
      </c>
      <c r="K45" s="185">
        <v>703.4724598015738</v>
      </c>
      <c r="L45" s="185">
        <v>0</v>
      </c>
      <c r="M45" s="185">
        <v>0</v>
      </c>
      <c r="N45" s="185">
        <v>156.0896339377352</v>
      </c>
      <c r="O45" s="185">
        <v>331.42319534724595</v>
      </c>
      <c r="P45" s="185">
        <v>115.46356483065343</v>
      </c>
      <c r="Q45" s="196"/>
      <c r="R45" s="193"/>
    </row>
    <row r="46" spans="1:18" ht="16.5" customHeight="1">
      <c r="A46" s="137"/>
      <c r="B46" s="137" t="s">
        <v>138</v>
      </c>
      <c r="C46" s="138">
        <v>0</v>
      </c>
      <c r="D46" s="165">
        <v>0</v>
      </c>
      <c r="E46" s="165">
        <v>0</v>
      </c>
      <c r="F46" s="165">
        <v>0</v>
      </c>
      <c r="G46" s="165">
        <v>0</v>
      </c>
      <c r="H46" s="166">
        <v>0</v>
      </c>
      <c r="I46" s="16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96"/>
      <c r="R46" s="193"/>
    </row>
    <row r="47" spans="1:18" ht="16.5" customHeight="1">
      <c r="A47" s="137"/>
      <c r="B47" s="137" t="s">
        <v>139</v>
      </c>
      <c r="C47" s="138">
        <v>402</v>
      </c>
      <c r="D47" s="165">
        <v>329</v>
      </c>
      <c r="E47" s="165">
        <v>0</v>
      </c>
      <c r="F47" s="165">
        <v>0</v>
      </c>
      <c r="G47" s="165">
        <v>73</v>
      </c>
      <c r="H47" s="166">
        <v>0</v>
      </c>
      <c r="I47" s="165">
        <v>54</v>
      </c>
      <c r="J47" s="185">
        <v>1948.4296238852269</v>
      </c>
      <c r="K47" s="185">
        <v>1594.610314075223</v>
      </c>
      <c r="L47" s="185">
        <v>0</v>
      </c>
      <c r="M47" s="185">
        <v>0</v>
      </c>
      <c r="N47" s="185">
        <v>353.81930981000386</v>
      </c>
      <c r="O47" s="185">
        <v>0</v>
      </c>
      <c r="P47" s="185">
        <v>261.72935246219464</v>
      </c>
      <c r="Q47" s="196"/>
      <c r="R47" s="193"/>
    </row>
    <row r="48" spans="1:18" ht="16.5" customHeight="1">
      <c r="A48" s="139"/>
      <c r="B48" s="139" t="s">
        <v>140</v>
      </c>
      <c r="C48" s="140">
        <v>155</v>
      </c>
      <c r="D48" s="169">
        <v>0</v>
      </c>
      <c r="E48" s="169">
        <v>0</v>
      </c>
      <c r="F48" s="169">
        <v>0</v>
      </c>
      <c r="G48" s="169">
        <v>0</v>
      </c>
      <c r="H48" s="170">
        <v>155</v>
      </c>
      <c r="I48" s="169">
        <v>0</v>
      </c>
      <c r="J48" s="186">
        <v>1235.0597609561753</v>
      </c>
      <c r="K48" s="186">
        <v>0</v>
      </c>
      <c r="L48" s="186">
        <v>0</v>
      </c>
      <c r="M48" s="186">
        <v>0</v>
      </c>
      <c r="N48" s="186">
        <v>0</v>
      </c>
      <c r="O48" s="186">
        <v>1235.0597609561753</v>
      </c>
      <c r="P48" s="186">
        <v>0</v>
      </c>
      <c r="Q48" s="196"/>
      <c r="R48" s="193"/>
    </row>
    <row r="49" spans="1:18" ht="16.5" customHeight="1">
      <c r="A49" s="141" t="s">
        <v>187</v>
      </c>
      <c r="B49" s="134"/>
      <c r="C49" s="136">
        <v>3706</v>
      </c>
      <c r="D49" s="171">
        <v>918</v>
      </c>
      <c r="E49" s="171">
        <v>4</v>
      </c>
      <c r="F49" s="171">
        <v>0</v>
      </c>
      <c r="G49" s="171">
        <v>677</v>
      </c>
      <c r="H49" s="172">
        <v>2107</v>
      </c>
      <c r="I49" s="171">
        <v>323</v>
      </c>
      <c r="J49" s="184">
        <v>1344.8146978884304</v>
      </c>
      <c r="K49" s="184">
        <v>333.11923709162954</v>
      </c>
      <c r="L49" s="184">
        <v>1.4514999437543772</v>
      </c>
      <c r="M49" s="184">
        <v>0</v>
      </c>
      <c r="N49" s="184">
        <v>245.66636548042834</v>
      </c>
      <c r="O49" s="184">
        <v>764.5775953726181</v>
      </c>
      <c r="P49" s="184">
        <v>117.20862045816595</v>
      </c>
      <c r="Q49" s="196"/>
      <c r="R49" s="193"/>
    </row>
    <row r="50" spans="1:18" ht="16.5" customHeight="1">
      <c r="A50" s="150" t="s">
        <v>141</v>
      </c>
      <c r="B50" s="150"/>
      <c r="C50" s="151">
        <v>1838</v>
      </c>
      <c r="D50" s="177">
        <v>360</v>
      </c>
      <c r="E50" s="177">
        <v>0</v>
      </c>
      <c r="F50" s="177">
        <v>0</v>
      </c>
      <c r="G50" s="177">
        <v>427</v>
      </c>
      <c r="H50" s="178">
        <v>1051</v>
      </c>
      <c r="I50" s="177">
        <v>114</v>
      </c>
      <c r="J50" s="190">
        <v>1046.184670377833</v>
      </c>
      <c r="K50" s="190">
        <v>204.9110344592056</v>
      </c>
      <c r="L50" s="190">
        <v>0</v>
      </c>
      <c r="M50" s="190">
        <v>0</v>
      </c>
      <c r="N50" s="190">
        <v>243.04725476133555</v>
      </c>
      <c r="O50" s="190">
        <v>598.2263811572919</v>
      </c>
      <c r="P50" s="190">
        <v>64.88849424541512</v>
      </c>
      <c r="Q50" s="196"/>
      <c r="R50" s="193"/>
    </row>
    <row r="51" spans="1:18" ht="16.5" customHeight="1">
      <c r="A51" s="137"/>
      <c r="B51" s="137" t="s">
        <v>142</v>
      </c>
      <c r="C51" s="138">
        <v>205</v>
      </c>
      <c r="D51" s="165">
        <v>0</v>
      </c>
      <c r="E51" s="165">
        <v>0</v>
      </c>
      <c r="F51" s="165">
        <v>0</v>
      </c>
      <c r="G51" s="165">
        <v>0</v>
      </c>
      <c r="H51" s="166">
        <v>205</v>
      </c>
      <c r="I51" s="165">
        <v>41</v>
      </c>
      <c r="J51" s="185">
        <v>489.9734697292</v>
      </c>
      <c r="K51" s="185">
        <v>0</v>
      </c>
      <c r="L51" s="185">
        <v>0</v>
      </c>
      <c r="M51" s="185">
        <v>0</v>
      </c>
      <c r="N51" s="185">
        <v>0</v>
      </c>
      <c r="O51" s="185">
        <v>489.9734697292</v>
      </c>
      <c r="P51" s="185">
        <v>97.99469394584001</v>
      </c>
      <c r="Q51" s="196"/>
      <c r="R51" s="193"/>
    </row>
    <row r="52" spans="1:18" ht="16.5" customHeight="1">
      <c r="A52" s="137"/>
      <c r="B52" s="137" t="s">
        <v>143</v>
      </c>
      <c r="C52" s="138">
        <v>1139</v>
      </c>
      <c r="D52" s="165">
        <v>360</v>
      </c>
      <c r="E52" s="165">
        <v>0</v>
      </c>
      <c r="F52" s="165">
        <v>0</v>
      </c>
      <c r="G52" s="165">
        <v>168</v>
      </c>
      <c r="H52" s="166">
        <v>611</v>
      </c>
      <c r="I52" s="165">
        <v>23</v>
      </c>
      <c r="J52" s="185">
        <v>1416.0678320113384</v>
      </c>
      <c r="K52" s="185">
        <v>447.5719223214064</v>
      </c>
      <c r="L52" s="185">
        <v>0</v>
      </c>
      <c r="M52" s="185">
        <v>0</v>
      </c>
      <c r="N52" s="185">
        <v>208.86689708332298</v>
      </c>
      <c r="O52" s="185">
        <v>759.6290126066091</v>
      </c>
      <c r="P52" s="185">
        <v>28.59487281497874</v>
      </c>
      <c r="Q52" s="196"/>
      <c r="R52" s="193"/>
    </row>
    <row r="53" spans="1:18" ht="16.5" customHeight="1">
      <c r="A53" s="137"/>
      <c r="B53" s="137" t="s">
        <v>144</v>
      </c>
      <c r="C53" s="138">
        <v>132</v>
      </c>
      <c r="D53" s="165">
        <v>0</v>
      </c>
      <c r="E53" s="165">
        <v>0</v>
      </c>
      <c r="F53" s="165">
        <v>0</v>
      </c>
      <c r="G53" s="165">
        <v>91</v>
      </c>
      <c r="H53" s="166">
        <v>41</v>
      </c>
      <c r="I53" s="165">
        <v>50</v>
      </c>
      <c r="J53" s="185">
        <v>396.5035595205912</v>
      </c>
      <c r="K53" s="185">
        <v>0</v>
      </c>
      <c r="L53" s="185">
        <v>0</v>
      </c>
      <c r="M53" s="185">
        <v>0</v>
      </c>
      <c r="N53" s="185">
        <v>273.34715088161965</v>
      </c>
      <c r="O53" s="185">
        <v>123.1564086389715</v>
      </c>
      <c r="P53" s="185">
        <v>150.19074224264816</v>
      </c>
      <c r="Q53" s="196"/>
      <c r="R53" s="193"/>
    </row>
    <row r="54" spans="1:18" ht="16.5" customHeight="1">
      <c r="A54" s="152"/>
      <c r="B54" s="152" t="s">
        <v>145</v>
      </c>
      <c r="C54" s="153">
        <v>362</v>
      </c>
      <c r="D54" s="179">
        <v>0</v>
      </c>
      <c r="E54" s="179">
        <v>0</v>
      </c>
      <c r="F54" s="179">
        <v>0</v>
      </c>
      <c r="G54" s="179">
        <v>168</v>
      </c>
      <c r="H54" s="180">
        <v>194</v>
      </c>
      <c r="I54" s="179">
        <v>0</v>
      </c>
      <c r="J54" s="191">
        <v>1799.0259417552927</v>
      </c>
      <c r="K54" s="191">
        <v>0</v>
      </c>
      <c r="L54" s="191">
        <v>0</v>
      </c>
      <c r="M54" s="191">
        <v>0</v>
      </c>
      <c r="N54" s="191">
        <v>834.907066891959</v>
      </c>
      <c r="O54" s="191">
        <v>964.1188748633336</v>
      </c>
      <c r="P54" s="191">
        <v>0</v>
      </c>
      <c r="Q54" s="196"/>
      <c r="R54" s="193"/>
    </row>
    <row r="55" spans="1:18" ht="16.5" customHeight="1">
      <c r="A55" s="137" t="s">
        <v>146</v>
      </c>
      <c r="B55" s="137"/>
      <c r="C55" s="138">
        <v>1868</v>
      </c>
      <c r="D55" s="165">
        <v>558</v>
      </c>
      <c r="E55" s="165">
        <v>4</v>
      </c>
      <c r="F55" s="165">
        <v>0</v>
      </c>
      <c r="G55" s="165">
        <v>250</v>
      </c>
      <c r="H55" s="166">
        <v>1056</v>
      </c>
      <c r="I55" s="165">
        <v>209</v>
      </c>
      <c r="J55" s="185">
        <v>1870.0383417925539</v>
      </c>
      <c r="K55" s="185">
        <v>558.6088836832147</v>
      </c>
      <c r="L55" s="185">
        <v>4.004364757585769</v>
      </c>
      <c r="M55" s="185">
        <v>0</v>
      </c>
      <c r="N55" s="185">
        <v>250.2727973491105</v>
      </c>
      <c r="O55" s="185">
        <v>1057.1522960026427</v>
      </c>
      <c r="P55" s="185">
        <v>209.2280585838564</v>
      </c>
      <c r="Q55" s="196"/>
      <c r="R55" s="193"/>
    </row>
    <row r="56" spans="1:18" ht="16.5" customHeight="1">
      <c r="A56" s="137"/>
      <c r="B56" s="137" t="s">
        <v>147</v>
      </c>
      <c r="C56" s="138">
        <v>764</v>
      </c>
      <c r="D56" s="165">
        <v>311</v>
      </c>
      <c r="E56" s="165">
        <v>0</v>
      </c>
      <c r="F56" s="165">
        <v>0</v>
      </c>
      <c r="G56" s="165">
        <v>78</v>
      </c>
      <c r="H56" s="166">
        <v>375</v>
      </c>
      <c r="I56" s="165">
        <v>40</v>
      </c>
      <c r="J56" s="185">
        <v>2403.8007739986783</v>
      </c>
      <c r="K56" s="185">
        <v>978.5105244942265</v>
      </c>
      <c r="L56" s="185">
        <v>0</v>
      </c>
      <c r="M56" s="185">
        <v>0</v>
      </c>
      <c r="N56" s="185">
        <v>245.41421514646194</v>
      </c>
      <c r="O56" s="185">
        <v>1179.8760343579902</v>
      </c>
      <c r="P56" s="185">
        <v>125.85344366485228</v>
      </c>
      <c r="Q56" s="196"/>
      <c r="R56" s="193"/>
    </row>
    <row r="57" spans="1:18" ht="16.5" customHeight="1">
      <c r="A57" s="137"/>
      <c r="B57" s="137" t="s">
        <v>148</v>
      </c>
      <c r="C57" s="138">
        <v>1074</v>
      </c>
      <c r="D57" s="165">
        <v>247</v>
      </c>
      <c r="E57" s="165">
        <v>4</v>
      </c>
      <c r="F57" s="165">
        <v>0</v>
      </c>
      <c r="G57" s="165">
        <v>142</v>
      </c>
      <c r="H57" s="166">
        <v>681</v>
      </c>
      <c r="I57" s="165">
        <v>142</v>
      </c>
      <c r="J57" s="185">
        <v>2102.913533834587</v>
      </c>
      <c r="K57" s="185">
        <v>483.6309523809524</v>
      </c>
      <c r="L57" s="185">
        <v>7.832080200501252</v>
      </c>
      <c r="M57" s="185">
        <v>0</v>
      </c>
      <c r="N57" s="185">
        <v>278.0388471177945</v>
      </c>
      <c r="O57" s="185">
        <v>1333.4116541353385</v>
      </c>
      <c r="P57" s="185">
        <v>278.0388471177945</v>
      </c>
      <c r="Q57" s="196"/>
      <c r="R57" s="193"/>
    </row>
    <row r="58" spans="1:16" ht="16.5" customHeight="1">
      <c r="A58" s="139"/>
      <c r="B58" s="139" t="s">
        <v>188</v>
      </c>
      <c r="C58" s="140">
        <v>30</v>
      </c>
      <c r="D58" s="169">
        <v>0</v>
      </c>
      <c r="E58" s="169">
        <v>0</v>
      </c>
      <c r="F58" s="169">
        <v>0</v>
      </c>
      <c r="G58" s="169">
        <v>30</v>
      </c>
      <c r="H58" s="170">
        <v>0</v>
      </c>
      <c r="I58" s="169">
        <v>27</v>
      </c>
      <c r="J58" s="186">
        <v>176.09767551068325</v>
      </c>
      <c r="K58" s="186">
        <v>0</v>
      </c>
      <c r="L58" s="186">
        <v>0</v>
      </c>
      <c r="M58" s="186">
        <v>0</v>
      </c>
      <c r="N58" s="186">
        <v>176.09767551068325</v>
      </c>
      <c r="O58" s="186">
        <v>0</v>
      </c>
      <c r="P58" s="186">
        <v>158.48790795961494</v>
      </c>
    </row>
    <row r="59" spans="1:18" ht="16.5" customHeight="1">
      <c r="A59" s="141" t="s">
        <v>189</v>
      </c>
      <c r="B59" s="134"/>
      <c r="C59" s="136">
        <v>2231</v>
      </c>
      <c r="D59" s="171">
        <v>602</v>
      </c>
      <c r="E59" s="171">
        <v>4</v>
      </c>
      <c r="F59" s="171">
        <v>7</v>
      </c>
      <c r="G59" s="171">
        <v>301</v>
      </c>
      <c r="H59" s="172">
        <v>1317</v>
      </c>
      <c r="I59" s="171">
        <v>93</v>
      </c>
      <c r="J59" s="184">
        <v>1207.754313214922</v>
      </c>
      <c r="K59" s="184">
        <v>325.8933646595172</v>
      </c>
      <c r="L59" s="184">
        <v>2.165404416342307</v>
      </c>
      <c r="M59" s="184">
        <v>3.789457728599037</v>
      </c>
      <c r="N59" s="184">
        <v>162.9466823297586</v>
      </c>
      <c r="O59" s="184">
        <v>712.9594040807046</v>
      </c>
      <c r="P59" s="184">
        <v>50.34565267995864</v>
      </c>
      <c r="Q59" s="196"/>
      <c r="R59" s="193"/>
    </row>
    <row r="60" spans="1:18" ht="16.5" customHeight="1">
      <c r="A60" s="150" t="s">
        <v>149</v>
      </c>
      <c r="B60" s="150"/>
      <c r="C60" s="151">
        <v>1085</v>
      </c>
      <c r="D60" s="177">
        <v>65</v>
      </c>
      <c r="E60" s="177">
        <v>4</v>
      </c>
      <c r="F60" s="177">
        <v>0</v>
      </c>
      <c r="G60" s="177">
        <v>210</v>
      </c>
      <c r="H60" s="178">
        <v>806</v>
      </c>
      <c r="I60" s="177">
        <v>69</v>
      </c>
      <c r="J60" s="190">
        <v>875.1764468642872</v>
      </c>
      <c r="K60" s="190">
        <v>52.4299253881831</v>
      </c>
      <c r="L60" s="190">
        <v>3.2264569469651136</v>
      </c>
      <c r="M60" s="190">
        <v>0</v>
      </c>
      <c r="N60" s="190">
        <v>169.3889897156685</v>
      </c>
      <c r="O60" s="190">
        <v>650.1310748134705</v>
      </c>
      <c r="P60" s="190">
        <v>55.65638233514822</v>
      </c>
      <c r="Q60" s="196"/>
      <c r="R60" s="193"/>
    </row>
    <row r="61" spans="1:18" ht="16.5" customHeight="1">
      <c r="A61" s="137"/>
      <c r="B61" s="137" t="s">
        <v>150</v>
      </c>
      <c r="C61" s="138">
        <v>705</v>
      </c>
      <c r="D61" s="165">
        <v>65</v>
      </c>
      <c r="E61" s="165">
        <v>4</v>
      </c>
      <c r="F61" s="165">
        <v>0</v>
      </c>
      <c r="G61" s="165">
        <v>40</v>
      </c>
      <c r="H61" s="166">
        <v>596</v>
      </c>
      <c r="I61" s="165">
        <v>50</v>
      </c>
      <c r="J61" s="185">
        <v>811.9313601289876</v>
      </c>
      <c r="K61" s="185">
        <v>74.85891972820453</v>
      </c>
      <c r="L61" s="185">
        <v>4.606702752504895</v>
      </c>
      <c r="M61" s="185">
        <v>0</v>
      </c>
      <c r="N61" s="185">
        <v>46.06702752504894</v>
      </c>
      <c r="O61" s="185">
        <v>686.3987101232293</v>
      </c>
      <c r="P61" s="185">
        <v>57.58378440631119</v>
      </c>
      <c r="Q61" s="196"/>
      <c r="R61" s="193"/>
    </row>
    <row r="62" spans="1:16" ht="16.5" customHeight="1">
      <c r="A62" s="137"/>
      <c r="B62" s="137" t="s">
        <v>151</v>
      </c>
      <c r="C62" s="138">
        <v>100</v>
      </c>
      <c r="D62" s="165">
        <v>0</v>
      </c>
      <c r="E62" s="165">
        <v>0</v>
      </c>
      <c r="F62" s="165">
        <v>0</v>
      </c>
      <c r="G62" s="165">
        <v>0</v>
      </c>
      <c r="H62" s="166">
        <v>100</v>
      </c>
      <c r="I62" s="165">
        <v>19</v>
      </c>
      <c r="J62" s="185">
        <v>487.04461328657703</v>
      </c>
      <c r="K62" s="185">
        <v>0</v>
      </c>
      <c r="L62" s="185">
        <v>0</v>
      </c>
      <c r="M62" s="185">
        <v>0</v>
      </c>
      <c r="N62" s="185">
        <v>0</v>
      </c>
      <c r="O62" s="185">
        <v>487.04461328657703</v>
      </c>
      <c r="P62" s="185">
        <v>92.53847652444964</v>
      </c>
    </row>
    <row r="63" spans="1:16" ht="16.5" customHeight="1">
      <c r="A63" s="152"/>
      <c r="B63" s="152" t="s">
        <v>152</v>
      </c>
      <c r="C63" s="153">
        <v>280</v>
      </c>
      <c r="D63" s="179">
        <v>0</v>
      </c>
      <c r="E63" s="179">
        <v>0</v>
      </c>
      <c r="F63" s="179">
        <v>0</v>
      </c>
      <c r="G63" s="179">
        <v>170</v>
      </c>
      <c r="H63" s="180">
        <v>110</v>
      </c>
      <c r="I63" s="179">
        <v>0</v>
      </c>
      <c r="J63" s="191">
        <v>1685.4270751820864</v>
      </c>
      <c r="K63" s="191">
        <v>0</v>
      </c>
      <c r="L63" s="191">
        <v>0</v>
      </c>
      <c r="M63" s="191">
        <v>0</v>
      </c>
      <c r="N63" s="191">
        <v>1023.295009931981</v>
      </c>
      <c r="O63" s="191">
        <v>662.1320652501054</v>
      </c>
      <c r="P63" s="191">
        <v>0</v>
      </c>
    </row>
    <row r="64" spans="1:16" ht="16.5" customHeight="1">
      <c r="A64" s="137" t="s">
        <v>153</v>
      </c>
      <c r="B64" s="137"/>
      <c r="C64" s="138">
        <v>1146</v>
      </c>
      <c r="D64" s="165">
        <v>537</v>
      </c>
      <c r="E64" s="165">
        <v>0</v>
      </c>
      <c r="F64" s="165">
        <v>7</v>
      </c>
      <c r="G64" s="165">
        <v>91</v>
      </c>
      <c r="H64" s="166">
        <v>511</v>
      </c>
      <c r="I64" s="165">
        <v>24</v>
      </c>
      <c r="J64" s="185">
        <v>1886.4818594850858</v>
      </c>
      <c r="K64" s="185">
        <v>883.9797194969381</v>
      </c>
      <c r="L64" s="185">
        <v>0</v>
      </c>
      <c r="M64" s="185">
        <v>11.523013103312044</v>
      </c>
      <c r="N64" s="185">
        <v>149.79917034305657</v>
      </c>
      <c r="O64" s="185">
        <v>841.1799565417791</v>
      </c>
      <c r="P64" s="185">
        <v>39.50747349706987</v>
      </c>
    </row>
    <row r="65" spans="1:16" ht="16.5" customHeight="1">
      <c r="A65" s="137"/>
      <c r="B65" s="137" t="s">
        <v>154</v>
      </c>
      <c r="C65" s="138">
        <v>707</v>
      </c>
      <c r="D65" s="165">
        <v>287</v>
      </c>
      <c r="E65" s="165">
        <v>0</v>
      </c>
      <c r="F65" s="165">
        <v>7</v>
      </c>
      <c r="G65" s="165">
        <v>55</v>
      </c>
      <c r="H65" s="166">
        <v>358</v>
      </c>
      <c r="I65" s="165">
        <v>19</v>
      </c>
      <c r="J65" s="185">
        <v>2610.879279146202</v>
      </c>
      <c r="K65" s="185">
        <v>1059.8618855940028</v>
      </c>
      <c r="L65" s="185">
        <v>0</v>
      </c>
      <c r="M65" s="185">
        <v>25.85028989253665</v>
      </c>
      <c r="N65" s="185">
        <v>203.10942058421656</v>
      </c>
      <c r="O65" s="185">
        <v>1322.057683075446</v>
      </c>
      <c r="P65" s="185">
        <v>70.16507256545663</v>
      </c>
    </row>
    <row r="66" spans="1:16" ht="16.5" customHeight="1">
      <c r="A66" s="139"/>
      <c r="B66" s="139" t="s">
        <v>155</v>
      </c>
      <c r="C66" s="140">
        <v>439</v>
      </c>
      <c r="D66" s="169">
        <v>250</v>
      </c>
      <c r="E66" s="169">
        <v>0</v>
      </c>
      <c r="F66" s="169">
        <v>0</v>
      </c>
      <c r="G66" s="169">
        <v>36</v>
      </c>
      <c r="H66" s="170">
        <v>153</v>
      </c>
      <c r="I66" s="169">
        <v>5</v>
      </c>
      <c r="J66" s="186">
        <v>1303.8700288098846</v>
      </c>
      <c r="K66" s="186">
        <v>742.5227954498204</v>
      </c>
      <c r="L66" s="186">
        <v>0</v>
      </c>
      <c r="M66" s="186">
        <v>0</v>
      </c>
      <c r="N66" s="186">
        <v>106.92328254477412</v>
      </c>
      <c r="O66" s="186">
        <v>454.42395081529</v>
      </c>
      <c r="P66" s="186">
        <v>14.850455908996405</v>
      </c>
    </row>
    <row r="67" spans="1:16" ht="16.5" customHeight="1">
      <c r="A67" s="141" t="s">
        <v>190</v>
      </c>
      <c r="B67" s="134"/>
      <c r="C67" s="136">
        <v>1577</v>
      </c>
      <c r="D67" s="171">
        <v>266</v>
      </c>
      <c r="E67" s="171">
        <v>4</v>
      </c>
      <c r="F67" s="171">
        <v>0</v>
      </c>
      <c r="G67" s="171">
        <v>493</v>
      </c>
      <c r="H67" s="172">
        <v>814</v>
      </c>
      <c r="I67" s="171">
        <v>58</v>
      </c>
      <c r="J67" s="184">
        <v>1399.451578265461</v>
      </c>
      <c r="K67" s="184">
        <v>236.05207344236692</v>
      </c>
      <c r="L67" s="184">
        <v>3.549655239734841</v>
      </c>
      <c r="M67" s="184">
        <v>0</v>
      </c>
      <c r="N67" s="184">
        <v>437.49500829731915</v>
      </c>
      <c r="O67" s="184">
        <v>722.3548412860401</v>
      </c>
      <c r="P67" s="184">
        <v>51.47000097615519</v>
      </c>
    </row>
    <row r="68" spans="1:16" ht="16.5" customHeight="1">
      <c r="A68" s="150" t="s">
        <v>156</v>
      </c>
      <c r="B68" s="150"/>
      <c r="C68" s="151">
        <v>1577</v>
      </c>
      <c r="D68" s="177">
        <v>266</v>
      </c>
      <c r="E68" s="177">
        <v>4</v>
      </c>
      <c r="F68" s="177">
        <v>0</v>
      </c>
      <c r="G68" s="177">
        <v>493</v>
      </c>
      <c r="H68" s="178">
        <v>814</v>
      </c>
      <c r="I68" s="177">
        <v>58</v>
      </c>
      <c r="J68" s="190">
        <v>1399.451578265461</v>
      </c>
      <c r="K68" s="190">
        <v>236.05207344236692</v>
      </c>
      <c r="L68" s="190">
        <v>3.549655239734841</v>
      </c>
      <c r="M68" s="190">
        <v>0</v>
      </c>
      <c r="N68" s="190">
        <v>437.49500829731915</v>
      </c>
      <c r="O68" s="190">
        <v>722.3548412860401</v>
      </c>
      <c r="P68" s="190">
        <v>51.47000097615519</v>
      </c>
    </row>
    <row r="69" spans="1:18" ht="16.5" customHeight="1">
      <c r="A69" s="137"/>
      <c r="B69" s="137" t="s">
        <v>157</v>
      </c>
      <c r="C69" s="138">
        <v>461</v>
      </c>
      <c r="D69" s="165">
        <v>0</v>
      </c>
      <c r="E69" s="165">
        <v>0</v>
      </c>
      <c r="F69" s="165">
        <v>0</v>
      </c>
      <c r="G69" s="165">
        <v>173</v>
      </c>
      <c r="H69" s="166">
        <v>288</v>
      </c>
      <c r="I69" s="165">
        <v>47</v>
      </c>
      <c r="J69" s="185">
        <v>1050.4010207801675</v>
      </c>
      <c r="K69" s="185">
        <v>0</v>
      </c>
      <c r="L69" s="185">
        <v>0</v>
      </c>
      <c r="M69" s="185">
        <v>0</v>
      </c>
      <c r="N69" s="185">
        <v>394.18519868756835</v>
      </c>
      <c r="O69" s="185">
        <v>656.2158220925993</v>
      </c>
      <c r="P69" s="185">
        <v>107.09077652205615</v>
      </c>
      <c r="Q69" s="196"/>
      <c r="R69" s="193"/>
    </row>
    <row r="70" spans="1:18" ht="16.5" customHeight="1">
      <c r="A70" s="139"/>
      <c r="B70" s="139" t="s">
        <v>158</v>
      </c>
      <c r="C70" s="140">
        <v>1116</v>
      </c>
      <c r="D70" s="169">
        <v>266</v>
      </c>
      <c r="E70" s="169">
        <v>4</v>
      </c>
      <c r="F70" s="169">
        <v>0</v>
      </c>
      <c r="G70" s="169">
        <v>320</v>
      </c>
      <c r="H70" s="170">
        <v>526</v>
      </c>
      <c r="I70" s="169">
        <v>11</v>
      </c>
      <c r="J70" s="186">
        <v>1622.1166005319844</v>
      </c>
      <c r="K70" s="186">
        <v>386.63352665009666</v>
      </c>
      <c r="L70" s="186">
        <v>5.814037994738296</v>
      </c>
      <c r="M70" s="186">
        <v>0</v>
      </c>
      <c r="N70" s="186">
        <v>465.12303957906363</v>
      </c>
      <c r="O70" s="186">
        <v>764.5459963080858</v>
      </c>
      <c r="P70" s="186">
        <v>15.988604485530313</v>
      </c>
      <c r="Q70" s="196"/>
      <c r="R70" s="193"/>
    </row>
    <row r="71" spans="1:18" ht="16.5" customHeight="1">
      <c r="A71" s="141" t="s">
        <v>191</v>
      </c>
      <c r="B71" s="134"/>
      <c r="C71" s="136">
        <v>2077</v>
      </c>
      <c r="D71" s="171">
        <v>393</v>
      </c>
      <c r="E71" s="171">
        <v>4</v>
      </c>
      <c r="F71" s="171">
        <v>26</v>
      </c>
      <c r="G71" s="171">
        <v>976</v>
      </c>
      <c r="H71" s="172">
        <v>678</v>
      </c>
      <c r="I71" s="171">
        <v>201</v>
      </c>
      <c r="J71" s="184">
        <v>1421.035707199595</v>
      </c>
      <c r="K71" s="184">
        <v>268.88157579655314</v>
      </c>
      <c r="L71" s="184">
        <v>2.7367081506010495</v>
      </c>
      <c r="M71" s="184">
        <v>17.788602978906823</v>
      </c>
      <c r="N71" s="184">
        <v>667.7567887466561</v>
      </c>
      <c r="O71" s="184">
        <v>463.8720315268779</v>
      </c>
      <c r="P71" s="184">
        <v>137.51958456770274</v>
      </c>
      <c r="Q71" s="196"/>
      <c r="R71" s="193"/>
    </row>
    <row r="72" spans="1:18" ht="16.5" customHeight="1">
      <c r="A72" s="150" t="s">
        <v>159</v>
      </c>
      <c r="B72" s="150"/>
      <c r="C72" s="151">
        <v>2077</v>
      </c>
      <c r="D72" s="177">
        <v>393</v>
      </c>
      <c r="E72" s="177">
        <v>4</v>
      </c>
      <c r="F72" s="177">
        <v>26</v>
      </c>
      <c r="G72" s="177">
        <v>976</v>
      </c>
      <c r="H72" s="178">
        <v>678</v>
      </c>
      <c r="I72" s="177">
        <v>201</v>
      </c>
      <c r="J72" s="190">
        <v>1421.035707199595</v>
      </c>
      <c r="K72" s="190">
        <v>268.88157579655314</v>
      </c>
      <c r="L72" s="190">
        <v>2.7367081506010495</v>
      </c>
      <c r="M72" s="190">
        <v>17.788602978906823</v>
      </c>
      <c r="N72" s="190">
        <v>667.7567887466561</v>
      </c>
      <c r="O72" s="190">
        <v>463.8720315268779</v>
      </c>
      <c r="P72" s="190">
        <v>137.51958456770274</v>
      </c>
      <c r="Q72" s="196"/>
      <c r="R72" s="193"/>
    </row>
    <row r="73" spans="1:18" ht="16.5" customHeight="1">
      <c r="A73" s="137"/>
      <c r="B73" s="137" t="s">
        <v>160</v>
      </c>
      <c r="C73" s="138">
        <v>865</v>
      </c>
      <c r="D73" s="165">
        <v>308</v>
      </c>
      <c r="E73" s="165">
        <v>4</v>
      </c>
      <c r="F73" s="165">
        <v>26</v>
      </c>
      <c r="G73" s="165">
        <v>100</v>
      </c>
      <c r="H73" s="166">
        <v>427</v>
      </c>
      <c r="I73" s="165">
        <v>116</v>
      </c>
      <c r="J73" s="185">
        <v>1799.23454530327</v>
      </c>
      <c r="K73" s="185">
        <v>640.6523005241701</v>
      </c>
      <c r="L73" s="185">
        <v>8.320159747067144</v>
      </c>
      <c r="M73" s="185">
        <v>54.081038355936435</v>
      </c>
      <c r="N73" s="185">
        <v>208.0039936766786</v>
      </c>
      <c r="O73" s="185">
        <v>888.1770529994176</v>
      </c>
      <c r="P73" s="185">
        <v>241.28463266494714</v>
      </c>
      <c r="Q73" s="196"/>
      <c r="R73" s="193"/>
    </row>
    <row r="74" spans="1:18" ht="16.5" customHeight="1">
      <c r="A74" s="137"/>
      <c r="B74" s="137" t="s">
        <v>161</v>
      </c>
      <c r="C74" s="138">
        <v>630</v>
      </c>
      <c r="D74" s="165">
        <v>85</v>
      </c>
      <c r="E74" s="165">
        <v>0</v>
      </c>
      <c r="F74" s="165">
        <v>0</v>
      </c>
      <c r="G74" s="165">
        <v>504</v>
      </c>
      <c r="H74" s="166">
        <v>41</v>
      </c>
      <c r="I74" s="165">
        <v>18</v>
      </c>
      <c r="J74" s="185">
        <v>1242.9467703113287</v>
      </c>
      <c r="K74" s="185">
        <v>167.69916742295703</v>
      </c>
      <c r="L74" s="185">
        <v>0</v>
      </c>
      <c r="M74" s="185">
        <v>0</v>
      </c>
      <c r="N74" s="185">
        <v>994.3574162490629</v>
      </c>
      <c r="O74" s="185">
        <v>80.89018663930868</v>
      </c>
      <c r="P74" s="185">
        <v>35.51276486603796</v>
      </c>
      <c r="Q74" s="196"/>
      <c r="R74" s="193"/>
    </row>
    <row r="75" spans="1:16" ht="16.5" customHeight="1">
      <c r="A75" s="139"/>
      <c r="B75" s="139" t="s">
        <v>193</v>
      </c>
      <c r="C75" s="140">
        <v>582</v>
      </c>
      <c r="D75" s="169">
        <v>0</v>
      </c>
      <c r="E75" s="169">
        <v>0</v>
      </c>
      <c r="F75" s="169">
        <v>0</v>
      </c>
      <c r="G75" s="169">
        <v>372</v>
      </c>
      <c r="H75" s="170">
        <v>210</v>
      </c>
      <c r="I75" s="169">
        <v>67</v>
      </c>
      <c r="J75" s="186">
        <v>1227.8740057807127</v>
      </c>
      <c r="K75" s="186">
        <v>0</v>
      </c>
      <c r="L75" s="186">
        <v>0</v>
      </c>
      <c r="M75" s="186">
        <v>0</v>
      </c>
      <c r="N75" s="186">
        <v>784.8266841072597</v>
      </c>
      <c r="O75" s="186">
        <v>443.04732167345304</v>
      </c>
      <c r="P75" s="186">
        <v>141.35319310533978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 sheet="1" objects="1" scenarios="1"/>
  <mergeCells count="8">
    <mergeCell ref="A2:A4"/>
    <mergeCell ref="B2:B4"/>
    <mergeCell ref="C2:I2"/>
    <mergeCell ref="J2:P2"/>
    <mergeCell ref="C3:H3"/>
    <mergeCell ref="I3:I4"/>
    <mergeCell ref="J3:O3"/>
    <mergeCell ref="P3:P4"/>
  </mergeCells>
  <printOptions/>
  <pageMargins left="0.7480314960629921" right="0.15748031496062992" top="0.7480314960629921" bottom="0.8267716535433072" header="0.5118110236220472" footer="0.5118110236220472"/>
  <pageSetup fitToHeight="2" horizontalDpi="300" verticalDpi="300" orientation="portrait" paperSize="9" scale="7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情報事務センター</cp:lastModifiedBy>
  <cp:lastPrinted>2010-10-20T01:48:42Z</cp:lastPrinted>
  <dcterms:created xsi:type="dcterms:W3CDTF">1997-01-08T22:48:59Z</dcterms:created>
  <dcterms:modified xsi:type="dcterms:W3CDTF">2010-10-20T01:49:35Z</dcterms:modified>
  <cp:category/>
  <cp:version/>
  <cp:contentType/>
  <cp:contentStatus/>
</cp:coreProperties>
</file>