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020" windowHeight="8100" activeTab="0"/>
  </bookViews>
  <sheets>
    <sheet name="令和４年度検査実施状況" sheetId="1" r:id="rId1"/>
  </sheets>
  <definedNames>
    <definedName name="_xlnm.Print_Area" localSheetId="0">'令和４年度検査実施状況'!$A$1:$H$31</definedName>
  </definedNames>
  <calcPr fullCalcOnLoad="1"/>
</workbook>
</file>

<file path=xl/sharedStrings.xml><?xml version="1.0" encoding="utf-8"?>
<sst xmlns="http://schemas.openxmlformats.org/spreadsheetml/2006/main" count="40" uniqueCount="38">
  <si>
    <t>食品、添加物、器具容器等の試験検査実施状況</t>
  </si>
  <si>
    <t>区分</t>
  </si>
  <si>
    <t>検査件数</t>
  </si>
  <si>
    <t>検査項目数</t>
  </si>
  <si>
    <t>不適
　　　件数
不良</t>
  </si>
  <si>
    <t>不適
　　　　％
不良</t>
  </si>
  <si>
    <t>食品
・
添加物等の検査</t>
  </si>
  <si>
    <t>穀類、野菜、果実等の残留農薬試験</t>
  </si>
  <si>
    <t>器具及び容器包装の規格試験</t>
  </si>
  <si>
    <t>米のカドミウム試験</t>
  </si>
  <si>
    <t>輸入食品の指定外添加物等試験</t>
  </si>
  <si>
    <t>輸入柑橘類等の防カビ剤試験</t>
  </si>
  <si>
    <t>遺伝子組換え食品試験</t>
  </si>
  <si>
    <t>アレルギー食品試験</t>
  </si>
  <si>
    <t>◎国産食肉の残留農薬試験</t>
  </si>
  <si>
    <t>輸入食肉の残留医薬品試験</t>
  </si>
  <si>
    <t>輸入魚介類の残留医薬品試験</t>
  </si>
  <si>
    <t>輸入チーズのリステリア試験</t>
  </si>
  <si>
    <t>その他収去等試験：健康福祉事務所検査室実施分（収去）</t>
  </si>
  <si>
    <t>その他収去等試験：健康福祉事務所検査室実施分（試買）</t>
  </si>
  <si>
    <t>（その他収去等試験分）計</t>
  </si>
  <si>
    <t>計</t>
  </si>
  <si>
    <t>☆：試買試験</t>
  </si>
  <si>
    <t>（　）内は輸入食品の内数</t>
  </si>
  <si>
    <t>輸入食品件数</t>
  </si>
  <si>
    <t>国産検査項目数</t>
  </si>
  <si>
    <t>不適・不良</t>
  </si>
  <si>
    <t>食品・添加物（研究所）</t>
  </si>
  <si>
    <t>食品・添加物（HWO検査室)</t>
  </si>
  <si>
    <t>器具及び容器包装</t>
  </si>
  <si>
    <t>幼児用衣類</t>
  </si>
  <si>
    <t>-</t>
  </si>
  <si>
    <t>◎国産食肉の残留医薬品試験</t>
  </si>
  <si>
    <t>☆生食用かきのノロウイルス試験</t>
  </si>
  <si>
    <t>（健康科学研究所実施分）計</t>
  </si>
  <si>
    <t>◎：食肉衛生検査センター搬入</t>
  </si>
  <si>
    <t>家庭用品の試買試験</t>
  </si>
  <si>
    <r>
      <t>（令和４</t>
    </r>
    <r>
      <rPr>
        <sz val="11"/>
        <rFont val="ＭＳ Ｐゴシック"/>
        <family val="3"/>
      </rPr>
      <t>年度）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</si>
</sst>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_);[Red]\(#,##0\)"/>
    <numFmt numFmtId="179" formatCode="#,##0.0_);[Red]\(#,##0.0\)"/>
    <numFmt numFmtId="180" formatCode="#,##0.0;[Red]\-#,##0.0"/>
    <numFmt numFmtId="181" formatCode="0.000"/>
    <numFmt numFmtId="182" formatCode="0.0"/>
    <numFmt numFmtId="183" formatCode="0_);[Red]\(0\)"/>
    <numFmt numFmtId="184" formatCode="0.000%"/>
    <numFmt numFmtId="185" formatCode="0.0%"/>
    <numFmt numFmtId="186" formatCode="0.0000"/>
    <numFmt numFmtId="187" formatCode="0.00_ "/>
    <numFmt numFmtId="188" formatCode="\(0.0\)"/>
    <numFmt numFmtId="189" formatCode="0_ "/>
    <numFmt numFmtId="190" formatCode="#,##0.0_ ;[Red]\-#,##0.0\ "/>
    <numFmt numFmtId="191" formatCode="0.0_);[Red]\(0.0\)"/>
    <numFmt numFmtId="192" formatCode="#,##0_ "/>
    <numFmt numFmtId="193" formatCode="#,##0_ ;[Red]\-#,##0\ "/>
    <numFmt numFmtId="194" formatCode="0.000000_ "/>
    <numFmt numFmtId="195" formatCode="0.00000_ "/>
    <numFmt numFmtId="196" formatCode="0.0000_ "/>
    <numFmt numFmtId="197" formatCode="0.000_ "/>
    <numFmt numFmtId="198" formatCode="[$-411]ggge&quot;年&quot;m&quot;月&quot;d&quot;日&quot;;@"/>
    <numFmt numFmtId="199" formatCode="0_);\(0\)"/>
    <numFmt numFmtId="200" formatCode="#,##0_);\(#,##0\)"/>
    <numFmt numFmtId="201" formatCode="mmm\-yyyy"/>
    <numFmt numFmtId="202" formatCode="m/d;@"/>
    <numFmt numFmtId="203" formatCode="yy\.mm"/>
    <numFmt numFmtId="204" formatCode="0.000?"/>
    <numFmt numFmtId="205" formatCode="0.0?"/>
    <numFmt numFmtId="206" formatCode="0_._0_0"/>
    <numFmt numFmtId="207" formatCode="yyyy&quot;年&quot;m&quot;月&quot;;@"/>
    <numFmt numFmtId="208" formatCode="0.00;_ᰀ"/>
    <numFmt numFmtId="209" formatCode="0.00_);[Red]\(0.0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62" applyFont="1">
      <alignment vertical="center"/>
      <protection/>
    </xf>
    <xf numFmtId="192" fontId="1" fillId="0" borderId="0" xfId="62" applyNumberFormat="1" applyFont="1">
      <alignment vertical="center"/>
      <protection/>
    </xf>
    <xf numFmtId="178" fontId="1" fillId="0" borderId="0" xfId="62" applyNumberFormat="1" applyFont="1">
      <alignment vertical="center"/>
      <protection/>
    </xf>
    <xf numFmtId="0" fontId="1" fillId="0" borderId="0" xfId="62" applyFont="1" applyFill="1">
      <alignment vertical="center"/>
      <protection/>
    </xf>
    <xf numFmtId="192" fontId="1" fillId="0" borderId="0" xfId="62" applyNumberFormat="1" applyFont="1" applyFill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21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192" fontId="0" fillId="0" borderId="0" xfId="62" applyNumberFormat="1" applyFont="1" applyFill="1">
      <alignment vertical="center"/>
      <protection/>
    </xf>
    <xf numFmtId="178" fontId="0" fillId="0" borderId="0" xfId="62" applyNumberFormat="1" applyFont="1" applyFill="1">
      <alignment vertical="center"/>
      <protection/>
    </xf>
    <xf numFmtId="0" fontId="0" fillId="0" borderId="10" xfId="62" applyFont="1" applyFill="1" applyBorder="1">
      <alignment vertical="center"/>
      <protection/>
    </xf>
    <xf numFmtId="0" fontId="0" fillId="0" borderId="10" xfId="62" applyFont="1" applyFill="1" applyBorder="1" applyAlignment="1">
      <alignment vertical="center" wrapText="1"/>
      <protection/>
    </xf>
    <xf numFmtId="0" fontId="0" fillId="0" borderId="11" xfId="61" applyFont="1" applyFill="1" applyBorder="1" applyAlignment="1">
      <alignment vertical="center"/>
      <protection/>
    </xf>
    <xf numFmtId="192" fontId="0" fillId="0" borderId="12" xfId="62" applyNumberFormat="1" applyFont="1" applyFill="1" applyBorder="1">
      <alignment vertical="center"/>
      <protection/>
    </xf>
    <xf numFmtId="200" fontId="0" fillId="0" borderId="13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>
      <alignment vertical="center"/>
      <protection/>
    </xf>
    <xf numFmtId="0" fontId="0" fillId="0" borderId="0" xfId="62" applyFont="1" applyFill="1" applyAlignment="1">
      <alignment vertical="center" shrinkToFit="1"/>
      <protection/>
    </xf>
    <xf numFmtId="192" fontId="0" fillId="0" borderId="0" xfId="62" applyNumberFormat="1" applyFont="1" applyFill="1" applyAlignment="1">
      <alignment vertical="center" shrinkToFit="1"/>
      <protection/>
    </xf>
    <xf numFmtId="178" fontId="0" fillId="0" borderId="0" xfId="62" applyNumberFormat="1" applyFont="1" applyFill="1" applyAlignment="1">
      <alignment vertical="center" shrinkToFit="1"/>
      <protection/>
    </xf>
    <xf numFmtId="200" fontId="0" fillId="0" borderId="0" xfId="62" applyNumberFormat="1" applyFont="1" applyFill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0" fontId="0" fillId="0" borderId="14" xfId="6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0" xfId="62" applyFont="1" applyFill="1" applyBorder="1">
      <alignment vertical="center"/>
      <protection/>
    </xf>
    <xf numFmtId="192" fontId="0" fillId="0" borderId="0" xfId="62" applyNumberFormat="1" applyFont="1" applyFill="1" applyBorder="1">
      <alignment vertical="center"/>
      <protection/>
    </xf>
    <xf numFmtId="200" fontId="0" fillId="0" borderId="0" xfId="62" applyNumberFormat="1" applyFont="1" applyFill="1" applyBorder="1">
      <alignment vertical="center"/>
      <protection/>
    </xf>
    <xf numFmtId="0" fontId="0" fillId="0" borderId="15" xfId="62" applyFont="1" applyFill="1" applyBorder="1">
      <alignment vertical="center"/>
      <protection/>
    </xf>
    <xf numFmtId="192" fontId="0" fillId="0" borderId="15" xfId="62" applyNumberFormat="1" applyFont="1" applyFill="1" applyBorder="1">
      <alignment vertical="center"/>
      <protection/>
    </xf>
    <xf numFmtId="200" fontId="0" fillId="0" borderId="15" xfId="62" applyNumberFormat="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0" fontId="0" fillId="0" borderId="0" xfId="62" applyFont="1" applyFill="1">
      <alignment vertical="center"/>
      <protection/>
    </xf>
    <xf numFmtId="192" fontId="0" fillId="0" borderId="15" xfId="62" applyNumberFormat="1" applyFont="1" applyFill="1" applyBorder="1" applyAlignment="1">
      <alignment horizontal="right" vertical="center"/>
      <protection/>
    </xf>
    <xf numFmtId="192" fontId="23" fillId="0" borderId="12" xfId="62" applyNumberFormat="1" applyFont="1" applyFill="1" applyBorder="1">
      <alignment vertical="center"/>
      <protection/>
    </xf>
    <xf numFmtId="199" fontId="23" fillId="0" borderId="13" xfId="62" applyNumberFormat="1" applyFont="1" applyFill="1" applyBorder="1">
      <alignment vertical="center"/>
      <protection/>
    </xf>
    <xf numFmtId="178" fontId="24" fillId="0" borderId="12" xfId="62" applyNumberFormat="1" applyFont="1" applyFill="1" applyBorder="1">
      <alignment vertical="center"/>
      <protection/>
    </xf>
    <xf numFmtId="200" fontId="24" fillId="0" borderId="13" xfId="62" applyNumberFormat="1" applyFont="1" applyFill="1" applyBorder="1">
      <alignment vertical="center"/>
      <protection/>
    </xf>
    <xf numFmtId="0" fontId="23" fillId="0" borderId="10" xfId="62" applyFont="1" applyFill="1" applyBorder="1">
      <alignment vertical="center"/>
      <protection/>
    </xf>
    <xf numFmtId="176" fontId="23" fillId="0" borderId="10" xfId="62" applyNumberFormat="1" applyFont="1" applyFill="1" applyBorder="1">
      <alignment vertical="center"/>
      <protection/>
    </xf>
    <xf numFmtId="199" fontId="24" fillId="0" borderId="13" xfId="62" applyNumberFormat="1" applyFont="1" applyFill="1" applyBorder="1">
      <alignment vertical="center"/>
      <protection/>
    </xf>
    <xf numFmtId="192" fontId="23" fillId="24" borderId="12" xfId="62" applyNumberFormat="1" applyFont="1" applyFill="1" applyBorder="1">
      <alignment vertical="center"/>
      <protection/>
    </xf>
    <xf numFmtId="199" fontId="23" fillId="24" borderId="13" xfId="62" applyNumberFormat="1" applyFont="1" applyFill="1" applyBorder="1">
      <alignment vertical="center"/>
      <protection/>
    </xf>
    <xf numFmtId="178" fontId="24" fillId="24" borderId="12" xfId="62" applyNumberFormat="1" applyFont="1" applyFill="1" applyBorder="1">
      <alignment vertical="center"/>
      <protection/>
    </xf>
    <xf numFmtId="199" fontId="24" fillId="24" borderId="13" xfId="62" applyNumberFormat="1" applyFont="1" applyFill="1" applyBorder="1">
      <alignment vertical="center"/>
      <protection/>
    </xf>
    <xf numFmtId="0" fontId="23" fillId="24" borderId="10" xfId="62" applyFont="1" applyFill="1" applyBorder="1">
      <alignment vertical="center"/>
      <protection/>
    </xf>
    <xf numFmtId="176" fontId="23" fillId="24" borderId="10" xfId="62" applyNumberFormat="1" applyFont="1" applyFill="1" applyBorder="1">
      <alignment vertical="center"/>
      <protection/>
    </xf>
    <xf numFmtId="178" fontId="23" fillId="24" borderId="12" xfId="62" applyNumberFormat="1" applyFont="1" applyFill="1" applyBorder="1">
      <alignment vertical="center"/>
      <protection/>
    </xf>
    <xf numFmtId="192" fontId="24" fillId="24" borderId="12" xfId="0" applyNumberFormat="1" applyFont="1" applyFill="1" applyBorder="1" applyAlignment="1">
      <alignment/>
    </xf>
    <xf numFmtId="199" fontId="24" fillId="24" borderId="13" xfId="0" applyNumberFormat="1" applyFont="1" applyFill="1" applyBorder="1" applyAlignment="1">
      <alignment/>
    </xf>
    <xf numFmtId="200" fontId="24" fillId="24" borderId="13" xfId="0" applyNumberFormat="1" applyFont="1" applyFill="1" applyBorder="1" applyAlignment="1">
      <alignment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検査状況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2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" sqref="B8"/>
    </sheetView>
  </sheetViews>
  <sheetFormatPr defaultColWidth="9.00390625" defaultRowHeight="13.5"/>
  <cols>
    <col min="1" max="1" width="3.75390625" style="1" customWidth="1"/>
    <col min="2" max="2" width="50.25390625" style="1" customWidth="1"/>
    <col min="3" max="3" width="9.00390625" style="2" customWidth="1"/>
    <col min="4" max="4" width="9.00390625" style="1" customWidth="1"/>
    <col min="5" max="5" width="9.00390625" style="3" customWidth="1"/>
    <col min="6" max="16384" width="9.00390625" style="1" customWidth="1"/>
  </cols>
  <sheetData>
    <row r="1" spans="1:8" ht="17.25">
      <c r="A1" s="7" t="s">
        <v>0</v>
      </c>
      <c r="B1" s="8"/>
      <c r="C1" s="9"/>
      <c r="D1" s="8"/>
      <c r="E1" s="10"/>
      <c r="F1" s="8"/>
      <c r="G1" s="8"/>
      <c r="H1" s="8"/>
    </row>
    <row r="2" spans="1:8" ht="13.5">
      <c r="A2" s="8"/>
      <c r="B2" s="8"/>
      <c r="C2" s="9"/>
      <c r="D2" s="8"/>
      <c r="E2" s="10"/>
      <c r="F2" s="8"/>
      <c r="G2" s="8"/>
      <c r="H2" s="21" t="s">
        <v>37</v>
      </c>
    </row>
    <row r="3" spans="1:8" ht="40.5">
      <c r="A3" s="11"/>
      <c r="B3" s="11" t="s">
        <v>1</v>
      </c>
      <c r="C3" s="50" t="s">
        <v>2</v>
      </c>
      <c r="D3" s="51"/>
      <c r="E3" s="50" t="s">
        <v>3</v>
      </c>
      <c r="F3" s="51"/>
      <c r="G3" s="12" t="s">
        <v>4</v>
      </c>
      <c r="H3" s="12" t="s">
        <v>5</v>
      </c>
    </row>
    <row r="4" spans="1:8" ht="34.5" customHeight="1">
      <c r="A4" s="52" t="s">
        <v>6</v>
      </c>
      <c r="B4" s="13" t="s">
        <v>7</v>
      </c>
      <c r="C4" s="33">
        <v>105</v>
      </c>
      <c r="D4" s="34">
        <v>-17</v>
      </c>
      <c r="E4" s="35">
        <f>C4*300</f>
        <v>31500</v>
      </c>
      <c r="F4" s="36">
        <f>D4*300</f>
        <v>-5100</v>
      </c>
      <c r="G4" s="37">
        <v>1</v>
      </c>
      <c r="H4" s="38">
        <v>1</v>
      </c>
    </row>
    <row r="5" spans="1:8" ht="34.5" customHeight="1">
      <c r="A5" s="53"/>
      <c r="B5" s="6" t="s">
        <v>8</v>
      </c>
      <c r="C5" s="33">
        <v>20</v>
      </c>
      <c r="D5" s="34">
        <v>-11</v>
      </c>
      <c r="E5" s="35">
        <f>C5*2</f>
        <v>40</v>
      </c>
      <c r="F5" s="39">
        <f>D5*2</f>
        <v>-22</v>
      </c>
      <c r="G5" s="37"/>
      <c r="H5" s="38"/>
    </row>
    <row r="6" spans="1:8" ht="34.5" customHeight="1">
      <c r="A6" s="53"/>
      <c r="B6" s="6" t="s">
        <v>9</v>
      </c>
      <c r="C6" s="33">
        <v>14</v>
      </c>
      <c r="D6" s="34"/>
      <c r="E6" s="35">
        <f>C6</f>
        <v>14</v>
      </c>
      <c r="F6" s="39"/>
      <c r="G6" s="37"/>
      <c r="H6" s="38"/>
    </row>
    <row r="7" spans="1:8" s="4" customFormat="1" ht="34.5" customHeight="1">
      <c r="A7" s="53"/>
      <c r="B7" s="6" t="s">
        <v>10</v>
      </c>
      <c r="C7" s="33">
        <v>40</v>
      </c>
      <c r="D7" s="34">
        <v>-40</v>
      </c>
      <c r="E7" s="35">
        <v>440</v>
      </c>
      <c r="F7" s="39">
        <v>-440</v>
      </c>
      <c r="G7" s="37"/>
      <c r="H7" s="38"/>
    </row>
    <row r="8" spans="1:8" ht="34.5" customHeight="1">
      <c r="A8" s="53"/>
      <c r="B8" s="6" t="s">
        <v>11</v>
      </c>
      <c r="C8" s="33">
        <v>10</v>
      </c>
      <c r="D8" s="34">
        <v>-10</v>
      </c>
      <c r="E8" s="35">
        <f>C8*4</f>
        <v>40</v>
      </c>
      <c r="F8" s="39">
        <f>D8*4</f>
        <v>-40</v>
      </c>
      <c r="G8" s="37"/>
      <c r="H8" s="38"/>
    </row>
    <row r="9" spans="1:8" ht="34.5" customHeight="1">
      <c r="A9" s="53"/>
      <c r="B9" s="6" t="s">
        <v>12</v>
      </c>
      <c r="C9" s="33">
        <v>10</v>
      </c>
      <c r="D9" s="34">
        <v>-4</v>
      </c>
      <c r="E9" s="35">
        <v>30</v>
      </c>
      <c r="F9" s="39">
        <f>D9*3</f>
        <v>-12</v>
      </c>
      <c r="G9" s="37"/>
      <c r="H9" s="38"/>
    </row>
    <row r="10" spans="1:8" ht="34.5" customHeight="1">
      <c r="A10" s="53"/>
      <c r="B10" s="6" t="s">
        <v>13</v>
      </c>
      <c r="C10" s="40">
        <v>5</v>
      </c>
      <c r="D10" s="41"/>
      <c r="E10" s="42">
        <v>5</v>
      </c>
      <c r="F10" s="43"/>
      <c r="G10" s="44"/>
      <c r="H10" s="45"/>
    </row>
    <row r="11" spans="1:8" ht="34.5" customHeight="1">
      <c r="A11" s="53"/>
      <c r="B11" s="6" t="s">
        <v>14</v>
      </c>
      <c r="C11" s="40">
        <v>12</v>
      </c>
      <c r="D11" s="41"/>
      <c r="E11" s="42">
        <f>C11*200</f>
        <v>2400</v>
      </c>
      <c r="F11" s="43"/>
      <c r="G11" s="44"/>
      <c r="H11" s="45"/>
    </row>
    <row r="12" spans="1:8" ht="34.5" customHeight="1">
      <c r="A12" s="53"/>
      <c r="B12" s="6" t="s">
        <v>32</v>
      </c>
      <c r="C12" s="40">
        <v>31</v>
      </c>
      <c r="D12" s="41"/>
      <c r="E12" s="42">
        <v>459</v>
      </c>
      <c r="F12" s="43"/>
      <c r="G12" s="44"/>
      <c r="H12" s="45"/>
    </row>
    <row r="13" spans="1:8" s="4" customFormat="1" ht="34.5" customHeight="1">
      <c r="A13" s="53"/>
      <c r="B13" s="6" t="s">
        <v>15</v>
      </c>
      <c r="C13" s="40">
        <v>15</v>
      </c>
      <c r="D13" s="41">
        <v>-15</v>
      </c>
      <c r="E13" s="42">
        <v>370</v>
      </c>
      <c r="F13" s="43">
        <v>-370</v>
      </c>
      <c r="G13" s="44"/>
      <c r="H13" s="45"/>
    </row>
    <row r="14" spans="1:8" ht="34.5" customHeight="1">
      <c r="A14" s="53"/>
      <c r="B14" s="6" t="s">
        <v>16</v>
      </c>
      <c r="C14" s="40">
        <v>14</v>
      </c>
      <c r="D14" s="41">
        <v>-14</v>
      </c>
      <c r="E14" s="42">
        <v>336</v>
      </c>
      <c r="F14" s="43">
        <v>-336</v>
      </c>
      <c r="G14" s="44"/>
      <c r="H14" s="45"/>
    </row>
    <row r="15" spans="1:11" s="4" customFormat="1" ht="34.5" customHeight="1">
      <c r="A15" s="53"/>
      <c r="B15" s="6" t="s">
        <v>17</v>
      </c>
      <c r="C15" s="40">
        <v>12</v>
      </c>
      <c r="D15" s="41">
        <v>-12</v>
      </c>
      <c r="E15" s="46">
        <v>12</v>
      </c>
      <c r="F15" s="41">
        <v>-12</v>
      </c>
      <c r="G15" s="44"/>
      <c r="H15" s="45"/>
      <c r="I15" s="5"/>
      <c r="J15" s="5"/>
      <c r="K15" s="5"/>
    </row>
    <row r="16" spans="1:11" s="4" customFormat="1" ht="34.5" customHeight="1">
      <c r="A16" s="53"/>
      <c r="B16" s="23" t="s">
        <v>36</v>
      </c>
      <c r="C16" s="40">
        <v>10</v>
      </c>
      <c r="D16" s="41"/>
      <c r="E16" s="46">
        <v>10</v>
      </c>
      <c r="F16" s="41"/>
      <c r="G16" s="44"/>
      <c r="H16" s="45"/>
      <c r="I16" s="5"/>
      <c r="J16" s="5"/>
      <c r="K16" s="5"/>
    </row>
    <row r="17" spans="1:11" s="4" customFormat="1" ht="34.5" customHeight="1">
      <c r="A17" s="53"/>
      <c r="B17" s="6" t="s">
        <v>33</v>
      </c>
      <c r="C17" s="40">
        <v>15</v>
      </c>
      <c r="D17" s="41"/>
      <c r="E17" s="46">
        <v>15</v>
      </c>
      <c r="F17" s="41"/>
      <c r="G17" s="44"/>
      <c r="H17" s="45"/>
      <c r="I17" s="5"/>
      <c r="J17" s="5"/>
      <c r="K17" s="5"/>
    </row>
    <row r="18" spans="1:8" ht="34.5" customHeight="1">
      <c r="A18" s="53"/>
      <c r="B18" s="30" t="s">
        <v>34</v>
      </c>
      <c r="C18" s="47">
        <v>313</v>
      </c>
      <c r="D18" s="48">
        <f>SUM(D4:D17)</f>
        <v>-123</v>
      </c>
      <c r="E18" s="47">
        <f>SUM(E4:E17)</f>
        <v>35671</v>
      </c>
      <c r="F18" s="49">
        <f>SUM(F4:F17)</f>
        <v>-6332</v>
      </c>
      <c r="G18" s="44">
        <v>1</v>
      </c>
      <c r="H18" s="45">
        <f>G18/C18*100</f>
        <v>0.3194888178913738</v>
      </c>
    </row>
    <row r="19" spans="1:8" ht="34.5" customHeight="1">
      <c r="A19" s="53"/>
      <c r="B19" s="6" t="s">
        <v>18</v>
      </c>
      <c r="C19" s="40">
        <v>425</v>
      </c>
      <c r="D19" s="41">
        <v>-1</v>
      </c>
      <c r="E19" s="46">
        <v>2530</v>
      </c>
      <c r="F19" s="41">
        <v>-12</v>
      </c>
      <c r="G19" s="44">
        <v>14</v>
      </c>
      <c r="H19" s="45">
        <f>G19/C19*100</f>
        <v>3.294117647058824</v>
      </c>
    </row>
    <row r="20" spans="1:8" ht="34.5" customHeight="1">
      <c r="A20" s="53"/>
      <c r="B20" s="6" t="s">
        <v>19</v>
      </c>
      <c r="C20" s="40">
        <v>15</v>
      </c>
      <c r="D20" s="41"/>
      <c r="E20" s="46">
        <v>15</v>
      </c>
      <c r="F20" s="41"/>
      <c r="G20" s="44">
        <v>3</v>
      </c>
      <c r="H20" s="45">
        <f>G20/C20*100</f>
        <v>20</v>
      </c>
    </row>
    <row r="21" spans="1:8" ht="34.5" customHeight="1">
      <c r="A21" s="53"/>
      <c r="B21" s="22" t="s">
        <v>20</v>
      </c>
      <c r="C21" s="33">
        <f>SUM(C19:C20)</f>
        <v>440</v>
      </c>
      <c r="D21" s="34">
        <f>SUM(D19:D20)</f>
        <v>-1</v>
      </c>
      <c r="E21" s="33">
        <f>SUM(E19:E20)</f>
        <v>2545</v>
      </c>
      <c r="F21" s="34">
        <f>SUM(F19:F20)</f>
        <v>-12</v>
      </c>
      <c r="G21" s="37">
        <f>SUM(G19:G20)</f>
        <v>17</v>
      </c>
      <c r="H21" s="38">
        <f>G21/C21*100</f>
        <v>3.8636363636363633</v>
      </c>
    </row>
    <row r="22" spans="1:8" ht="34.5" customHeight="1">
      <c r="A22" s="54" t="s">
        <v>21</v>
      </c>
      <c r="B22" s="54"/>
      <c r="C22" s="14">
        <f>SUM(C21,C18)</f>
        <v>753</v>
      </c>
      <c r="D22" s="15">
        <f>SUM(D21,D18)</f>
        <v>-124</v>
      </c>
      <c r="E22" s="14">
        <f>SUM(E21,E18)</f>
        <v>38216</v>
      </c>
      <c r="F22" s="15">
        <f>SUM(F21,F18)</f>
        <v>-6344</v>
      </c>
      <c r="G22" s="11">
        <f>SUM(G18,G21)</f>
        <v>18</v>
      </c>
      <c r="H22" s="16">
        <f>G22/C22*100</f>
        <v>2.3904382470119523</v>
      </c>
    </row>
    <row r="23" spans="1:8" ht="13.5">
      <c r="A23" s="8"/>
      <c r="B23" s="8"/>
      <c r="C23" s="9"/>
      <c r="D23" s="8"/>
      <c r="E23" s="10"/>
      <c r="F23" s="8"/>
      <c r="G23" s="8"/>
      <c r="H23" s="8"/>
    </row>
    <row r="24" spans="1:8" ht="13.5">
      <c r="A24" s="8"/>
      <c r="B24" s="8" t="s">
        <v>22</v>
      </c>
      <c r="C24" s="9" t="s">
        <v>23</v>
      </c>
      <c r="D24" s="8"/>
      <c r="E24" s="10"/>
      <c r="F24" s="8"/>
      <c r="G24" s="8"/>
      <c r="H24" s="8"/>
    </row>
    <row r="25" spans="1:8" ht="13.5">
      <c r="A25" s="8"/>
      <c r="B25" s="31" t="s">
        <v>35</v>
      </c>
      <c r="C25" s="9"/>
      <c r="D25" s="8"/>
      <c r="E25" s="10"/>
      <c r="F25" s="8"/>
      <c r="G25" s="8"/>
      <c r="H25" s="8"/>
    </row>
    <row r="26" spans="1:8" ht="13.5">
      <c r="A26" s="8"/>
      <c r="B26" s="17"/>
      <c r="C26" s="18" t="s">
        <v>2</v>
      </c>
      <c r="D26" s="17" t="s">
        <v>24</v>
      </c>
      <c r="E26" s="19" t="s">
        <v>25</v>
      </c>
      <c r="F26" s="17"/>
      <c r="G26" s="17" t="s">
        <v>26</v>
      </c>
      <c r="H26" s="17"/>
    </row>
    <row r="27" spans="1:8" ht="13.5">
      <c r="A27" s="8"/>
      <c r="B27" s="8" t="s">
        <v>27</v>
      </c>
      <c r="C27" s="9">
        <f>C4+C6+C7+C8+C9+C10+C11+C13+C14+C15+C12+C17</f>
        <v>283</v>
      </c>
      <c r="D27" s="20">
        <f>D4+D7+D8+D9+D10+D11+D13+D14+D15</f>
        <v>-112</v>
      </c>
      <c r="E27" s="20">
        <f>(E4+E6+E7+E8+E9+E10+E11+E12+E13+E14+E16+E15+E17)+F4+F7+F8+F9+F13+F14+F15</f>
        <v>29321</v>
      </c>
      <c r="F27" s="8"/>
      <c r="G27" s="9">
        <v>1</v>
      </c>
      <c r="H27" s="8"/>
    </row>
    <row r="28" spans="1:8" ht="13.5">
      <c r="A28" s="8"/>
      <c r="B28" s="8" t="s">
        <v>28</v>
      </c>
      <c r="C28" s="9">
        <f>C19+C20</f>
        <v>440</v>
      </c>
      <c r="D28" s="20">
        <f>D19</f>
        <v>-1</v>
      </c>
      <c r="E28" s="9">
        <f>E19+E20+F19</f>
        <v>2533</v>
      </c>
      <c r="F28" s="8"/>
      <c r="G28" s="9">
        <f>G21</f>
        <v>17</v>
      </c>
      <c r="H28" s="8"/>
    </row>
    <row r="29" spans="2:8" ht="13.5">
      <c r="B29" s="24" t="s">
        <v>29</v>
      </c>
      <c r="C29" s="25">
        <f>C5</f>
        <v>20</v>
      </c>
      <c r="D29" s="26">
        <f>D5</f>
        <v>-11</v>
      </c>
      <c r="E29" s="25">
        <f>E5+F5</f>
        <v>18</v>
      </c>
      <c r="F29" s="24"/>
      <c r="G29" s="25"/>
      <c r="H29" s="8"/>
    </row>
    <row r="30" spans="2:8" ht="14.25" thickBot="1">
      <c r="B30" s="27" t="s">
        <v>30</v>
      </c>
      <c r="C30" s="32">
        <f>C16</f>
        <v>10</v>
      </c>
      <c r="D30" s="29" t="s">
        <v>31</v>
      </c>
      <c r="E30" s="32" t="s">
        <v>31</v>
      </c>
      <c r="F30" s="27"/>
      <c r="G30" s="28"/>
      <c r="H30" s="8"/>
    </row>
    <row r="31" spans="2:8" ht="14.25" thickTop="1">
      <c r="B31" s="8"/>
      <c r="C31" s="9">
        <f>SUM(C27:C30)</f>
        <v>753</v>
      </c>
      <c r="D31" s="20">
        <f>SUM(D27:D30)</f>
        <v>-124</v>
      </c>
      <c r="E31" s="9">
        <f>SUM(E27:E30)</f>
        <v>31872</v>
      </c>
      <c r="F31" s="8"/>
      <c r="G31" s="20">
        <f>SUM(G27:G30)</f>
        <v>18</v>
      </c>
      <c r="H31" s="8"/>
    </row>
    <row r="32" spans="2:7" ht="13.5">
      <c r="B32" s="8"/>
      <c r="C32" s="9"/>
      <c r="D32" s="20"/>
      <c r="E32" s="9"/>
      <c r="F32" s="8"/>
      <c r="G32" s="20"/>
    </row>
  </sheetData>
  <sheetProtection/>
  <mergeCells count="4">
    <mergeCell ref="C3:D3"/>
    <mergeCell ref="E3:F3"/>
    <mergeCell ref="A4:A21"/>
    <mergeCell ref="A22:B22"/>
  </mergeCells>
  <printOptions/>
  <pageMargins left="0.7480314960629921" right="0.7480314960629921" top="0.984251968503937" bottom="0.984251968503937" header="0.5118110236220472" footer="0.5118110236220472"/>
  <pageSetup firstPageNumber="9" useFirstPageNumber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2023-04-18T07:03:24Z</cp:lastPrinted>
  <dcterms:created xsi:type="dcterms:W3CDTF">2010-04-20T01:26:33Z</dcterms:created>
  <dcterms:modified xsi:type="dcterms:W3CDTF">2023-04-21T08:35:03Z</dcterms:modified>
  <cp:category/>
  <cp:version/>
  <cp:contentType/>
  <cp:contentStatus/>
</cp:coreProperties>
</file>