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56" activeTab="0"/>
  </bookViews>
  <sheets>
    <sheet name="もくじ" sheetId="1" r:id="rId1"/>
    <sheet name="16.1.1" sheetId="2" r:id="rId2"/>
    <sheet name="16.1.2" sheetId="3" r:id="rId3"/>
    <sheet name="16.2" sheetId="4" r:id="rId4"/>
    <sheet name="16.3" sheetId="5" r:id="rId5"/>
    <sheet name="16.4" sheetId="6" r:id="rId6"/>
    <sheet name="16.5" sheetId="7" r:id="rId7"/>
    <sheet name="16.6" sheetId="8" r:id="rId8"/>
  </sheets>
  <definedNames>
    <definedName name="_xlnm.Print_Area" localSheetId="0">'もくじ'!#REF!</definedName>
  </definedNames>
  <calcPr fullCalcOnLoad="1"/>
</workbook>
</file>

<file path=xl/sharedStrings.xml><?xml version="1.0" encoding="utf-8"?>
<sst xmlns="http://schemas.openxmlformats.org/spreadsheetml/2006/main" count="531" uniqueCount="261">
  <si>
    <t>16.1  火災発生状況</t>
  </si>
  <si>
    <t>区分</t>
  </si>
  <si>
    <t>建物焼損</t>
  </si>
  <si>
    <t>林野焼損</t>
  </si>
  <si>
    <t>り災人員</t>
  </si>
  <si>
    <t>部分焼・ぼや</t>
  </si>
  <si>
    <t>　　10年</t>
  </si>
  <si>
    <t>　　11年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</si>
  <si>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</si>
  <si>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</si>
  <si>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</si>
  <si>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</si>
  <si>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</si>
  <si>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</si>
  <si>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</si>
  <si>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</si>
  <si>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</si>
  <si>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</si>
  <si>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</si>
  <si>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16.1.2  総合出火原因別火災件数</t>
  </si>
  <si>
    <t>合計</t>
  </si>
  <si>
    <t>たばこ</t>
  </si>
  <si>
    <t>こんろ</t>
  </si>
  <si>
    <t>かまど</t>
  </si>
  <si>
    <t>風呂
かまど</t>
  </si>
  <si>
    <t>炉</t>
  </si>
  <si>
    <t>焼却炉</t>
  </si>
  <si>
    <t>ストーブ</t>
  </si>
  <si>
    <t>こたつ</t>
  </si>
  <si>
    <t>ボイラー</t>
  </si>
  <si>
    <t>煙突・
煙道</t>
  </si>
  <si>
    <t>排気管</t>
  </si>
  <si>
    <t>電気機器</t>
  </si>
  <si>
    <t>電気装置</t>
  </si>
  <si>
    <t>電灯・
電話等
の配線</t>
  </si>
  <si>
    <t>内燃機関</t>
  </si>
  <si>
    <t>配線器具</t>
  </si>
  <si>
    <t>火あそび</t>
  </si>
  <si>
    <t>マッチ・
ライター</t>
  </si>
  <si>
    <t>たき火</t>
  </si>
  <si>
    <t>溶接機・
切断機</t>
  </si>
  <si>
    <t>灯火</t>
  </si>
  <si>
    <t>衝突の
火花</t>
  </si>
  <si>
    <t>取灰</t>
  </si>
  <si>
    <t>火入れ</t>
  </si>
  <si>
    <t>放火</t>
  </si>
  <si>
    <t>放火の
疑い</t>
  </si>
  <si>
    <t>その他</t>
  </si>
  <si>
    <t>不明・
調査中</t>
  </si>
  <si>
    <t>(単位：件、人)県警察本部  調</t>
  </si>
  <si>
    <t>第1当事者</t>
  </si>
  <si>
    <t>総数</t>
  </si>
  <si>
    <t>乗用</t>
  </si>
  <si>
    <t>貨物</t>
  </si>
  <si>
    <t>特殊</t>
  </si>
  <si>
    <t>二輪</t>
  </si>
  <si>
    <t>自転車</t>
  </si>
  <si>
    <t>歩行者</t>
  </si>
  <si>
    <t>不明</t>
  </si>
  <si>
    <t>第2当事者</t>
  </si>
  <si>
    <t>政令大型</t>
  </si>
  <si>
    <t>大型</t>
  </si>
  <si>
    <t>普通</t>
  </si>
  <si>
    <t>軽自動車</t>
  </si>
  <si>
    <t>自動二輪</t>
  </si>
  <si>
    <t>軽二輪</t>
  </si>
  <si>
    <t>原二</t>
  </si>
  <si>
    <t>原付</t>
  </si>
  <si>
    <t>件数</t>
  </si>
  <si>
    <t>死者</t>
  </si>
  <si>
    <t>傷者</t>
  </si>
  <si>
    <t>その他の車両</t>
  </si>
  <si>
    <t>相手なし</t>
  </si>
  <si>
    <t>資料：「交通年鑑」</t>
  </si>
  <si>
    <t>(注)乗用のうちミニカーは軽自動車に含む。</t>
  </si>
  <si>
    <t>違反別</t>
  </si>
  <si>
    <t>原　　二</t>
  </si>
  <si>
    <t>通行禁止</t>
  </si>
  <si>
    <t>通行区分</t>
  </si>
  <si>
    <t>　右側通行</t>
  </si>
  <si>
    <t>　その他</t>
  </si>
  <si>
    <t>最高速度</t>
  </si>
  <si>
    <t>横断禁止等</t>
  </si>
  <si>
    <t>　後退禁止</t>
  </si>
  <si>
    <t>　横断回転禁止</t>
  </si>
  <si>
    <t>車間距離不保持</t>
  </si>
  <si>
    <t>進路変更禁止</t>
  </si>
  <si>
    <t>通行妨害</t>
  </si>
  <si>
    <t>追越し</t>
  </si>
  <si>
    <t>　追越し方法</t>
  </si>
  <si>
    <t>　禁止場所追越し</t>
  </si>
  <si>
    <t>踏切不停止等</t>
  </si>
  <si>
    <t>右折</t>
  </si>
  <si>
    <t>左折</t>
  </si>
  <si>
    <t>優先通行妨害等</t>
  </si>
  <si>
    <t>交差点安全進行義務</t>
  </si>
  <si>
    <t>歩行者妨害等</t>
  </si>
  <si>
    <t>横断自転車妨害</t>
  </si>
  <si>
    <t>徐行場所</t>
  </si>
  <si>
    <t>　交差点</t>
  </si>
  <si>
    <t>　交差点以外</t>
  </si>
  <si>
    <t>指定場所一時不停止等</t>
  </si>
  <si>
    <t>積載不適当</t>
  </si>
  <si>
    <t>酒酔い運転</t>
  </si>
  <si>
    <t>過労等運転</t>
  </si>
  <si>
    <t>安全運転義務</t>
  </si>
  <si>
    <t>　ハンドル・ブレーキ操作</t>
  </si>
  <si>
    <t>　前方不注視</t>
  </si>
  <si>
    <t>　動静不注視</t>
  </si>
  <si>
    <t>　安全不確認</t>
  </si>
  <si>
    <t>　安全速度</t>
  </si>
  <si>
    <t>安全不確認ドア開放</t>
  </si>
  <si>
    <t>歩行者の違反</t>
  </si>
  <si>
    <t>不明(ひき逃げ)</t>
  </si>
  <si>
    <t>(注)貨物のうちトレーラーは大型に、普通ライトバンは普通に含む。</t>
  </si>
  <si>
    <t>16.4  地区別交通事故件数</t>
  </si>
  <si>
    <t>(単位：件)県警察本部  調</t>
  </si>
  <si>
    <t>計</t>
  </si>
  <si>
    <t>国道</t>
  </si>
  <si>
    <t>県道</t>
  </si>
  <si>
    <t>市町道</t>
  </si>
  <si>
    <t>その他の場所</t>
  </si>
  <si>
    <t>　件数</t>
  </si>
  <si>
    <t>　死者</t>
  </si>
  <si>
    <t>　傷者</t>
  </si>
  <si>
    <t>神戸</t>
  </si>
  <si>
    <t>阪神・丹波</t>
  </si>
  <si>
    <t>但馬</t>
  </si>
  <si>
    <t>淡路</t>
  </si>
  <si>
    <t>自動車専用道</t>
  </si>
  <si>
    <t>東播磨・北播磨</t>
  </si>
  <si>
    <t>中播磨・西播磨</t>
  </si>
  <si>
    <t>労働基準監督署計</t>
  </si>
  <si>
    <t>　神戸東</t>
  </si>
  <si>
    <t>　神戸西</t>
  </si>
  <si>
    <t>　尼崎</t>
  </si>
  <si>
    <t>　姫路</t>
  </si>
  <si>
    <t>　伊丹</t>
  </si>
  <si>
    <t>　西宮</t>
  </si>
  <si>
    <t>　加古川</t>
  </si>
  <si>
    <t>　西脇</t>
  </si>
  <si>
    <t>　但馬</t>
  </si>
  <si>
    <t>　相生</t>
  </si>
  <si>
    <t>　淡路</t>
  </si>
  <si>
    <t>(注)1 死傷件数は休業4日以上の件数である。</t>
  </si>
  <si>
    <t>16.6  労災保険給付状況</t>
  </si>
  <si>
    <t xml:space="preserve"> 　10年度</t>
  </si>
  <si>
    <t xml:space="preserve"> 　11年度</t>
  </si>
  <si>
    <t>&lt;労働基準監督署別&gt;</t>
  </si>
  <si>
    <t>　　神戸東</t>
  </si>
  <si>
    <t>　　神戸西</t>
  </si>
  <si>
    <t>　　尼崎</t>
  </si>
  <si>
    <t>　　姫路</t>
  </si>
  <si>
    <t>　　伊丹</t>
  </si>
  <si>
    <t>　　西宮</t>
  </si>
  <si>
    <t>　　加古川</t>
  </si>
  <si>
    <t>　　西脇</t>
  </si>
  <si>
    <t>　　但馬</t>
  </si>
  <si>
    <t>　　相生</t>
  </si>
  <si>
    <t>　　淡路</t>
  </si>
  <si>
    <t>金額</t>
  </si>
  <si>
    <t>(注)1 補償給付支払状況は3月末である。</t>
  </si>
  <si>
    <t>　　12年</t>
  </si>
  <si>
    <t>16 災害</t>
  </si>
  <si>
    <t>　　12年</t>
  </si>
  <si>
    <t xml:space="preserve"> 　12年度</t>
  </si>
  <si>
    <t>件</t>
  </si>
  <si>
    <t>棟</t>
  </si>
  <si>
    <t>㎡</t>
  </si>
  <si>
    <t>a</t>
  </si>
  <si>
    <t>世帯</t>
  </si>
  <si>
    <t>人</t>
  </si>
  <si>
    <t>千円</t>
  </si>
  <si>
    <t>人</t>
  </si>
  <si>
    <t>合計</t>
  </si>
  <si>
    <t>林野</t>
  </si>
  <si>
    <t>車両</t>
  </si>
  <si>
    <t>船舶</t>
  </si>
  <si>
    <t>その他</t>
  </si>
  <si>
    <t>建物</t>
  </si>
  <si>
    <t>全焼</t>
  </si>
  <si>
    <t>半焼</t>
  </si>
  <si>
    <t>全損</t>
  </si>
  <si>
    <t>半損</t>
  </si>
  <si>
    <t>小損</t>
  </si>
  <si>
    <t>　　死傷者数</t>
  </si>
  <si>
    <t>　　　　合計</t>
  </si>
  <si>
    <t>　　　　建築物</t>
  </si>
  <si>
    <t>　　　　収容物</t>
  </si>
  <si>
    <t>面積</t>
  </si>
  <si>
    <t>　　　　　り災世帯数</t>
  </si>
  <si>
    <t>区分</t>
  </si>
  <si>
    <t>(単位：件)　県消防課  調</t>
  </si>
  <si>
    <t>区分</t>
  </si>
  <si>
    <t>内死亡</t>
  </si>
  <si>
    <t>　　　　運輸交通業</t>
  </si>
  <si>
    <t>　　　　　　林業</t>
  </si>
  <si>
    <t>　　　その他の産業</t>
  </si>
  <si>
    <t>　　　　　全産業</t>
  </si>
  <si>
    <t>　　　　　製造業</t>
  </si>
  <si>
    <t>　　　　　　鉱業</t>
  </si>
  <si>
    <t>　　　　　建設業</t>
  </si>
  <si>
    <t>新規受給者数</t>
  </si>
  <si>
    <t>(単位：件、千円）　兵庫労働局  調</t>
  </si>
  <si>
    <t>金額</t>
  </si>
  <si>
    <t>総数</t>
  </si>
  <si>
    <t>　　　　障害（補償）給付</t>
  </si>
  <si>
    <t xml:space="preserve">     2 年金給付は労働本省払年金を含む。</t>
  </si>
  <si>
    <t>16.5　業種別労働災害死傷件数＜平成13年＞</t>
  </si>
  <si>
    <t>区分</t>
  </si>
  <si>
    <t>林野</t>
  </si>
  <si>
    <t>車両</t>
  </si>
  <si>
    <t>船舶</t>
  </si>
  <si>
    <t>負傷者</t>
  </si>
  <si>
    <t>平成12年</t>
  </si>
  <si>
    <t>物件</t>
  </si>
  <si>
    <t>総　　　数</t>
  </si>
  <si>
    <t>信号無視</t>
  </si>
  <si>
    <t>平成13年</t>
  </si>
  <si>
    <t>（単位：件）　県警察本部　調</t>
  </si>
  <si>
    <t>平成9年</t>
  </si>
  <si>
    <t>　　13年</t>
  </si>
  <si>
    <t>　　13年</t>
  </si>
  <si>
    <t>13年1月</t>
  </si>
  <si>
    <t xml:space="preserve">     2 労災非適用事業はその他の産業に含めている。</t>
  </si>
  <si>
    <t xml:space="preserve">     3 電気・ｶﾞｽ・水道業は製造業に含めている。</t>
  </si>
  <si>
    <t xml:space="preserve"> 　12年度</t>
  </si>
  <si>
    <t xml:space="preserve"> 　13年度</t>
  </si>
  <si>
    <t>　　平成9年度</t>
  </si>
  <si>
    <t>　　平成9年度</t>
  </si>
  <si>
    <t>－</t>
  </si>
  <si>
    <t>焼損棟数</t>
  </si>
  <si>
    <t xml:space="preserve">       火災件数</t>
  </si>
  <si>
    <t>　      建物</t>
  </si>
  <si>
    <t xml:space="preserve">      損害額</t>
  </si>
  <si>
    <t xml:space="preserve">           乗用</t>
  </si>
  <si>
    <t xml:space="preserve">           貨物</t>
  </si>
  <si>
    <t xml:space="preserve">           二輪</t>
  </si>
  <si>
    <t>16.3　第１当事者の違反別事故件数＜平成13年＞</t>
  </si>
  <si>
    <t xml:space="preserve">            乗用</t>
  </si>
  <si>
    <t xml:space="preserve">            貨物</t>
  </si>
  <si>
    <t xml:space="preserve">            二輪</t>
  </si>
  <si>
    <t>　　　療養(補償)給付</t>
  </si>
  <si>
    <t>　　　休業(補償)給付</t>
  </si>
  <si>
    <t>　　　遺族（補償）給付</t>
  </si>
  <si>
    <t>　　　　葬祭料・給付</t>
  </si>
  <si>
    <t>　　     年金給付等</t>
  </si>
  <si>
    <t>特種</t>
  </si>
  <si>
    <t>特種</t>
  </si>
  <si>
    <t>16.1 火災発生状況</t>
  </si>
  <si>
    <t>16.1.1 種類別火災件数・り災世帯数・損害額</t>
  </si>
  <si>
    <t>16.1.2 総合出火原因別火災件数</t>
  </si>
  <si>
    <t>16.2 人身事故の当事者別車種別件数・死傷者数</t>
  </si>
  <si>
    <t>16.3 第１当事者の違反別事故件数</t>
  </si>
  <si>
    <t>16.4 地区別交通事故件数</t>
  </si>
  <si>
    <t>16.5 業種別労働災害死傷件数</t>
  </si>
  <si>
    <t>16.6 労災保険給付状況</t>
  </si>
  <si>
    <t>県消防課　調</t>
  </si>
  <si>
    <t>16.1.1  種類別火災件数・り災世帯数・損害額</t>
  </si>
  <si>
    <t>16.2　人身事故の当事者別車種別件数・死傷者数&lt;平成13年&gt;</t>
  </si>
  <si>
    <t>(単位：件)兵庫労働局  調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</si>
</sst>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\ ###\ ##0"/>
    <numFmt numFmtId="187" formatCode="######0;\-######0;&quot;－&quot;"/>
    <numFmt numFmtId="188" formatCode="###\ ##0"/>
    <numFmt numFmtId="189" formatCode="###\ ##0;&quot;-&quot;"/>
    <numFmt numFmtId="190" formatCode="##\ ###\ ###"/>
    <numFmt numFmtId="191" formatCode="##\ ###\ ###,"/>
    <numFmt numFmtId="192" formatCode="##\ ###\ ##0"/>
    <numFmt numFmtId="193" formatCode="#,###,##0;\-#,###,##0;&quot;－&quot;"/>
    <numFmt numFmtId="194" formatCode="##,###,###,"/>
    <numFmt numFmtId="195" formatCode="##,###,###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i/>
      <sz val="9"/>
      <name val="ＭＳ Ｐゴシック"/>
      <family val="3"/>
    </font>
    <font>
      <sz val="13"/>
      <name val="ＭＳ Ｐゴシック"/>
      <family val="3"/>
    </font>
    <font>
      <sz val="14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85" fontId="7" fillId="0" borderId="1" xfId="16" applyNumberFormat="1" applyFont="1" applyBorder="1" applyAlignment="1">
      <alignment/>
    </xf>
    <xf numFmtId="185" fontId="7" fillId="0" borderId="0" xfId="16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5" fontId="7" fillId="0" borderId="3" xfId="16" applyNumberFormat="1" applyFont="1" applyBorder="1" applyAlignment="1">
      <alignment/>
    </xf>
    <xf numFmtId="185" fontId="7" fillId="0" borderId="2" xfId="16" applyNumberFormat="1" applyFont="1" applyBorder="1" applyAlignment="1">
      <alignment/>
    </xf>
    <xf numFmtId="0" fontId="7" fillId="0" borderId="2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7" fillId="0" borderId="2" xfId="0" applyFont="1" applyFill="1" applyBorder="1" applyAlignment="1" quotePrefix="1">
      <alignment horizontal="left"/>
    </xf>
    <xf numFmtId="185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185" fontId="7" fillId="0" borderId="1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85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187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188" fontId="7" fillId="0" borderId="2" xfId="0" applyNumberFormat="1" applyFont="1" applyBorder="1" applyAlignment="1">
      <alignment horizontal="right"/>
    </xf>
    <xf numFmtId="185" fontId="7" fillId="0" borderId="0" xfId="0" applyNumberFormat="1" applyFont="1" applyAlignment="1" quotePrefix="1">
      <alignment horizontal="right"/>
    </xf>
    <xf numFmtId="185" fontId="7" fillId="0" borderId="2" xfId="0" applyNumberFormat="1" applyFont="1" applyBorder="1" applyAlignment="1">
      <alignment/>
    </xf>
    <xf numFmtId="185" fontId="7" fillId="0" borderId="0" xfId="0" applyNumberFormat="1" applyFont="1" applyAlignment="1" quotePrefix="1">
      <alignment horizontal="left"/>
    </xf>
    <xf numFmtId="185" fontId="7" fillId="0" borderId="0" xfId="0" applyNumberFormat="1" applyFont="1" applyAlignment="1">
      <alignment/>
    </xf>
    <xf numFmtId="185" fontId="6" fillId="0" borderId="0" xfId="0" applyNumberFormat="1" applyFont="1" applyAlignment="1">
      <alignment horizontal="left"/>
    </xf>
    <xf numFmtId="190" fontId="7" fillId="0" borderId="0" xfId="0" applyNumberFormat="1" applyFont="1" applyAlignment="1">
      <alignment/>
    </xf>
    <xf numFmtId="190" fontId="7" fillId="0" borderId="0" xfId="0" applyNumberFormat="1" applyFont="1" applyAlignment="1" quotePrefix="1">
      <alignment horizontal="right"/>
    </xf>
    <xf numFmtId="190" fontId="7" fillId="0" borderId="0" xfId="0" applyNumberFormat="1" applyFont="1" applyAlignment="1" quotePrefix="1">
      <alignment horizontal="left"/>
    </xf>
    <xf numFmtId="190" fontId="7" fillId="0" borderId="0" xfId="16" applyNumberFormat="1" applyFont="1" applyAlignment="1">
      <alignment/>
    </xf>
    <xf numFmtId="191" fontId="7" fillId="0" borderId="0" xfId="16" applyNumberFormat="1" applyFont="1" applyAlignment="1">
      <alignment/>
    </xf>
    <xf numFmtId="190" fontId="7" fillId="0" borderId="2" xfId="16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 quotePrefix="1">
      <alignment horizontal="lef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 quotePrefix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 quotePrefix="1">
      <alignment horizontal="right"/>
    </xf>
    <xf numFmtId="0" fontId="7" fillId="0" borderId="1" xfId="0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6" xfId="0" applyFont="1" applyBorder="1" applyAlignment="1" quotePrefix="1">
      <alignment/>
    </xf>
    <xf numFmtId="0" fontId="7" fillId="0" borderId="6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7" fillId="0" borderId="3" xfId="0" applyFont="1" applyBorder="1" applyAlignment="1" quotePrefix="1">
      <alignment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 quotePrefix="1">
      <alignment horizontal="center"/>
    </xf>
    <xf numFmtId="0" fontId="7" fillId="0" borderId="1" xfId="0" applyFont="1" applyBorder="1" applyAlignment="1" quotePrefix="1">
      <alignment/>
    </xf>
    <xf numFmtId="0" fontId="9" fillId="0" borderId="2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right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3" xfId="0" applyFont="1" applyBorder="1" applyAlignment="1">
      <alignment horizontal="center"/>
    </xf>
    <xf numFmtId="188" fontId="7" fillId="0" borderId="6" xfId="0" applyNumberFormat="1" applyFont="1" applyBorder="1" applyAlignment="1">
      <alignment horizontal="left"/>
    </xf>
    <xf numFmtId="188" fontId="7" fillId="0" borderId="7" xfId="0" applyNumberFormat="1" applyFont="1" applyBorder="1" applyAlignment="1" quotePrefix="1">
      <alignment horizontal="right"/>
    </xf>
    <xf numFmtId="188" fontId="7" fillId="0" borderId="7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88" fontId="7" fillId="0" borderId="2" xfId="0" applyNumberFormat="1" applyFont="1" applyBorder="1" applyAlignment="1">
      <alignment horizontal="center"/>
    </xf>
    <xf numFmtId="188" fontId="7" fillId="0" borderId="3" xfId="0" applyNumberFormat="1" applyFont="1" applyBorder="1" applyAlignment="1" quotePrefix="1">
      <alignment horizontal="center"/>
    </xf>
    <xf numFmtId="188" fontId="10" fillId="0" borderId="3" xfId="0" applyNumberFormat="1" applyFont="1" applyBorder="1" applyAlignment="1" quotePrefix="1">
      <alignment horizontal="center"/>
    </xf>
    <xf numFmtId="188" fontId="7" fillId="0" borderId="3" xfId="0" applyNumberFormat="1" applyFont="1" applyBorder="1" applyAlignment="1">
      <alignment horizontal="center"/>
    </xf>
    <xf numFmtId="188" fontId="7" fillId="0" borderId="7" xfId="0" applyNumberFormat="1" applyFont="1" applyBorder="1" applyAlignment="1">
      <alignment horizontal="right"/>
    </xf>
    <xf numFmtId="185" fontId="7" fillId="0" borderId="11" xfId="0" applyNumberFormat="1" applyFont="1" applyBorder="1" applyAlignment="1" quotePrefix="1">
      <alignment horizontal="left"/>
    </xf>
    <xf numFmtId="185" fontId="7" fillId="0" borderId="5" xfId="0" applyNumberFormat="1" applyFont="1" applyBorder="1" applyAlignment="1">
      <alignment/>
    </xf>
    <xf numFmtId="185" fontId="7" fillId="0" borderId="0" xfId="0" applyNumberFormat="1" applyFont="1" applyBorder="1" applyAlignment="1" quotePrefix="1">
      <alignment horizontal="left"/>
    </xf>
    <xf numFmtId="185" fontId="7" fillId="0" borderId="6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2" xfId="0" applyNumberFormat="1" applyFont="1" applyBorder="1" applyAlignment="1" quotePrefix="1">
      <alignment horizontal="right"/>
    </xf>
    <xf numFmtId="185" fontId="7" fillId="0" borderId="2" xfId="0" applyNumberFormat="1" applyFont="1" applyBorder="1" applyAlignment="1">
      <alignment horizontal="center"/>
    </xf>
    <xf numFmtId="185" fontId="7" fillId="0" borderId="14" xfId="0" applyNumberFormat="1" applyFont="1" applyBorder="1" applyAlignment="1">
      <alignment horizontal="center"/>
    </xf>
    <xf numFmtId="190" fontId="7" fillId="0" borderId="6" xfId="0" applyNumberFormat="1" applyFont="1" applyBorder="1" applyAlignment="1" quotePrefix="1">
      <alignment horizontal="left"/>
    </xf>
    <xf numFmtId="190" fontId="7" fillId="0" borderId="7" xfId="0" applyNumberFormat="1" applyFont="1" applyBorder="1" applyAlignment="1">
      <alignment/>
    </xf>
    <xf numFmtId="190" fontId="7" fillId="0" borderId="0" xfId="0" applyNumberFormat="1" applyFont="1" applyAlignment="1">
      <alignment horizontal="right"/>
    </xf>
    <xf numFmtId="190" fontId="7" fillId="0" borderId="2" xfId="0" applyNumberFormat="1" applyFont="1" applyBorder="1" applyAlignment="1">
      <alignment horizontal="right"/>
    </xf>
    <xf numFmtId="190" fontId="7" fillId="0" borderId="6" xfId="0" applyNumberFormat="1" applyFont="1" applyBorder="1" applyAlignment="1">
      <alignment/>
    </xf>
    <xf numFmtId="190" fontId="7" fillId="0" borderId="4" xfId="0" applyNumberFormat="1" applyFont="1" applyBorder="1" applyAlignment="1">
      <alignment horizontal="center"/>
    </xf>
    <xf numFmtId="190" fontId="7" fillId="0" borderId="3" xfId="0" applyNumberFormat="1" applyFont="1" applyBorder="1" applyAlignment="1">
      <alignment horizontal="center"/>
    </xf>
    <xf numFmtId="190" fontId="7" fillId="0" borderId="3" xfId="0" applyNumberFormat="1" applyFont="1" applyBorder="1" applyAlignment="1" quotePrefix="1">
      <alignment horizontal="center"/>
    </xf>
    <xf numFmtId="190" fontId="7" fillId="0" borderId="7" xfId="0" applyNumberFormat="1" applyFont="1" applyBorder="1" applyAlignment="1">
      <alignment horizontal="center"/>
    </xf>
    <xf numFmtId="38" fontId="7" fillId="0" borderId="1" xfId="16" applyFont="1" applyBorder="1" applyAlignment="1">
      <alignment/>
    </xf>
    <xf numFmtId="38" fontId="7" fillId="0" borderId="0" xfId="16" applyFont="1" applyAlignment="1">
      <alignment/>
    </xf>
    <xf numFmtId="38" fontId="7" fillId="0" borderId="2" xfId="16" applyFont="1" applyBorder="1" applyAlignment="1">
      <alignment/>
    </xf>
    <xf numFmtId="38" fontId="7" fillId="0" borderId="3" xfId="16" applyFont="1" applyBorder="1" applyAlignment="1">
      <alignment/>
    </xf>
    <xf numFmtId="193" fontId="7" fillId="0" borderId="0" xfId="0" applyNumberFormat="1" applyFont="1" applyAlignment="1">
      <alignment/>
    </xf>
    <xf numFmtId="193" fontId="7" fillId="0" borderId="2" xfId="0" applyNumberFormat="1" applyFont="1" applyBorder="1" applyAlignment="1">
      <alignment/>
    </xf>
    <xf numFmtId="193" fontId="7" fillId="0" borderId="1" xfId="0" applyNumberFormat="1" applyFont="1" applyBorder="1" applyAlignment="1">
      <alignment/>
    </xf>
    <xf numFmtId="193" fontId="7" fillId="0" borderId="3" xfId="0" applyNumberFormat="1" applyFont="1" applyBorder="1" applyAlignment="1">
      <alignment/>
    </xf>
    <xf numFmtId="194" fontId="7" fillId="0" borderId="0" xfId="16" applyNumberFormat="1" applyFont="1" applyAlignment="1">
      <alignment/>
    </xf>
    <xf numFmtId="194" fontId="7" fillId="0" borderId="2" xfId="16" applyNumberFormat="1" applyFont="1" applyBorder="1" applyAlignment="1">
      <alignment/>
    </xf>
    <xf numFmtId="38" fontId="7" fillId="0" borderId="4" xfId="16" applyFont="1" applyBorder="1" applyAlignment="1">
      <alignment/>
    </xf>
    <xf numFmtId="38" fontId="7" fillId="0" borderId="0" xfId="16" applyFont="1" applyBorder="1" applyAlignment="1">
      <alignment/>
    </xf>
    <xf numFmtId="195" fontId="7" fillId="0" borderId="0" xfId="16" applyNumberFormat="1" applyFont="1" applyAlignment="1">
      <alignment/>
    </xf>
    <xf numFmtId="195" fontId="7" fillId="0" borderId="2" xfId="16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 quotePrefix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9" xfId="0" applyFont="1" applyFill="1" applyBorder="1" applyAlignment="1">
      <alignment horizontal="right"/>
    </xf>
    <xf numFmtId="190" fontId="7" fillId="0" borderId="2" xfId="0" applyNumberFormat="1" applyFont="1" applyBorder="1" applyAlignment="1">
      <alignment horizontal="center"/>
    </xf>
    <xf numFmtId="38" fontId="7" fillId="0" borderId="1" xfId="16" applyFont="1" applyFill="1" applyBorder="1" applyAlignment="1">
      <alignment/>
    </xf>
    <xf numFmtId="38" fontId="7" fillId="0" borderId="0" xfId="16" applyFont="1" applyFill="1" applyAlignment="1">
      <alignment/>
    </xf>
    <xf numFmtId="0" fontId="7" fillId="0" borderId="5" xfId="0" applyFont="1" applyBorder="1" applyAlignment="1">
      <alignment horizontal="center"/>
    </xf>
    <xf numFmtId="193" fontId="7" fillId="0" borderId="0" xfId="0" applyNumberFormat="1" applyFont="1" applyBorder="1" applyAlignment="1">
      <alignment/>
    </xf>
    <xf numFmtId="185" fontId="7" fillId="0" borderId="1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85" fontId="12" fillId="0" borderId="0" xfId="0" applyNumberFormat="1" applyFont="1" applyFill="1" applyAlignment="1">
      <alignment/>
    </xf>
    <xf numFmtId="185" fontId="7" fillId="0" borderId="3" xfId="0" applyNumberFormat="1" applyFont="1" applyFill="1" applyBorder="1" applyAlignment="1">
      <alignment/>
    </xf>
    <xf numFmtId="185" fontId="7" fillId="0" borderId="2" xfId="0" applyNumberFormat="1" applyFont="1" applyFill="1" applyBorder="1" applyAlignment="1">
      <alignment/>
    </xf>
    <xf numFmtId="190" fontId="7" fillId="0" borderId="2" xfId="16" applyNumberFormat="1" applyFont="1" applyBorder="1" applyAlignment="1">
      <alignment horizontal="right"/>
    </xf>
    <xf numFmtId="190" fontId="14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14" fillId="0" borderId="0" xfId="0" applyFont="1" applyBorder="1" applyAlignment="1" quotePrefix="1">
      <alignment horizontal="left"/>
    </xf>
    <xf numFmtId="0" fontId="15" fillId="0" borderId="0" xfId="0" applyFont="1" applyAlignment="1">
      <alignment/>
    </xf>
    <xf numFmtId="0" fontId="7" fillId="0" borderId="14" xfId="0" applyFont="1" applyFill="1" applyBorder="1" applyAlignment="1">
      <alignment horizontal="center"/>
    </xf>
    <xf numFmtId="38" fontId="7" fillId="0" borderId="0" xfId="16" applyFont="1" applyAlignment="1">
      <alignment horizontal="right"/>
    </xf>
    <xf numFmtId="38" fontId="0" fillId="0" borderId="0" xfId="16" applyAlignment="1">
      <alignment/>
    </xf>
    <xf numFmtId="38" fontId="7" fillId="0" borderId="2" xfId="16" applyFont="1" applyBorder="1" applyAlignment="1">
      <alignment horizontal="right"/>
    </xf>
    <xf numFmtId="38" fontId="0" fillId="0" borderId="2" xfId="16" applyBorder="1" applyAlignment="1">
      <alignment/>
    </xf>
    <xf numFmtId="185" fontId="7" fillId="0" borderId="0" xfId="16" applyNumberFormat="1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zoomScaleSheetLayoutView="100" workbookViewId="0" topLeftCell="A1">
      <selection activeCell="B13" sqref="B13"/>
    </sheetView>
  </sheetViews>
  <sheetFormatPr defaultColWidth="8.796875" defaultRowHeight="12" customHeight="1"/>
  <cols>
    <col min="1" max="1" width="6.8984375" style="2" customWidth="1"/>
    <col min="2" max="2" width="4.8984375" style="2" customWidth="1"/>
    <col min="3" max="3" width="8.296875" style="2" customWidth="1"/>
    <col min="4" max="9" width="8.69921875" style="2" customWidth="1"/>
    <col min="10" max="10" width="11" style="2" customWidth="1"/>
    <col min="11" max="16" width="8.69921875" style="2" customWidth="1"/>
    <col min="17" max="17" width="10.3984375" style="2" customWidth="1"/>
    <col min="18" max="19" width="9.296875" style="2" customWidth="1"/>
    <col min="20" max="22" width="8.69921875" style="2" customWidth="1"/>
    <col min="23" max="23" width="9" style="2" customWidth="1"/>
    <col min="24" max="25" width="8.69921875" style="2" customWidth="1"/>
    <col min="26" max="16384" width="9" style="2" customWidth="1"/>
  </cols>
  <sheetData>
    <row r="1" ht="17.25" customHeight="1">
      <c r="A1" s="1" t="s">
        <v>163</v>
      </c>
    </row>
    <row r="2" s="156" customFormat="1" ht="12" customHeight="1">
      <c r="B2" s="156" t="s">
        <v>249</v>
      </c>
    </row>
    <row r="3" s="156" customFormat="1" ht="12" customHeight="1">
      <c r="C3" s="156" t="s">
        <v>250</v>
      </c>
    </row>
    <row r="4" s="156" customFormat="1" ht="12" customHeight="1">
      <c r="C4" s="156" t="s">
        <v>251</v>
      </c>
    </row>
    <row r="5" s="156" customFormat="1" ht="12" customHeight="1">
      <c r="B5" s="156" t="s">
        <v>252</v>
      </c>
    </row>
    <row r="6" s="156" customFormat="1" ht="12" customHeight="1">
      <c r="B6" s="156" t="s">
        <v>253</v>
      </c>
    </row>
    <row r="7" s="156" customFormat="1" ht="12" customHeight="1">
      <c r="B7" s="156" t="s">
        <v>254</v>
      </c>
    </row>
    <row r="8" s="156" customFormat="1" ht="12" customHeight="1">
      <c r="B8" s="156" t="s">
        <v>255</v>
      </c>
    </row>
    <row r="9" s="156" customFormat="1" ht="12" customHeight="1">
      <c r="B9" s="156" t="s">
        <v>256</v>
      </c>
    </row>
    <row r="10" s="156" customFormat="1" ht="12" customHeight="1"/>
    <row r="11" s="156" customFormat="1" ht="12" customHeight="1"/>
  </sheetData>
  <printOptions/>
  <pageMargins left="0.8" right="0.48" top="0.8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A3" sqref="A3"/>
    </sheetView>
  </sheetViews>
  <sheetFormatPr defaultColWidth="8.796875" defaultRowHeight="12" customHeight="1"/>
  <cols>
    <col min="1" max="1" width="6.796875" style="2" customWidth="1"/>
    <col min="2" max="8" width="6.296875" style="2" customWidth="1"/>
    <col min="9" max="12" width="6.796875" style="2" customWidth="1"/>
    <col min="13" max="15" width="6.296875" style="2" customWidth="1"/>
    <col min="16" max="16" width="8.69921875" style="2" customWidth="1"/>
    <col min="17" max="17" width="10.3984375" style="2" customWidth="1"/>
    <col min="18" max="19" width="9.296875" style="2" customWidth="1"/>
    <col min="20" max="22" width="8.69921875" style="2" customWidth="1"/>
    <col min="23" max="23" width="9" style="2" customWidth="1"/>
    <col min="24" max="25" width="8.69921875" style="2" customWidth="1"/>
    <col min="26" max="16384" width="9" style="2" customWidth="1"/>
  </cols>
  <sheetData>
    <row r="1" ht="18" customHeight="1">
      <c r="A1" s="1" t="s">
        <v>0</v>
      </c>
    </row>
    <row r="2" ht="13.5" customHeight="1">
      <c r="A2" s="130" t="s">
        <v>258</v>
      </c>
    </row>
    <row r="3" spans="1:15" ht="13.5" customHeight="1">
      <c r="A3" s="66"/>
      <c r="B3" s="46"/>
      <c r="C3" s="47"/>
      <c r="D3" s="47" t="s">
        <v>232</v>
      </c>
      <c r="E3" s="47"/>
      <c r="F3" s="47"/>
      <c r="G3" s="47"/>
      <c r="H3" s="48"/>
      <c r="I3" s="47" t="s">
        <v>231</v>
      </c>
      <c r="J3" s="47"/>
      <c r="K3" s="71" t="s">
        <v>2</v>
      </c>
      <c r="L3" s="71" t="s">
        <v>3</v>
      </c>
      <c r="M3" s="69" t="s">
        <v>190</v>
      </c>
      <c r="N3" s="47"/>
      <c r="O3" s="47"/>
    </row>
    <row r="4" spans="1:15" ht="13.5" customHeight="1">
      <c r="A4" s="62" t="s">
        <v>209</v>
      </c>
      <c r="B4" s="61" t="s">
        <v>174</v>
      </c>
      <c r="C4" s="61" t="s">
        <v>179</v>
      </c>
      <c r="D4" s="61" t="s">
        <v>175</v>
      </c>
      <c r="E4" s="61" t="s">
        <v>176</v>
      </c>
      <c r="F4" s="61" t="s">
        <v>177</v>
      </c>
      <c r="G4" s="61" t="s">
        <v>178</v>
      </c>
      <c r="H4" s="61" t="s">
        <v>180</v>
      </c>
      <c r="I4" s="61" t="s">
        <v>181</v>
      </c>
      <c r="J4" s="73" t="s">
        <v>5</v>
      </c>
      <c r="K4" s="74" t="s">
        <v>189</v>
      </c>
      <c r="L4" s="74" t="s">
        <v>189</v>
      </c>
      <c r="M4" s="61" t="s">
        <v>182</v>
      </c>
      <c r="N4" s="61" t="s">
        <v>183</v>
      </c>
      <c r="O4" s="61" t="s">
        <v>184</v>
      </c>
    </row>
    <row r="5" spans="1:16" ht="13.5" customHeight="1">
      <c r="A5" s="31"/>
      <c r="B5" s="51" t="s">
        <v>166</v>
      </c>
      <c r="C5" s="52" t="s">
        <v>166</v>
      </c>
      <c r="D5" s="52" t="s">
        <v>166</v>
      </c>
      <c r="E5" s="52" t="s">
        <v>166</v>
      </c>
      <c r="F5" s="52" t="s">
        <v>166</v>
      </c>
      <c r="G5" s="52" t="s">
        <v>166</v>
      </c>
      <c r="H5" s="53" t="s">
        <v>167</v>
      </c>
      <c r="I5" s="53" t="s">
        <v>167</v>
      </c>
      <c r="J5" s="53" t="s">
        <v>167</v>
      </c>
      <c r="K5" s="52" t="s">
        <v>168</v>
      </c>
      <c r="L5" s="52" t="s">
        <v>169</v>
      </c>
      <c r="M5" s="52" t="s">
        <v>170</v>
      </c>
      <c r="N5" s="52" t="s">
        <v>170</v>
      </c>
      <c r="O5" s="52" t="s">
        <v>170</v>
      </c>
      <c r="P5" s="54"/>
    </row>
    <row r="6" spans="1:15" ht="18" customHeight="1">
      <c r="A6" s="49" t="s">
        <v>220</v>
      </c>
      <c r="B6" s="116">
        <v>2774</v>
      </c>
      <c r="C6" s="117">
        <v>1450</v>
      </c>
      <c r="D6" s="117">
        <v>190</v>
      </c>
      <c r="E6" s="117">
        <v>347</v>
      </c>
      <c r="F6" s="117">
        <v>6</v>
      </c>
      <c r="G6" s="117">
        <v>781</v>
      </c>
      <c r="H6" s="117">
        <v>292</v>
      </c>
      <c r="I6" s="117">
        <v>161</v>
      </c>
      <c r="J6" s="117">
        <v>1376</v>
      </c>
      <c r="K6" s="117">
        <v>61241</v>
      </c>
      <c r="L6" s="117">
        <v>5358</v>
      </c>
      <c r="M6" s="117">
        <v>250</v>
      </c>
      <c r="N6" s="117">
        <v>121</v>
      </c>
      <c r="O6" s="117">
        <v>936</v>
      </c>
    </row>
    <row r="7" spans="1:15" ht="18" customHeight="1">
      <c r="A7" s="49" t="s">
        <v>6</v>
      </c>
      <c r="B7" s="116">
        <v>2512</v>
      </c>
      <c r="C7" s="117">
        <v>1393</v>
      </c>
      <c r="D7" s="117">
        <v>116</v>
      </c>
      <c r="E7" s="117">
        <v>314</v>
      </c>
      <c r="F7" s="117">
        <v>4</v>
      </c>
      <c r="G7" s="117">
        <v>685</v>
      </c>
      <c r="H7" s="117">
        <v>292</v>
      </c>
      <c r="I7" s="117">
        <v>137</v>
      </c>
      <c r="J7" s="117">
        <v>1319</v>
      </c>
      <c r="K7" s="117">
        <v>55895</v>
      </c>
      <c r="L7" s="117">
        <v>1700</v>
      </c>
      <c r="M7" s="117">
        <v>295</v>
      </c>
      <c r="N7" s="117">
        <v>98</v>
      </c>
      <c r="O7" s="117">
        <v>892</v>
      </c>
    </row>
    <row r="8" spans="1:15" ht="18" customHeight="1">
      <c r="A8" s="49" t="s">
        <v>7</v>
      </c>
      <c r="B8" s="116">
        <v>2612</v>
      </c>
      <c r="C8" s="117">
        <v>1317</v>
      </c>
      <c r="D8" s="117">
        <v>163</v>
      </c>
      <c r="E8" s="117">
        <v>395</v>
      </c>
      <c r="F8" s="117">
        <v>6</v>
      </c>
      <c r="G8" s="117">
        <v>731</v>
      </c>
      <c r="H8" s="117">
        <v>283</v>
      </c>
      <c r="I8" s="117">
        <v>142</v>
      </c>
      <c r="J8" s="117">
        <v>1273</v>
      </c>
      <c r="K8" s="117">
        <v>62940</v>
      </c>
      <c r="L8" s="117">
        <v>3121</v>
      </c>
      <c r="M8" s="117">
        <v>287</v>
      </c>
      <c r="N8" s="117">
        <v>108</v>
      </c>
      <c r="O8" s="117">
        <v>842</v>
      </c>
    </row>
    <row r="9" spans="1:15" ht="18" customHeight="1">
      <c r="A9" s="49" t="s">
        <v>162</v>
      </c>
      <c r="B9" s="116">
        <v>3076</v>
      </c>
      <c r="C9" s="117">
        <v>1505</v>
      </c>
      <c r="D9" s="117">
        <v>200</v>
      </c>
      <c r="E9" s="117">
        <v>405</v>
      </c>
      <c r="F9" s="117">
        <v>10</v>
      </c>
      <c r="G9" s="117">
        <v>956</v>
      </c>
      <c r="H9" s="117">
        <v>285</v>
      </c>
      <c r="I9" s="117">
        <v>134</v>
      </c>
      <c r="J9" s="117">
        <v>1440</v>
      </c>
      <c r="K9" s="117">
        <v>59601</v>
      </c>
      <c r="L9" s="117">
        <v>12256</v>
      </c>
      <c r="M9" s="117">
        <v>218</v>
      </c>
      <c r="N9" s="117">
        <v>98</v>
      </c>
      <c r="O9" s="117">
        <v>924</v>
      </c>
    </row>
    <row r="10" spans="1:15" ht="18" customHeight="1">
      <c r="A10" s="49" t="s">
        <v>221</v>
      </c>
      <c r="B10" s="116">
        <v>2932</v>
      </c>
      <c r="C10" s="117">
        <v>1387</v>
      </c>
      <c r="D10" s="117">
        <v>193</v>
      </c>
      <c r="E10" s="117">
        <v>364</v>
      </c>
      <c r="F10" s="117">
        <v>3</v>
      </c>
      <c r="G10" s="117">
        <v>985</v>
      </c>
      <c r="H10" s="117">
        <v>225</v>
      </c>
      <c r="I10" s="117">
        <v>123</v>
      </c>
      <c r="J10" s="117">
        <v>1311</v>
      </c>
      <c r="K10" s="117">
        <v>51105</v>
      </c>
      <c r="L10" s="117">
        <v>2010</v>
      </c>
      <c r="M10" s="117">
        <v>190</v>
      </c>
      <c r="N10" s="117">
        <v>84</v>
      </c>
      <c r="O10" s="117">
        <v>836</v>
      </c>
    </row>
    <row r="11" spans="1:15" ht="12" customHeight="1">
      <c r="A11" s="50"/>
      <c r="B11" s="6"/>
      <c r="C11" s="7"/>
      <c r="D11" s="7"/>
      <c r="E11" s="7"/>
      <c r="F11" s="7"/>
      <c r="G11" s="7"/>
      <c r="H11" s="7"/>
      <c r="I11" s="7"/>
      <c r="J11" s="7"/>
      <c r="K11" s="117"/>
      <c r="L11" s="117"/>
      <c r="M11" s="7"/>
      <c r="N11" s="7"/>
      <c r="O11" s="7"/>
    </row>
    <row r="12" spans="1:15" ht="18" customHeight="1">
      <c r="A12" s="49" t="s">
        <v>223</v>
      </c>
      <c r="B12" s="6">
        <v>204</v>
      </c>
      <c r="C12" s="7">
        <v>103</v>
      </c>
      <c r="D12" s="7">
        <v>14</v>
      </c>
      <c r="E12" s="7">
        <v>24</v>
      </c>
      <c r="F12" s="7">
        <v>0</v>
      </c>
      <c r="G12" s="7">
        <v>63</v>
      </c>
      <c r="H12" s="7">
        <v>20</v>
      </c>
      <c r="I12" s="7">
        <v>9</v>
      </c>
      <c r="J12" s="7">
        <v>88</v>
      </c>
      <c r="K12" s="117">
        <v>3260</v>
      </c>
      <c r="L12" s="117">
        <v>53</v>
      </c>
      <c r="M12" s="7">
        <v>23</v>
      </c>
      <c r="N12" s="7">
        <v>11</v>
      </c>
      <c r="O12" s="7">
        <v>63</v>
      </c>
    </row>
    <row r="13" spans="1:15" ht="18" customHeight="1">
      <c r="A13" s="49" t="s">
        <v>8</v>
      </c>
      <c r="B13" s="6">
        <v>205</v>
      </c>
      <c r="C13" s="7">
        <v>105</v>
      </c>
      <c r="D13" s="7">
        <v>15</v>
      </c>
      <c r="E13" s="7">
        <v>27</v>
      </c>
      <c r="F13" s="7">
        <v>0</v>
      </c>
      <c r="G13" s="7">
        <v>58</v>
      </c>
      <c r="H13" s="7">
        <v>19</v>
      </c>
      <c r="I13" s="7">
        <v>12</v>
      </c>
      <c r="J13" s="7">
        <v>97</v>
      </c>
      <c r="K13" s="117">
        <v>4825</v>
      </c>
      <c r="L13" s="117">
        <v>61</v>
      </c>
      <c r="M13" s="7">
        <v>14</v>
      </c>
      <c r="N13" s="7">
        <v>8</v>
      </c>
      <c r="O13" s="7">
        <v>67</v>
      </c>
    </row>
    <row r="14" spans="1:15" ht="18" customHeight="1">
      <c r="A14" s="49" t="s">
        <v>9</v>
      </c>
      <c r="B14" s="6">
        <v>310</v>
      </c>
      <c r="C14" s="7">
        <v>131</v>
      </c>
      <c r="D14" s="7">
        <v>28</v>
      </c>
      <c r="E14" s="7">
        <v>36</v>
      </c>
      <c r="F14" s="7">
        <v>0</v>
      </c>
      <c r="G14" s="7">
        <v>115</v>
      </c>
      <c r="H14" s="7">
        <v>21</v>
      </c>
      <c r="I14" s="7">
        <v>19</v>
      </c>
      <c r="J14" s="7">
        <v>122</v>
      </c>
      <c r="K14" s="117">
        <v>4176</v>
      </c>
      <c r="L14" s="117">
        <v>466</v>
      </c>
      <c r="M14" s="7">
        <v>31</v>
      </c>
      <c r="N14" s="7">
        <v>13</v>
      </c>
      <c r="O14" s="7">
        <v>83</v>
      </c>
    </row>
    <row r="15" spans="1:15" ht="18" customHeight="1">
      <c r="A15" s="49" t="s">
        <v>10</v>
      </c>
      <c r="B15" s="6">
        <v>382</v>
      </c>
      <c r="C15" s="7">
        <v>143</v>
      </c>
      <c r="D15" s="7">
        <v>48</v>
      </c>
      <c r="E15" s="7">
        <v>38</v>
      </c>
      <c r="F15" s="7">
        <v>0</v>
      </c>
      <c r="G15" s="7">
        <v>153</v>
      </c>
      <c r="H15" s="7">
        <v>31</v>
      </c>
      <c r="I15" s="7">
        <v>15</v>
      </c>
      <c r="J15" s="7">
        <v>140</v>
      </c>
      <c r="K15" s="117">
        <v>5279</v>
      </c>
      <c r="L15" s="117">
        <v>551</v>
      </c>
      <c r="M15" s="7">
        <v>16</v>
      </c>
      <c r="N15" s="7">
        <v>7</v>
      </c>
      <c r="O15" s="7">
        <v>86</v>
      </c>
    </row>
    <row r="16" spans="1:15" ht="18" customHeight="1">
      <c r="A16" s="49" t="s">
        <v>11</v>
      </c>
      <c r="B16" s="6">
        <v>271</v>
      </c>
      <c r="C16" s="7">
        <v>121</v>
      </c>
      <c r="D16" s="7">
        <v>24</v>
      </c>
      <c r="E16" s="7">
        <v>45</v>
      </c>
      <c r="F16" s="7">
        <v>0</v>
      </c>
      <c r="G16" s="7">
        <v>81</v>
      </c>
      <c r="H16" s="7">
        <v>21</v>
      </c>
      <c r="I16" s="7">
        <v>6</v>
      </c>
      <c r="J16" s="7">
        <v>118</v>
      </c>
      <c r="K16" s="117">
        <v>3416</v>
      </c>
      <c r="L16" s="117">
        <v>338</v>
      </c>
      <c r="M16" s="7">
        <v>16</v>
      </c>
      <c r="N16" s="7">
        <v>8</v>
      </c>
      <c r="O16" s="7">
        <v>71</v>
      </c>
    </row>
    <row r="17" spans="1:15" ht="18" customHeight="1">
      <c r="A17" s="49" t="s">
        <v>12</v>
      </c>
      <c r="B17" s="6">
        <v>194</v>
      </c>
      <c r="C17" s="7">
        <v>109</v>
      </c>
      <c r="D17" s="7">
        <v>3</v>
      </c>
      <c r="E17" s="7">
        <v>26</v>
      </c>
      <c r="F17" s="7">
        <v>0</v>
      </c>
      <c r="G17" s="7">
        <v>56</v>
      </c>
      <c r="H17" s="7">
        <v>20</v>
      </c>
      <c r="I17" s="7">
        <v>12</v>
      </c>
      <c r="J17" s="7">
        <v>100</v>
      </c>
      <c r="K17" s="117">
        <v>4001</v>
      </c>
      <c r="L17" s="117">
        <v>5</v>
      </c>
      <c r="M17" s="7">
        <v>14</v>
      </c>
      <c r="N17" s="7">
        <v>5</v>
      </c>
      <c r="O17" s="7">
        <v>66</v>
      </c>
    </row>
    <row r="18" spans="1:15" ht="18" customHeight="1">
      <c r="A18" s="49" t="s">
        <v>13</v>
      </c>
      <c r="B18" s="6">
        <v>211</v>
      </c>
      <c r="C18" s="7">
        <v>98</v>
      </c>
      <c r="D18" s="7">
        <v>8</v>
      </c>
      <c r="E18" s="7">
        <v>26</v>
      </c>
      <c r="F18" s="7">
        <v>1</v>
      </c>
      <c r="G18" s="7">
        <v>78</v>
      </c>
      <c r="H18" s="7">
        <v>7</v>
      </c>
      <c r="I18" s="7">
        <v>7</v>
      </c>
      <c r="J18" s="7">
        <v>98</v>
      </c>
      <c r="K18" s="117">
        <v>1201</v>
      </c>
      <c r="L18" s="117">
        <v>403</v>
      </c>
      <c r="M18" s="7">
        <v>7</v>
      </c>
      <c r="N18" s="7">
        <v>2</v>
      </c>
      <c r="O18" s="7">
        <v>61</v>
      </c>
    </row>
    <row r="19" spans="1:15" ht="18" customHeight="1">
      <c r="A19" s="49" t="s">
        <v>14</v>
      </c>
      <c r="B19" s="6">
        <v>289</v>
      </c>
      <c r="C19" s="7">
        <v>104</v>
      </c>
      <c r="D19" s="7">
        <v>29</v>
      </c>
      <c r="E19" s="7">
        <v>27</v>
      </c>
      <c r="F19" s="7">
        <v>1</v>
      </c>
      <c r="G19" s="7">
        <v>128</v>
      </c>
      <c r="H19" s="7">
        <v>15</v>
      </c>
      <c r="I19" s="7">
        <v>7</v>
      </c>
      <c r="J19" s="7">
        <v>97</v>
      </c>
      <c r="K19" s="117">
        <v>5600</v>
      </c>
      <c r="L19" s="117">
        <v>64</v>
      </c>
      <c r="M19" s="7">
        <v>15</v>
      </c>
      <c r="N19" s="7">
        <v>5</v>
      </c>
      <c r="O19" s="7">
        <v>73</v>
      </c>
    </row>
    <row r="20" spans="1:15" ht="18" customHeight="1">
      <c r="A20" s="49" t="s">
        <v>15</v>
      </c>
      <c r="B20" s="6">
        <v>216</v>
      </c>
      <c r="C20" s="7">
        <v>99</v>
      </c>
      <c r="D20" s="7">
        <v>6</v>
      </c>
      <c r="E20" s="7">
        <v>30</v>
      </c>
      <c r="F20" s="7">
        <v>0</v>
      </c>
      <c r="G20" s="7">
        <v>81</v>
      </c>
      <c r="H20" s="7">
        <v>15</v>
      </c>
      <c r="I20" s="7">
        <v>8</v>
      </c>
      <c r="J20" s="7">
        <v>100</v>
      </c>
      <c r="K20" s="117">
        <v>3209</v>
      </c>
      <c r="L20" s="117">
        <v>42</v>
      </c>
      <c r="M20" s="7">
        <v>10</v>
      </c>
      <c r="N20" s="7">
        <v>6</v>
      </c>
      <c r="O20" s="7">
        <v>60</v>
      </c>
    </row>
    <row r="21" spans="1:15" ht="18" customHeight="1">
      <c r="A21" s="49" t="s">
        <v>16</v>
      </c>
      <c r="B21" s="6">
        <v>214</v>
      </c>
      <c r="C21" s="7">
        <v>126</v>
      </c>
      <c r="D21" s="7">
        <v>4</v>
      </c>
      <c r="E21" s="7">
        <v>29</v>
      </c>
      <c r="F21" s="7">
        <v>0</v>
      </c>
      <c r="G21" s="7">
        <v>55</v>
      </c>
      <c r="H21" s="7">
        <v>12</v>
      </c>
      <c r="I21" s="7">
        <v>9</v>
      </c>
      <c r="J21" s="7">
        <v>122</v>
      </c>
      <c r="K21" s="117">
        <v>7460</v>
      </c>
      <c r="L21" s="117">
        <v>8</v>
      </c>
      <c r="M21" s="7">
        <v>7</v>
      </c>
      <c r="N21" s="7">
        <v>4</v>
      </c>
      <c r="O21" s="7">
        <v>84</v>
      </c>
    </row>
    <row r="22" spans="1:15" ht="18" customHeight="1">
      <c r="A22" s="50" t="s">
        <v>17</v>
      </c>
      <c r="B22" s="6">
        <v>206</v>
      </c>
      <c r="C22" s="7">
        <v>109</v>
      </c>
      <c r="D22" s="7">
        <v>8</v>
      </c>
      <c r="E22" s="7">
        <v>27</v>
      </c>
      <c r="F22" s="7">
        <v>0</v>
      </c>
      <c r="G22" s="7">
        <v>62</v>
      </c>
      <c r="H22" s="7">
        <v>20</v>
      </c>
      <c r="I22" s="7">
        <v>8</v>
      </c>
      <c r="J22" s="7">
        <v>103</v>
      </c>
      <c r="K22" s="117">
        <v>3612</v>
      </c>
      <c r="L22" s="117">
        <v>13</v>
      </c>
      <c r="M22" s="7">
        <v>12</v>
      </c>
      <c r="N22" s="7">
        <v>6</v>
      </c>
      <c r="O22" s="7">
        <v>46</v>
      </c>
    </row>
    <row r="23" spans="1:15" ht="18" customHeight="1">
      <c r="A23" s="12" t="s">
        <v>18</v>
      </c>
      <c r="B23" s="10">
        <v>230</v>
      </c>
      <c r="C23" s="11">
        <v>139</v>
      </c>
      <c r="D23" s="11">
        <v>6</v>
      </c>
      <c r="E23" s="11">
        <v>29</v>
      </c>
      <c r="F23" s="11">
        <v>1</v>
      </c>
      <c r="G23" s="11">
        <v>55</v>
      </c>
      <c r="H23" s="11">
        <v>24</v>
      </c>
      <c r="I23" s="11">
        <v>11</v>
      </c>
      <c r="J23" s="11">
        <v>126</v>
      </c>
      <c r="K23" s="118">
        <v>5066</v>
      </c>
      <c r="L23" s="118">
        <v>6</v>
      </c>
      <c r="M23" s="11">
        <v>25</v>
      </c>
      <c r="N23" s="11">
        <v>9</v>
      </c>
      <c r="O23" s="11">
        <v>76</v>
      </c>
    </row>
    <row r="24" ht="19.5" customHeight="1"/>
    <row r="25" spans="1:14" ht="13.5" customHeight="1">
      <c r="A25" s="66"/>
      <c r="B25" s="71"/>
      <c r="C25" s="70"/>
      <c r="D25" s="47"/>
      <c r="E25" s="47"/>
      <c r="F25" s="47"/>
      <c r="G25" s="47" t="s">
        <v>234</v>
      </c>
      <c r="H25" s="47"/>
      <c r="I25" s="65"/>
      <c r="J25" s="47"/>
      <c r="K25" s="47"/>
      <c r="L25" s="47"/>
      <c r="M25" s="69" t="s">
        <v>185</v>
      </c>
      <c r="N25" s="47"/>
    </row>
    <row r="26" spans="2:14" ht="13.5" customHeight="1">
      <c r="B26" s="4"/>
      <c r="C26" s="75"/>
      <c r="E26" s="69"/>
      <c r="F26" s="47" t="s">
        <v>233</v>
      </c>
      <c r="G26" s="65"/>
      <c r="H26" s="68"/>
      <c r="I26" s="60"/>
      <c r="J26" s="60"/>
      <c r="K26" s="60"/>
      <c r="L26" s="60"/>
      <c r="M26" s="60"/>
      <c r="N26" s="60"/>
    </row>
    <row r="27" spans="1:14" ht="13.5" customHeight="1">
      <c r="A27" s="78" t="s">
        <v>209</v>
      </c>
      <c r="B27" s="5" t="s">
        <v>4</v>
      </c>
      <c r="C27" s="72" t="s">
        <v>186</v>
      </c>
      <c r="D27" s="5"/>
      <c r="E27" s="72" t="s">
        <v>187</v>
      </c>
      <c r="F27" s="5"/>
      <c r="G27" s="72" t="s">
        <v>188</v>
      </c>
      <c r="H27" s="5"/>
      <c r="I27" s="67" t="s">
        <v>210</v>
      </c>
      <c r="J27" s="63" t="s">
        <v>211</v>
      </c>
      <c r="K27" s="63" t="s">
        <v>212</v>
      </c>
      <c r="L27" s="63" t="s">
        <v>47</v>
      </c>
      <c r="M27" s="63" t="s">
        <v>69</v>
      </c>
      <c r="N27" s="63" t="s">
        <v>213</v>
      </c>
    </row>
    <row r="28" spans="1:14" ht="13.5" customHeight="1">
      <c r="A28" s="56"/>
      <c r="B28" s="53" t="s">
        <v>171</v>
      </c>
      <c r="C28" s="53"/>
      <c r="D28" s="53" t="s">
        <v>172</v>
      </c>
      <c r="E28" s="53"/>
      <c r="F28" s="53" t="s">
        <v>172</v>
      </c>
      <c r="G28" s="53"/>
      <c r="H28" s="53" t="s">
        <v>172</v>
      </c>
      <c r="I28" s="53" t="s">
        <v>172</v>
      </c>
      <c r="J28" s="53" t="s">
        <v>172</v>
      </c>
      <c r="K28" s="53" t="s">
        <v>172</v>
      </c>
      <c r="L28" s="53" t="s">
        <v>172</v>
      </c>
      <c r="M28" s="53" t="s">
        <v>173</v>
      </c>
      <c r="N28" s="53" t="s">
        <v>173</v>
      </c>
    </row>
    <row r="29" spans="1:14" ht="18" customHeight="1">
      <c r="A29" s="57" t="s">
        <v>220</v>
      </c>
      <c r="B29" s="117">
        <v>3724</v>
      </c>
      <c r="C29" s="158">
        <v>5243391</v>
      </c>
      <c r="D29" s="159"/>
      <c r="E29" s="158">
        <v>3133435</v>
      </c>
      <c r="F29" s="159"/>
      <c r="G29" s="158">
        <v>1803663</v>
      </c>
      <c r="H29" s="159"/>
      <c r="I29" s="117">
        <v>6671</v>
      </c>
      <c r="J29" s="117">
        <v>191562</v>
      </c>
      <c r="K29" s="117">
        <v>2178</v>
      </c>
      <c r="L29" s="117">
        <v>105882</v>
      </c>
      <c r="M29" s="7">
        <v>63</v>
      </c>
      <c r="N29" s="7">
        <v>305</v>
      </c>
    </row>
    <row r="30" spans="1:14" ht="18" customHeight="1">
      <c r="A30" s="57" t="s">
        <v>6</v>
      </c>
      <c r="B30" s="117">
        <v>3497</v>
      </c>
      <c r="C30" s="158">
        <v>5419050</v>
      </c>
      <c r="D30" s="159"/>
      <c r="E30" s="158">
        <v>3301980</v>
      </c>
      <c r="F30" s="159"/>
      <c r="G30" s="158">
        <v>1848089</v>
      </c>
      <c r="H30" s="159"/>
      <c r="I30" s="117">
        <v>4285</v>
      </c>
      <c r="J30" s="117">
        <v>205118</v>
      </c>
      <c r="K30" s="117">
        <v>1033</v>
      </c>
      <c r="L30" s="117">
        <v>58545</v>
      </c>
      <c r="M30" s="7">
        <v>74</v>
      </c>
      <c r="N30" s="7">
        <v>294</v>
      </c>
    </row>
    <row r="31" spans="1:14" ht="18" customHeight="1">
      <c r="A31" s="57" t="s">
        <v>7</v>
      </c>
      <c r="B31" s="117">
        <v>3249</v>
      </c>
      <c r="C31" s="158">
        <v>5171263</v>
      </c>
      <c r="D31" s="159"/>
      <c r="E31" s="158">
        <v>2997319</v>
      </c>
      <c r="F31" s="159"/>
      <c r="G31" s="158">
        <v>1861253</v>
      </c>
      <c r="H31" s="159"/>
      <c r="I31" s="117">
        <v>4207</v>
      </c>
      <c r="J31" s="117">
        <v>153589</v>
      </c>
      <c r="K31" s="117">
        <v>7367</v>
      </c>
      <c r="L31" s="117">
        <v>147528</v>
      </c>
      <c r="M31" s="7">
        <v>91</v>
      </c>
      <c r="N31" s="7">
        <v>281</v>
      </c>
    </row>
    <row r="32" spans="1:14" ht="18" customHeight="1">
      <c r="A32" s="57" t="s">
        <v>162</v>
      </c>
      <c r="B32" s="117">
        <v>3669</v>
      </c>
      <c r="C32" s="158">
        <v>5373061</v>
      </c>
      <c r="D32" s="159"/>
      <c r="E32" s="158">
        <v>3321182</v>
      </c>
      <c r="F32" s="159"/>
      <c r="G32" s="158">
        <v>1735851</v>
      </c>
      <c r="H32" s="159"/>
      <c r="I32" s="117">
        <v>5514</v>
      </c>
      <c r="J32" s="117">
        <v>197475</v>
      </c>
      <c r="K32" s="117">
        <v>11074</v>
      </c>
      <c r="L32" s="117">
        <v>101965</v>
      </c>
      <c r="M32" s="7">
        <v>63</v>
      </c>
      <c r="N32" s="7">
        <v>388</v>
      </c>
    </row>
    <row r="33" spans="1:14" ht="18" customHeight="1">
      <c r="A33" s="57" t="s">
        <v>222</v>
      </c>
      <c r="B33" s="117">
        <v>3017</v>
      </c>
      <c r="C33" s="158">
        <v>4173704</v>
      </c>
      <c r="D33" s="159"/>
      <c r="E33" s="158">
        <v>2749268</v>
      </c>
      <c r="F33" s="158"/>
      <c r="G33" s="158">
        <v>1206674</v>
      </c>
      <c r="H33" s="159"/>
      <c r="I33" s="117">
        <v>3323</v>
      </c>
      <c r="J33" s="117">
        <v>159721</v>
      </c>
      <c r="K33" s="117">
        <v>685</v>
      </c>
      <c r="L33" s="117">
        <v>54033</v>
      </c>
      <c r="M33" s="7">
        <v>69</v>
      </c>
      <c r="N33" s="7">
        <v>306</v>
      </c>
    </row>
    <row r="34" spans="1:14" ht="12" customHeight="1">
      <c r="A34" s="58"/>
      <c r="B34" s="7"/>
      <c r="C34" s="162"/>
      <c r="D34" s="163"/>
      <c r="E34" s="162"/>
      <c r="F34" s="163"/>
      <c r="G34" s="162"/>
      <c r="H34" s="163"/>
      <c r="I34" s="7"/>
      <c r="J34" s="7"/>
      <c r="K34" s="7"/>
      <c r="L34" s="7"/>
      <c r="M34" s="7"/>
      <c r="N34" s="7"/>
    </row>
    <row r="35" spans="1:14" ht="18" customHeight="1">
      <c r="A35" s="57" t="s">
        <v>223</v>
      </c>
      <c r="B35" s="117">
        <v>246</v>
      </c>
      <c r="C35" s="158">
        <v>307408</v>
      </c>
      <c r="D35" s="158"/>
      <c r="E35" s="158">
        <v>231223</v>
      </c>
      <c r="F35" s="159"/>
      <c r="G35" s="158">
        <v>64587</v>
      </c>
      <c r="H35" s="159"/>
      <c r="I35" s="120">
        <v>0</v>
      </c>
      <c r="J35" s="120">
        <v>9386</v>
      </c>
      <c r="K35" s="120">
        <v>0</v>
      </c>
      <c r="L35" s="120">
        <v>2212</v>
      </c>
      <c r="M35" s="7">
        <v>12</v>
      </c>
      <c r="N35" s="7">
        <v>30</v>
      </c>
    </row>
    <row r="36" spans="1:14" ht="18" customHeight="1">
      <c r="A36" s="57" t="s">
        <v>8</v>
      </c>
      <c r="B36" s="117">
        <v>236</v>
      </c>
      <c r="C36" s="158">
        <v>392044</v>
      </c>
      <c r="D36" s="158"/>
      <c r="E36" s="158">
        <v>300881</v>
      </c>
      <c r="F36" s="159"/>
      <c r="G36" s="158">
        <v>82018</v>
      </c>
      <c r="H36" s="159"/>
      <c r="I36" s="120">
        <v>49</v>
      </c>
      <c r="J36" s="120">
        <v>6746</v>
      </c>
      <c r="K36" s="120">
        <v>0</v>
      </c>
      <c r="L36" s="120">
        <v>2350</v>
      </c>
      <c r="M36" s="7">
        <v>3</v>
      </c>
      <c r="N36" s="7">
        <v>35</v>
      </c>
    </row>
    <row r="37" spans="1:14" ht="18" customHeight="1">
      <c r="A37" s="57" t="s">
        <v>9</v>
      </c>
      <c r="B37" s="117">
        <v>331</v>
      </c>
      <c r="C37" s="158">
        <v>375252</v>
      </c>
      <c r="D37" s="158"/>
      <c r="E37" s="158">
        <v>280054</v>
      </c>
      <c r="F37" s="159"/>
      <c r="G37" s="158">
        <v>83335</v>
      </c>
      <c r="H37" s="159"/>
      <c r="I37" s="120">
        <v>262</v>
      </c>
      <c r="J37" s="120">
        <v>7740</v>
      </c>
      <c r="K37" s="120">
        <v>0</v>
      </c>
      <c r="L37" s="120">
        <v>3861</v>
      </c>
      <c r="M37" s="7">
        <v>9</v>
      </c>
      <c r="N37" s="7">
        <v>31</v>
      </c>
    </row>
    <row r="38" spans="1:14" ht="18" customHeight="1">
      <c r="A38" s="57" t="s">
        <v>10</v>
      </c>
      <c r="B38" s="117">
        <v>297</v>
      </c>
      <c r="C38" s="158">
        <v>440230</v>
      </c>
      <c r="D38" s="158"/>
      <c r="E38" s="158">
        <v>299152</v>
      </c>
      <c r="F38" s="159"/>
      <c r="G38" s="158">
        <v>87825</v>
      </c>
      <c r="H38" s="159"/>
      <c r="I38" s="120">
        <v>1568</v>
      </c>
      <c r="J38" s="120">
        <v>44407</v>
      </c>
      <c r="K38" s="120">
        <v>0</v>
      </c>
      <c r="L38" s="120">
        <v>7278</v>
      </c>
      <c r="M38" s="7">
        <v>9</v>
      </c>
      <c r="N38" s="7">
        <v>38</v>
      </c>
    </row>
    <row r="39" spans="1:14" ht="18" customHeight="1">
      <c r="A39" s="57" t="s">
        <v>11</v>
      </c>
      <c r="B39" s="117">
        <v>277</v>
      </c>
      <c r="C39" s="158">
        <v>355050</v>
      </c>
      <c r="D39" s="158"/>
      <c r="E39" s="158">
        <v>231461</v>
      </c>
      <c r="F39" s="159"/>
      <c r="G39" s="158">
        <v>95707</v>
      </c>
      <c r="H39" s="159"/>
      <c r="I39" s="120">
        <v>815</v>
      </c>
      <c r="J39" s="120">
        <v>19981</v>
      </c>
      <c r="K39" s="120">
        <v>0</v>
      </c>
      <c r="L39" s="120">
        <v>7086</v>
      </c>
      <c r="M39" s="7">
        <v>8</v>
      </c>
      <c r="N39" s="7">
        <v>28</v>
      </c>
    </row>
    <row r="40" spans="1:14" ht="18" customHeight="1">
      <c r="A40" s="57" t="s">
        <v>12</v>
      </c>
      <c r="B40" s="117">
        <v>268</v>
      </c>
      <c r="C40" s="158">
        <v>290219</v>
      </c>
      <c r="D40" s="158"/>
      <c r="E40" s="158">
        <v>162433</v>
      </c>
      <c r="F40" s="159"/>
      <c r="G40" s="158">
        <v>111051</v>
      </c>
      <c r="H40" s="159"/>
      <c r="I40" s="120">
        <v>0</v>
      </c>
      <c r="J40" s="120">
        <v>6754</v>
      </c>
      <c r="K40" s="120">
        <v>0</v>
      </c>
      <c r="L40" s="120">
        <v>9981</v>
      </c>
      <c r="M40" s="7">
        <v>4</v>
      </c>
      <c r="N40" s="7">
        <v>21</v>
      </c>
    </row>
    <row r="41" spans="1:14" ht="18" customHeight="1">
      <c r="A41" s="57" t="s">
        <v>13</v>
      </c>
      <c r="B41" s="117">
        <v>186</v>
      </c>
      <c r="C41" s="158">
        <v>218070</v>
      </c>
      <c r="D41" s="158"/>
      <c r="E41" s="158">
        <v>68463</v>
      </c>
      <c r="F41" s="159"/>
      <c r="G41" s="158">
        <v>135771</v>
      </c>
      <c r="H41" s="159"/>
      <c r="I41" s="120">
        <v>400</v>
      </c>
      <c r="J41" s="120">
        <v>10961</v>
      </c>
      <c r="K41" s="120">
        <v>0</v>
      </c>
      <c r="L41" s="120">
        <v>2475</v>
      </c>
      <c r="M41" s="7">
        <v>3</v>
      </c>
      <c r="N41" s="7">
        <v>14</v>
      </c>
    </row>
    <row r="42" spans="1:14" ht="18" customHeight="1">
      <c r="A42" s="57" t="s">
        <v>14</v>
      </c>
      <c r="B42" s="117">
        <v>238</v>
      </c>
      <c r="C42" s="158">
        <v>441954</v>
      </c>
      <c r="D42" s="158"/>
      <c r="E42" s="158">
        <v>278363</v>
      </c>
      <c r="F42" s="159"/>
      <c r="G42" s="158">
        <v>145206</v>
      </c>
      <c r="H42" s="159"/>
      <c r="I42" s="120">
        <v>229</v>
      </c>
      <c r="J42" s="120">
        <v>8872</v>
      </c>
      <c r="K42" s="120">
        <v>614</v>
      </c>
      <c r="L42" s="120">
        <v>8670</v>
      </c>
      <c r="M42" s="7">
        <v>3</v>
      </c>
      <c r="N42" s="7">
        <v>28</v>
      </c>
    </row>
    <row r="43" spans="1:14" ht="18" customHeight="1">
      <c r="A43" s="57" t="s">
        <v>15</v>
      </c>
      <c r="B43" s="117">
        <v>201</v>
      </c>
      <c r="C43" s="158">
        <v>237849</v>
      </c>
      <c r="D43" s="158"/>
      <c r="E43" s="158">
        <v>177032</v>
      </c>
      <c r="F43" s="159"/>
      <c r="G43" s="158">
        <v>46028</v>
      </c>
      <c r="H43" s="159"/>
      <c r="I43" s="120">
        <v>0</v>
      </c>
      <c r="J43" s="120">
        <v>13013</v>
      </c>
      <c r="K43" s="120">
        <v>0</v>
      </c>
      <c r="L43" s="120">
        <v>1776</v>
      </c>
      <c r="M43" s="7">
        <v>1</v>
      </c>
      <c r="N43" s="7">
        <v>19</v>
      </c>
    </row>
    <row r="44" spans="1:14" ht="18" customHeight="1">
      <c r="A44" s="57" t="s">
        <v>16</v>
      </c>
      <c r="B44" s="117">
        <v>236</v>
      </c>
      <c r="C44" s="158">
        <v>326891</v>
      </c>
      <c r="D44" s="158"/>
      <c r="E44" s="158">
        <v>220646</v>
      </c>
      <c r="F44" s="159"/>
      <c r="G44" s="158">
        <v>93040</v>
      </c>
      <c r="H44" s="159"/>
      <c r="I44" s="120">
        <v>0</v>
      </c>
      <c r="J44" s="120">
        <v>9680</v>
      </c>
      <c r="K44" s="120">
        <v>0</v>
      </c>
      <c r="L44" s="120">
        <v>3525</v>
      </c>
      <c r="M44" s="7">
        <v>6</v>
      </c>
      <c r="N44" s="7">
        <v>18</v>
      </c>
    </row>
    <row r="45" spans="1:14" ht="18" customHeight="1">
      <c r="A45" s="58" t="s">
        <v>17</v>
      </c>
      <c r="B45" s="117">
        <v>202</v>
      </c>
      <c r="C45" s="158">
        <v>266150</v>
      </c>
      <c r="D45" s="158"/>
      <c r="E45" s="158">
        <v>158678</v>
      </c>
      <c r="F45" s="159"/>
      <c r="G45" s="158">
        <v>91913</v>
      </c>
      <c r="H45" s="159"/>
      <c r="I45" s="120">
        <v>0</v>
      </c>
      <c r="J45" s="120">
        <v>14839</v>
      </c>
      <c r="K45" s="120">
        <v>0</v>
      </c>
      <c r="L45" s="120">
        <v>720</v>
      </c>
      <c r="M45" s="7">
        <v>5</v>
      </c>
      <c r="N45" s="7">
        <v>17</v>
      </c>
    </row>
    <row r="46" spans="1:14" ht="18" customHeight="1">
      <c r="A46" s="59" t="s">
        <v>18</v>
      </c>
      <c r="B46" s="119">
        <v>299</v>
      </c>
      <c r="C46" s="160">
        <v>522587</v>
      </c>
      <c r="D46" s="160"/>
      <c r="E46" s="160">
        <v>340882</v>
      </c>
      <c r="F46" s="161"/>
      <c r="G46" s="160">
        <v>170193</v>
      </c>
      <c r="H46" s="161"/>
      <c r="I46" s="121">
        <v>0</v>
      </c>
      <c r="J46" s="121">
        <v>7342</v>
      </c>
      <c r="K46" s="121">
        <v>71</v>
      </c>
      <c r="L46" s="121">
        <v>4099</v>
      </c>
      <c r="M46" s="11">
        <v>6</v>
      </c>
      <c r="N46" s="11">
        <v>27</v>
      </c>
    </row>
    <row r="47" ht="12" customHeight="1">
      <c r="A47" s="2" t="s">
        <v>257</v>
      </c>
    </row>
  </sheetData>
  <mergeCells count="54"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5:H45"/>
    <mergeCell ref="G46:H46"/>
    <mergeCell ref="G41:H41"/>
    <mergeCell ref="G42:H42"/>
    <mergeCell ref="G43:H43"/>
    <mergeCell ref="G44:H44"/>
  </mergeCells>
  <printOptions/>
  <pageMargins left="0.58" right="0.59" top="0.5905511811023623" bottom="0.6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62"/>
  <sheetViews>
    <sheetView workbookViewId="0" topLeftCell="A1">
      <selection activeCell="A1" sqref="A1"/>
    </sheetView>
  </sheetViews>
  <sheetFormatPr defaultColWidth="8.796875" defaultRowHeight="12" customHeight="1"/>
  <cols>
    <col min="1" max="1" width="12.69921875" style="2" customWidth="1"/>
    <col min="2" max="19" width="7.69921875" style="2" customWidth="1"/>
    <col min="20" max="20" width="8" style="2" customWidth="1"/>
    <col min="21" max="24" width="7.69921875" style="2" customWidth="1"/>
    <col min="25" max="25" width="8" style="2" customWidth="1"/>
    <col min="26" max="30" width="7.69921875" style="2" customWidth="1"/>
    <col min="31" max="31" width="4.69921875" style="2" customWidth="1"/>
    <col min="32" max="16384" width="9" style="2" customWidth="1"/>
  </cols>
  <sheetData>
    <row r="1" ht="15" customHeight="1">
      <c r="A1" s="1"/>
    </row>
    <row r="2" spans="1:30" ht="13.5" customHeight="1">
      <c r="A2" s="76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31"/>
      <c r="M2" s="31"/>
      <c r="N2" s="31"/>
      <c r="O2" s="31"/>
      <c r="P2" s="31"/>
      <c r="Q2" s="31"/>
      <c r="R2" s="31"/>
      <c r="S2" s="31"/>
      <c r="T2" s="31"/>
      <c r="U2" s="31"/>
      <c r="V2" s="80"/>
      <c r="W2" s="31"/>
      <c r="X2" s="31"/>
      <c r="Y2" s="31"/>
      <c r="Z2" s="31"/>
      <c r="AA2" s="80"/>
      <c r="AB2" s="31"/>
      <c r="AC2" s="31"/>
      <c r="AD2" s="15"/>
    </row>
    <row r="3" spans="1:76" ht="31.5" customHeight="1">
      <c r="A3" s="62" t="s">
        <v>191</v>
      </c>
      <c r="B3" s="63" t="s">
        <v>20</v>
      </c>
      <c r="C3" s="63" t="s">
        <v>21</v>
      </c>
      <c r="D3" s="63" t="s">
        <v>22</v>
      </c>
      <c r="E3" s="63" t="s">
        <v>23</v>
      </c>
      <c r="F3" s="81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</row>
    <row r="4" spans="1:11" ht="12" customHeight="1">
      <c r="A4" s="57" t="s">
        <v>220</v>
      </c>
      <c r="B4" s="116">
        <v>2774</v>
      </c>
      <c r="C4" s="7">
        <v>333</v>
      </c>
      <c r="D4" s="7">
        <v>273</v>
      </c>
      <c r="E4" s="7">
        <v>0</v>
      </c>
      <c r="F4" s="7">
        <v>21</v>
      </c>
      <c r="G4" s="7">
        <v>4</v>
      </c>
      <c r="H4" s="7">
        <v>31</v>
      </c>
      <c r="I4" s="7">
        <v>83</v>
      </c>
      <c r="J4" s="7">
        <v>4</v>
      </c>
      <c r="K4" s="7">
        <v>4</v>
      </c>
    </row>
    <row r="5" spans="1:11" ht="12" customHeight="1">
      <c r="A5" s="49" t="s">
        <v>6</v>
      </c>
      <c r="B5" s="116">
        <v>2512</v>
      </c>
      <c r="C5" s="7">
        <v>275</v>
      </c>
      <c r="D5" s="7">
        <v>222</v>
      </c>
      <c r="E5" s="7">
        <v>0</v>
      </c>
      <c r="F5" s="7">
        <v>15</v>
      </c>
      <c r="G5" s="7">
        <v>6</v>
      </c>
      <c r="H5" s="7">
        <v>18</v>
      </c>
      <c r="I5" s="7">
        <v>53</v>
      </c>
      <c r="J5" s="7">
        <v>2</v>
      </c>
      <c r="K5" s="7">
        <v>3</v>
      </c>
    </row>
    <row r="6" spans="1:11" ht="12" customHeight="1">
      <c r="A6" s="49" t="s">
        <v>7</v>
      </c>
      <c r="B6" s="116">
        <v>2612</v>
      </c>
      <c r="C6" s="7">
        <v>271</v>
      </c>
      <c r="D6" s="7">
        <v>221</v>
      </c>
      <c r="E6" s="7">
        <v>4</v>
      </c>
      <c r="F6" s="7">
        <v>13</v>
      </c>
      <c r="G6" s="7">
        <v>8</v>
      </c>
      <c r="H6" s="7">
        <v>20</v>
      </c>
      <c r="I6" s="7">
        <v>73</v>
      </c>
      <c r="J6" s="7">
        <v>3</v>
      </c>
      <c r="K6" s="7">
        <v>1</v>
      </c>
    </row>
    <row r="7" spans="1:11" ht="12" customHeight="1">
      <c r="A7" s="49" t="s">
        <v>164</v>
      </c>
      <c r="B7" s="116">
        <v>3076</v>
      </c>
      <c r="C7" s="7">
        <v>344</v>
      </c>
      <c r="D7" s="7">
        <v>265</v>
      </c>
      <c r="E7" s="7">
        <v>0</v>
      </c>
      <c r="F7" s="7">
        <v>20</v>
      </c>
      <c r="G7" s="7">
        <v>10</v>
      </c>
      <c r="H7" s="7">
        <v>30</v>
      </c>
      <c r="I7" s="7">
        <v>60</v>
      </c>
      <c r="J7" s="7">
        <v>7</v>
      </c>
      <c r="K7" s="7">
        <v>5</v>
      </c>
    </row>
    <row r="8" spans="1:11" ht="12" customHeight="1">
      <c r="A8" s="49" t="s">
        <v>222</v>
      </c>
      <c r="B8" s="116">
        <v>2932</v>
      </c>
      <c r="C8" s="7">
        <v>312</v>
      </c>
      <c r="D8" s="7">
        <v>262</v>
      </c>
      <c r="E8" s="7">
        <v>1</v>
      </c>
      <c r="F8" s="7">
        <v>19</v>
      </c>
      <c r="G8" s="7">
        <v>3</v>
      </c>
      <c r="H8" s="7">
        <v>29</v>
      </c>
      <c r="I8" s="7">
        <v>65</v>
      </c>
      <c r="J8" s="7">
        <v>2</v>
      </c>
      <c r="K8" s="7">
        <v>1</v>
      </c>
    </row>
    <row r="9" spans="1:11" ht="12" customHeight="1">
      <c r="A9" s="50"/>
      <c r="B9" s="6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>
      <c r="A10" s="49" t="s">
        <v>223</v>
      </c>
      <c r="B10" s="6">
        <v>204</v>
      </c>
      <c r="C10" s="7">
        <v>29</v>
      </c>
      <c r="D10" s="7">
        <v>15</v>
      </c>
      <c r="E10" s="7">
        <v>1</v>
      </c>
      <c r="F10" s="7">
        <v>2</v>
      </c>
      <c r="G10" s="7">
        <v>0</v>
      </c>
      <c r="H10" s="7">
        <v>0</v>
      </c>
      <c r="I10" s="7">
        <v>7</v>
      </c>
      <c r="J10" s="7">
        <v>0</v>
      </c>
      <c r="K10" s="7">
        <v>0</v>
      </c>
    </row>
    <row r="11" spans="1:11" ht="12" customHeight="1">
      <c r="A11" s="49" t="s">
        <v>8</v>
      </c>
      <c r="B11" s="6">
        <v>205</v>
      </c>
      <c r="C11" s="7">
        <v>20</v>
      </c>
      <c r="D11" s="7">
        <v>25</v>
      </c>
      <c r="E11" s="7">
        <v>0</v>
      </c>
      <c r="F11" s="7">
        <v>1</v>
      </c>
      <c r="G11" s="7">
        <v>1</v>
      </c>
      <c r="H11" s="7">
        <v>6</v>
      </c>
      <c r="I11" s="7">
        <v>18</v>
      </c>
      <c r="J11" s="7">
        <v>1</v>
      </c>
      <c r="K11" s="7">
        <v>0</v>
      </c>
    </row>
    <row r="12" spans="1:11" ht="12" customHeight="1">
      <c r="A12" s="49" t="s">
        <v>9</v>
      </c>
      <c r="B12" s="6">
        <v>310</v>
      </c>
      <c r="C12" s="7">
        <v>32</v>
      </c>
      <c r="D12" s="7">
        <v>20</v>
      </c>
      <c r="E12" s="7">
        <v>0</v>
      </c>
      <c r="F12" s="7">
        <v>5</v>
      </c>
      <c r="G12" s="7">
        <v>0</v>
      </c>
      <c r="H12" s="7">
        <v>2</v>
      </c>
      <c r="I12" s="7">
        <v>13</v>
      </c>
      <c r="J12" s="7">
        <v>1</v>
      </c>
      <c r="K12" s="7">
        <v>0</v>
      </c>
    </row>
    <row r="13" spans="1:11" ht="12" customHeight="1">
      <c r="A13" s="49" t="s">
        <v>10</v>
      </c>
      <c r="B13" s="6">
        <v>382</v>
      </c>
      <c r="C13" s="7">
        <v>49</v>
      </c>
      <c r="D13" s="7">
        <v>26</v>
      </c>
      <c r="E13" s="7">
        <v>0</v>
      </c>
      <c r="F13" s="7">
        <v>2</v>
      </c>
      <c r="G13" s="7">
        <v>0</v>
      </c>
      <c r="H13" s="7">
        <v>8</v>
      </c>
      <c r="I13" s="7">
        <v>6</v>
      </c>
      <c r="J13" s="7">
        <v>0</v>
      </c>
      <c r="K13" s="7">
        <v>0</v>
      </c>
    </row>
    <row r="14" spans="1:11" ht="12" customHeight="1">
      <c r="A14" s="49" t="s">
        <v>11</v>
      </c>
      <c r="B14" s="6">
        <v>271</v>
      </c>
      <c r="C14" s="7">
        <v>25</v>
      </c>
      <c r="D14" s="7">
        <v>24</v>
      </c>
      <c r="E14" s="7">
        <v>0</v>
      </c>
      <c r="F14" s="7">
        <v>2</v>
      </c>
      <c r="G14" s="7">
        <v>0</v>
      </c>
      <c r="H14" s="7">
        <v>1</v>
      </c>
      <c r="I14" s="7">
        <v>2</v>
      </c>
      <c r="J14" s="7">
        <v>0</v>
      </c>
      <c r="K14" s="7">
        <v>0</v>
      </c>
    </row>
    <row r="15" spans="1:11" ht="12" customHeight="1">
      <c r="A15" s="49" t="s">
        <v>12</v>
      </c>
      <c r="B15" s="6">
        <v>194</v>
      </c>
      <c r="C15" s="7">
        <v>12</v>
      </c>
      <c r="D15" s="7">
        <v>26</v>
      </c>
      <c r="E15" s="7">
        <v>0</v>
      </c>
      <c r="F15" s="7">
        <v>1</v>
      </c>
      <c r="G15" s="7">
        <v>0</v>
      </c>
      <c r="H15" s="7">
        <v>2</v>
      </c>
      <c r="I15" s="7">
        <v>1</v>
      </c>
      <c r="J15" s="7">
        <v>0</v>
      </c>
      <c r="K15" s="7">
        <v>0</v>
      </c>
    </row>
    <row r="16" spans="1:11" ht="12" customHeight="1">
      <c r="A16" s="49" t="s">
        <v>13</v>
      </c>
      <c r="B16" s="6">
        <v>211</v>
      </c>
      <c r="C16" s="7">
        <v>21</v>
      </c>
      <c r="D16" s="7">
        <v>16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</row>
    <row r="17" spans="1:11" ht="12" customHeight="1">
      <c r="A17" s="49" t="s">
        <v>14</v>
      </c>
      <c r="B17" s="6">
        <v>289</v>
      </c>
      <c r="C17" s="7">
        <v>23</v>
      </c>
      <c r="D17" s="7">
        <v>19</v>
      </c>
      <c r="E17" s="7">
        <v>0</v>
      </c>
      <c r="F17" s="7">
        <v>2</v>
      </c>
      <c r="G17" s="7">
        <v>0</v>
      </c>
      <c r="H17" s="7">
        <v>3</v>
      </c>
      <c r="I17" s="7">
        <v>1</v>
      </c>
      <c r="J17" s="7">
        <v>0</v>
      </c>
      <c r="K17" s="7">
        <v>0</v>
      </c>
    </row>
    <row r="18" spans="1:11" ht="12" customHeight="1">
      <c r="A18" s="49" t="s">
        <v>15</v>
      </c>
      <c r="B18" s="6">
        <v>216</v>
      </c>
      <c r="C18" s="7">
        <v>28</v>
      </c>
      <c r="D18" s="7">
        <v>26</v>
      </c>
      <c r="E18" s="7">
        <v>0</v>
      </c>
      <c r="F18" s="7">
        <v>0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</row>
    <row r="19" spans="1:11" ht="12" customHeight="1">
      <c r="A19" s="49" t="s">
        <v>16</v>
      </c>
      <c r="B19" s="6">
        <v>214</v>
      </c>
      <c r="C19" s="7">
        <v>26</v>
      </c>
      <c r="D19" s="7">
        <v>24</v>
      </c>
      <c r="E19" s="7">
        <v>0</v>
      </c>
      <c r="F19" s="7">
        <v>1</v>
      </c>
      <c r="G19" s="7">
        <v>1</v>
      </c>
      <c r="H19" s="7">
        <v>0</v>
      </c>
      <c r="I19" s="7">
        <v>2</v>
      </c>
      <c r="J19" s="7">
        <v>0</v>
      </c>
      <c r="K19" s="7">
        <v>0</v>
      </c>
    </row>
    <row r="20" spans="1:11" ht="12" customHeight="1">
      <c r="A20" s="50" t="s">
        <v>17</v>
      </c>
      <c r="B20" s="6">
        <v>206</v>
      </c>
      <c r="C20" s="7">
        <v>18</v>
      </c>
      <c r="D20" s="7">
        <v>18</v>
      </c>
      <c r="E20" s="7">
        <v>0</v>
      </c>
      <c r="F20" s="7">
        <v>1</v>
      </c>
      <c r="G20" s="7">
        <v>0</v>
      </c>
      <c r="H20" s="7">
        <v>3</v>
      </c>
      <c r="I20" s="7">
        <v>9</v>
      </c>
      <c r="J20" s="7">
        <v>0</v>
      </c>
      <c r="K20" s="7">
        <v>1</v>
      </c>
    </row>
    <row r="21" spans="1:11" ht="12" customHeight="1">
      <c r="A21" s="12" t="s">
        <v>18</v>
      </c>
      <c r="B21" s="10">
        <v>230</v>
      </c>
      <c r="C21" s="11">
        <v>29</v>
      </c>
      <c r="D21" s="11">
        <v>23</v>
      </c>
      <c r="E21" s="11">
        <v>0</v>
      </c>
      <c r="F21" s="11">
        <v>2</v>
      </c>
      <c r="G21" s="11">
        <v>1</v>
      </c>
      <c r="H21" s="11">
        <v>2</v>
      </c>
      <c r="I21" s="11">
        <v>5</v>
      </c>
      <c r="J21" s="11">
        <v>0</v>
      </c>
      <c r="K21" s="11">
        <v>0</v>
      </c>
    </row>
    <row r="23" spans="1:11" ht="31.5" customHeight="1">
      <c r="A23" s="65" t="s">
        <v>191</v>
      </c>
      <c r="B23" s="82" t="s">
        <v>30</v>
      </c>
      <c r="C23" s="83" t="s">
        <v>31</v>
      </c>
      <c r="D23" s="83" t="s">
        <v>32</v>
      </c>
      <c r="E23" s="83" t="s">
        <v>33</v>
      </c>
      <c r="F23" s="82" t="s">
        <v>34</v>
      </c>
      <c r="G23" s="83" t="s">
        <v>35</v>
      </c>
      <c r="H23" s="83" t="s">
        <v>36</v>
      </c>
      <c r="I23" s="83" t="s">
        <v>37</v>
      </c>
      <c r="J23" s="82" t="s">
        <v>38</v>
      </c>
      <c r="K23" s="83" t="s">
        <v>39</v>
      </c>
    </row>
    <row r="24" spans="1:11" ht="12" customHeight="1">
      <c r="A24" s="77" t="s">
        <v>220</v>
      </c>
      <c r="B24" s="7">
        <v>13</v>
      </c>
      <c r="C24" s="7">
        <v>43</v>
      </c>
      <c r="D24" s="7">
        <v>25</v>
      </c>
      <c r="E24" s="7">
        <v>23</v>
      </c>
      <c r="F24" s="7">
        <v>63</v>
      </c>
      <c r="G24" s="7">
        <v>19</v>
      </c>
      <c r="H24" s="7">
        <v>33</v>
      </c>
      <c r="I24" s="7">
        <v>144</v>
      </c>
      <c r="J24" s="7">
        <v>39</v>
      </c>
      <c r="K24" s="7">
        <v>138</v>
      </c>
    </row>
    <row r="25" spans="1:11" ht="12" customHeight="1">
      <c r="A25" s="57" t="s">
        <v>6</v>
      </c>
      <c r="B25" s="7">
        <v>9</v>
      </c>
      <c r="C25" s="7">
        <v>43</v>
      </c>
      <c r="D25" s="7">
        <v>33</v>
      </c>
      <c r="E25" s="7">
        <v>32</v>
      </c>
      <c r="F25" s="7">
        <v>62</v>
      </c>
      <c r="G25" s="7">
        <v>14</v>
      </c>
      <c r="H25" s="7">
        <v>30</v>
      </c>
      <c r="I25" s="7">
        <v>109</v>
      </c>
      <c r="J25" s="7">
        <v>43</v>
      </c>
      <c r="K25" s="7">
        <v>96</v>
      </c>
    </row>
    <row r="26" spans="1:11" ht="12" customHeight="1">
      <c r="A26" s="57" t="s">
        <v>7</v>
      </c>
      <c r="B26" s="7">
        <v>14</v>
      </c>
      <c r="C26" s="7">
        <v>45</v>
      </c>
      <c r="D26" s="7">
        <v>43</v>
      </c>
      <c r="E26" s="7">
        <v>30</v>
      </c>
      <c r="F26" s="7">
        <v>48</v>
      </c>
      <c r="G26" s="7">
        <v>12</v>
      </c>
      <c r="H26" s="7">
        <v>38</v>
      </c>
      <c r="I26" s="7">
        <v>152</v>
      </c>
      <c r="J26" s="7">
        <v>34</v>
      </c>
      <c r="K26" s="7">
        <v>128</v>
      </c>
    </row>
    <row r="27" spans="1:11" ht="12" customHeight="1">
      <c r="A27" s="57" t="s">
        <v>164</v>
      </c>
      <c r="B27" s="7">
        <v>8</v>
      </c>
      <c r="C27" s="7">
        <v>57</v>
      </c>
      <c r="D27" s="7">
        <v>46</v>
      </c>
      <c r="E27" s="7">
        <v>35</v>
      </c>
      <c r="F27" s="7">
        <v>69</v>
      </c>
      <c r="G27" s="7">
        <v>26</v>
      </c>
      <c r="H27" s="7">
        <v>35</v>
      </c>
      <c r="I27" s="7">
        <v>146</v>
      </c>
      <c r="J27" s="7">
        <v>70</v>
      </c>
      <c r="K27" s="7">
        <v>209</v>
      </c>
    </row>
    <row r="28" spans="1:11" ht="12" customHeight="1">
      <c r="A28" s="57" t="s">
        <v>222</v>
      </c>
      <c r="B28" s="7">
        <v>4</v>
      </c>
      <c r="C28" s="7">
        <v>37</v>
      </c>
      <c r="D28" s="7">
        <v>36</v>
      </c>
      <c r="E28" s="7">
        <v>19</v>
      </c>
      <c r="F28" s="7">
        <v>54</v>
      </c>
      <c r="G28" s="7">
        <v>19</v>
      </c>
      <c r="H28" s="7">
        <v>40</v>
      </c>
      <c r="I28" s="7">
        <v>123</v>
      </c>
      <c r="J28" s="7">
        <v>38</v>
      </c>
      <c r="K28" s="7">
        <v>181</v>
      </c>
    </row>
    <row r="29" spans="1:11" ht="12" customHeight="1">
      <c r="A29" s="58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" customHeight="1">
      <c r="A30" s="57" t="s">
        <v>223</v>
      </c>
      <c r="B30" s="7">
        <v>0</v>
      </c>
      <c r="C30" s="7">
        <v>1</v>
      </c>
      <c r="D30" s="7">
        <v>2</v>
      </c>
      <c r="E30" s="7">
        <v>2</v>
      </c>
      <c r="F30" s="7">
        <v>4</v>
      </c>
      <c r="G30" s="7">
        <v>0</v>
      </c>
      <c r="H30" s="7">
        <v>4</v>
      </c>
      <c r="I30" s="7">
        <v>8</v>
      </c>
      <c r="J30" s="7">
        <v>7</v>
      </c>
      <c r="K30" s="7">
        <v>10</v>
      </c>
    </row>
    <row r="31" spans="1:11" ht="12" customHeight="1">
      <c r="A31" s="57" t="s">
        <v>8</v>
      </c>
      <c r="B31" s="7">
        <v>1</v>
      </c>
      <c r="C31" s="7">
        <v>1</v>
      </c>
      <c r="D31" s="7">
        <v>2</v>
      </c>
      <c r="E31" s="7">
        <v>0</v>
      </c>
      <c r="F31" s="7">
        <v>2</v>
      </c>
      <c r="G31" s="7">
        <v>1</v>
      </c>
      <c r="H31" s="7">
        <v>0</v>
      </c>
      <c r="I31" s="7">
        <v>3</v>
      </c>
      <c r="J31" s="7">
        <v>4</v>
      </c>
      <c r="K31" s="7">
        <v>12</v>
      </c>
    </row>
    <row r="32" spans="1:11" ht="12" customHeight="1">
      <c r="A32" s="57" t="s">
        <v>9</v>
      </c>
      <c r="B32" s="7">
        <v>0</v>
      </c>
      <c r="C32" s="7">
        <v>5</v>
      </c>
      <c r="D32" s="7">
        <v>8</v>
      </c>
      <c r="E32" s="7">
        <v>0</v>
      </c>
      <c r="F32" s="7">
        <v>3</v>
      </c>
      <c r="G32" s="7">
        <v>0</v>
      </c>
      <c r="H32" s="7">
        <v>7</v>
      </c>
      <c r="I32" s="7">
        <v>14</v>
      </c>
      <c r="J32" s="7">
        <v>4</v>
      </c>
      <c r="K32" s="7">
        <v>21</v>
      </c>
    </row>
    <row r="33" spans="1:11" ht="12" customHeight="1">
      <c r="A33" s="57" t="s">
        <v>10</v>
      </c>
      <c r="B33" s="7">
        <v>0</v>
      </c>
      <c r="C33" s="7">
        <v>3</v>
      </c>
      <c r="D33" s="7">
        <v>2</v>
      </c>
      <c r="E33" s="7">
        <v>3</v>
      </c>
      <c r="F33" s="7">
        <v>5</v>
      </c>
      <c r="G33" s="7">
        <v>1</v>
      </c>
      <c r="H33" s="7">
        <v>2</v>
      </c>
      <c r="I33" s="7">
        <v>26</v>
      </c>
      <c r="J33" s="7">
        <v>3</v>
      </c>
      <c r="K33" s="7">
        <v>42</v>
      </c>
    </row>
    <row r="34" spans="1:11" ht="12" customHeight="1">
      <c r="A34" s="57" t="s">
        <v>11</v>
      </c>
      <c r="B34" s="7">
        <v>0</v>
      </c>
      <c r="C34" s="7">
        <v>3</v>
      </c>
      <c r="D34" s="7">
        <v>2</v>
      </c>
      <c r="E34" s="7">
        <v>3</v>
      </c>
      <c r="F34" s="7">
        <v>9</v>
      </c>
      <c r="G34" s="7">
        <v>1</v>
      </c>
      <c r="H34" s="7">
        <v>5</v>
      </c>
      <c r="I34" s="7">
        <v>5</v>
      </c>
      <c r="J34" s="7">
        <v>3</v>
      </c>
      <c r="K34" s="7">
        <v>18</v>
      </c>
    </row>
    <row r="35" spans="1:11" ht="12" customHeight="1">
      <c r="A35" s="57" t="s">
        <v>12</v>
      </c>
      <c r="B35" s="7">
        <v>0</v>
      </c>
      <c r="C35" s="7">
        <v>1</v>
      </c>
      <c r="D35" s="7">
        <v>4</v>
      </c>
      <c r="E35" s="7">
        <v>1</v>
      </c>
      <c r="F35" s="7">
        <v>4</v>
      </c>
      <c r="G35" s="7">
        <v>3</v>
      </c>
      <c r="H35" s="7">
        <v>2</v>
      </c>
      <c r="I35" s="7">
        <v>9</v>
      </c>
      <c r="J35" s="7">
        <v>4</v>
      </c>
      <c r="K35" s="7">
        <v>7</v>
      </c>
    </row>
    <row r="36" spans="1:11" ht="12" customHeight="1">
      <c r="A36" s="57" t="s">
        <v>13</v>
      </c>
      <c r="B36" s="7">
        <v>0</v>
      </c>
      <c r="C36" s="7">
        <v>4</v>
      </c>
      <c r="D36" s="7">
        <v>4</v>
      </c>
      <c r="E36" s="7">
        <v>1</v>
      </c>
      <c r="F36" s="7">
        <v>6</v>
      </c>
      <c r="G36" s="7">
        <v>3</v>
      </c>
      <c r="H36" s="7">
        <v>2</v>
      </c>
      <c r="I36" s="7">
        <v>12</v>
      </c>
      <c r="J36" s="7">
        <v>2</v>
      </c>
      <c r="K36" s="7">
        <v>9</v>
      </c>
    </row>
    <row r="37" spans="1:11" ht="12" customHeight="1">
      <c r="A37" s="57" t="s">
        <v>14</v>
      </c>
      <c r="B37" s="7">
        <v>0</v>
      </c>
      <c r="C37" s="7">
        <v>2</v>
      </c>
      <c r="D37" s="7">
        <v>3</v>
      </c>
      <c r="E37" s="7">
        <v>3</v>
      </c>
      <c r="F37" s="7">
        <v>5</v>
      </c>
      <c r="G37" s="7">
        <v>0</v>
      </c>
      <c r="H37" s="7">
        <v>7</v>
      </c>
      <c r="I37" s="7">
        <v>9</v>
      </c>
      <c r="J37" s="7">
        <v>2</v>
      </c>
      <c r="K37" s="7">
        <v>27</v>
      </c>
    </row>
    <row r="38" spans="1:11" ht="12" customHeight="1">
      <c r="A38" s="57" t="s">
        <v>15</v>
      </c>
      <c r="B38" s="7">
        <v>1</v>
      </c>
      <c r="C38" s="7">
        <v>5</v>
      </c>
      <c r="D38" s="7">
        <v>3</v>
      </c>
      <c r="E38" s="7">
        <v>1</v>
      </c>
      <c r="F38" s="7">
        <v>4</v>
      </c>
      <c r="G38" s="7">
        <v>5</v>
      </c>
      <c r="H38" s="7">
        <v>1</v>
      </c>
      <c r="I38" s="7">
        <v>8</v>
      </c>
      <c r="J38" s="7">
        <v>2</v>
      </c>
      <c r="K38" s="7">
        <v>11</v>
      </c>
    </row>
    <row r="39" spans="1:11" ht="12" customHeight="1">
      <c r="A39" s="57" t="s">
        <v>16</v>
      </c>
      <c r="B39" s="7">
        <v>0</v>
      </c>
      <c r="C39" s="7">
        <v>3</v>
      </c>
      <c r="D39" s="7">
        <v>2</v>
      </c>
      <c r="E39" s="7">
        <v>2</v>
      </c>
      <c r="F39" s="7">
        <v>3</v>
      </c>
      <c r="G39" s="7">
        <v>0</v>
      </c>
      <c r="H39" s="7">
        <v>6</v>
      </c>
      <c r="I39" s="7">
        <v>10</v>
      </c>
      <c r="J39" s="7">
        <v>2</v>
      </c>
      <c r="K39" s="7">
        <v>7</v>
      </c>
    </row>
    <row r="40" spans="1:11" ht="12" customHeight="1">
      <c r="A40" s="58" t="s">
        <v>17</v>
      </c>
      <c r="B40" s="7">
        <v>2</v>
      </c>
      <c r="C40" s="7">
        <v>4</v>
      </c>
      <c r="D40" s="7">
        <v>2</v>
      </c>
      <c r="E40" s="7">
        <v>0</v>
      </c>
      <c r="F40" s="7">
        <v>3</v>
      </c>
      <c r="G40" s="7">
        <v>3</v>
      </c>
      <c r="H40" s="7">
        <v>2</v>
      </c>
      <c r="I40" s="7">
        <v>5</v>
      </c>
      <c r="J40" s="7">
        <v>2</v>
      </c>
      <c r="K40" s="7">
        <v>7</v>
      </c>
    </row>
    <row r="41" spans="1:11" ht="12" customHeight="1">
      <c r="A41" s="59" t="s">
        <v>18</v>
      </c>
      <c r="B41" s="11">
        <v>0</v>
      </c>
      <c r="C41" s="11">
        <v>5</v>
      </c>
      <c r="D41" s="11">
        <v>2</v>
      </c>
      <c r="E41" s="11">
        <v>3</v>
      </c>
      <c r="F41" s="11">
        <v>6</v>
      </c>
      <c r="G41" s="11">
        <v>2</v>
      </c>
      <c r="H41" s="11">
        <v>2</v>
      </c>
      <c r="I41" s="11">
        <v>14</v>
      </c>
      <c r="J41" s="11">
        <v>3</v>
      </c>
      <c r="K41" s="11">
        <v>10</v>
      </c>
    </row>
    <row r="43" spans="1:10" ht="31.5" customHeight="1">
      <c r="A43" s="79" t="s">
        <v>191</v>
      </c>
      <c r="B43" s="84" t="s">
        <v>40</v>
      </c>
      <c r="C43" s="83" t="s">
        <v>41</v>
      </c>
      <c r="D43" s="82" t="s">
        <v>42</v>
      </c>
      <c r="E43" s="83" t="s">
        <v>43</v>
      </c>
      <c r="F43" s="83" t="s">
        <v>44</v>
      </c>
      <c r="G43" s="82" t="s">
        <v>45</v>
      </c>
      <c r="H43" s="82" t="s">
        <v>46</v>
      </c>
      <c r="I43" s="82" t="s">
        <v>47</v>
      </c>
      <c r="J43" s="82" t="s">
        <v>48</v>
      </c>
    </row>
    <row r="44" spans="1:10" ht="12" customHeight="1">
      <c r="A44" s="57" t="s">
        <v>220</v>
      </c>
      <c r="B44" s="7">
        <v>31</v>
      </c>
      <c r="C44" s="7">
        <v>19</v>
      </c>
      <c r="D44" s="7">
        <v>21</v>
      </c>
      <c r="E44" s="7">
        <v>14</v>
      </c>
      <c r="F44" s="7">
        <v>97</v>
      </c>
      <c r="G44" s="7">
        <v>355</v>
      </c>
      <c r="H44" s="7">
        <v>321</v>
      </c>
      <c r="I44" s="7">
        <v>335</v>
      </c>
      <c r="J44" s="7">
        <v>288</v>
      </c>
    </row>
    <row r="45" spans="1:10" ht="12" customHeight="1">
      <c r="A45" s="57" t="s">
        <v>6</v>
      </c>
      <c r="B45" s="7">
        <v>22</v>
      </c>
      <c r="C45" s="7">
        <v>21</v>
      </c>
      <c r="D45" s="7">
        <v>16</v>
      </c>
      <c r="E45" s="7">
        <v>9</v>
      </c>
      <c r="F45" s="7">
        <v>70</v>
      </c>
      <c r="G45" s="7">
        <v>422</v>
      </c>
      <c r="H45" s="7">
        <v>299</v>
      </c>
      <c r="I45" s="7">
        <v>331</v>
      </c>
      <c r="J45" s="7">
        <v>257</v>
      </c>
    </row>
    <row r="46" spans="1:10" ht="12" customHeight="1">
      <c r="A46" s="57" t="s">
        <v>7</v>
      </c>
      <c r="B46" s="7">
        <v>27</v>
      </c>
      <c r="C46" s="7">
        <v>27</v>
      </c>
      <c r="D46" s="7">
        <v>20</v>
      </c>
      <c r="E46" s="7">
        <v>6</v>
      </c>
      <c r="F46" s="7">
        <v>99</v>
      </c>
      <c r="G46" s="7">
        <v>415</v>
      </c>
      <c r="H46" s="7">
        <v>265</v>
      </c>
      <c r="I46" s="7">
        <v>325</v>
      </c>
      <c r="J46" s="7">
        <v>270</v>
      </c>
    </row>
    <row r="47" spans="1:10" ht="12" customHeight="1">
      <c r="A47" s="57" t="s">
        <v>164</v>
      </c>
      <c r="B47" s="7">
        <v>31</v>
      </c>
      <c r="C47" s="7">
        <v>25</v>
      </c>
      <c r="D47" s="7">
        <v>16</v>
      </c>
      <c r="E47" s="7">
        <v>10</v>
      </c>
      <c r="F47" s="7">
        <v>129</v>
      </c>
      <c r="G47" s="7">
        <v>455</v>
      </c>
      <c r="H47" s="7">
        <v>300</v>
      </c>
      <c r="I47" s="7">
        <v>400</v>
      </c>
      <c r="J47" s="7">
        <v>268</v>
      </c>
    </row>
    <row r="48" spans="1:10" ht="12" customHeight="1">
      <c r="A48" s="57" t="s">
        <v>222</v>
      </c>
      <c r="B48" s="7">
        <v>26</v>
      </c>
      <c r="C48" s="7">
        <v>23</v>
      </c>
      <c r="D48" s="7">
        <v>11</v>
      </c>
      <c r="E48" s="7">
        <v>7</v>
      </c>
      <c r="F48" s="7">
        <v>141</v>
      </c>
      <c r="G48" s="7">
        <v>525</v>
      </c>
      <c r="H48" s="7">
        <v>312</v>
      </c>
      <c r="I48" s="7">
        <v>382</v>
      </c>
      <c r="J48" s="7">
        <v>260</v>
      </c>
    </row>
    <row r="49" spans="1:10" ht="12" customHeight="1">
      <c r="A49" s="58"/>
      <c r="B49" s="7"/>
      <c r="C49" s="7"/>
      <c r="D49" s="7"/>
      <c r="E49" s="7"/>
      <c r="F49" s="7"/>
      <c r="G49" s="7"/>
      <c r="H49" s="7"/>
      <c r="I49" s="7"/>
      <c r="J49" s="7"/>
    </row>
    <row r="50" spans="1:10" ht="12" customHeight="1">
      <c r="A50" s="57" t="s">
        <v>223</v>
      </c>
      <c r="B50" s="7">
        <v>1</v>
      </c>
      <c r="C50" s="7">
        <v>4</v>
      </c>
      <c r="D50" s="7">
        <v>1</v>
      </c>
      <c r="E50" s="7">
        <v>0</v>
      </c>
      <c r="F50" s="7">
        <v>3</v>
      </c>
      <c r="G50" s="7">
        <v>29</v>
      </c>
      <c r="H50" s="7">
        <v>29</v>
      </c>
      <c r="I50" s="7">
        <v>25</v>
      </c>
      <c r="J50" s="7">
        <v>20</v>
      </c>
    </row>
    <row r="51" spans="1:10" ht="12" customHeight="1">
      <c r="A51" s="57" t="s">
        <v>8</v>
      </c>
      <c r="B51" s="7">
        <v>2</v>
      </c>
      <c r="C51" s="7">
        <v>1</v>
      </c>
      <c r="D51" s="7">
        <v>0</v>
      </c>
      <c r="E51" s="7">
        <v>0</v>
      </c>
      <c r="F51" s="7">
        <v>10</v>
      </c>
      <c r="G51" s="7">
        <v>35</v>
      </c>
      <c r="H51" s="7">
        <v>23</v>
      </c>
      <c r="I51" s="7">
        <v>17</v>
      </c>
      <c r="J51" s="7">
        <v>19</v>
      </c>
    </row>
    <row r="52" spans="1:10" ht="12" customHeight="1">
      <c r="A52" s="57" t="s">
        <v>9</v>
      </c>
      <c r="B52" s="7">
        <v>3</v>
      </c>
      <c r="C52" s="7">
        <v>1</v>
      </c>
      <c r="D52" s="7">
        <v>1</v>
      </c>
      <c r="E52" s="7">
        <v>0</v>
      </c>
      <c r="F52" s="7">
        <v>25</v>
      </c>
      <c r="G52" s="7">
        <v>63</v>
      </c>
      <c r="H52" s="7">
        <v>31</v>
      </c>
      <c r="I52" s="7">
        <v>23</v>
      </c>
      <c r="J52" s="7">
        <v>28</v>
      </c>
    </row>
    <row r="53" spans="1:10" ht="12" customHeight="1">
      <c r="A53" s="57" t="s">
        <v>10</v>
      </c>
      <c r="B53" s="7">
        <v>2</v>
      </c>
      <c r="C53" s="7">
        <v>3</v>
      </c>
      <c r="D53" s="7">
        <v>0</v>
      </c>
      <c r="E53" s="7">
        <v>1</v>
      </c>
      <c r="F53" s="7">
        <v>31</v>
      </c>
      <c r="G53" s="7">
        <v>50</v>
      </c>
      <c r="H53" s="7">
        <v>34</v>
      </c>
      <c r="I53" s="7">
        <v>45</v>
      </c>
      <c r="J53" s="7">
        <v>38</v>
      </c>
    </row>
    <row r="54" spans="1:10" ht="12" customHeight="1">
      <c r="A54" s="57" t="s">
        <v>11</v>
      </c>
      <c r="B54" s="7">
        <v>4</v>
      </c>
      <c r="C54" s="7">
        <v>0</v>
      </c>
      <c r="D54" s="7">
        <v>1</v>
      </c>
      <c r="E54" s="7">
        <v>1</v>
      </c>
      <c r="F54" s="7">
        <v>21</v>
      </c>
      <c r="G54" s="7">
        <v>62</v>
      </c>
      <c r="H54" s="7">
        <v>23</v>
      </c>
      <c r="I54" s="7">
        <v>33</v>
      </c>
      <c r="J54" s="7">
        <v>23</v>
      </c>
    </row>
    <row r="55" spans="1:10" ht="12" customHeight="1">
      <c r="A55" s="57" t="s">
        <v>12</v>
      </c>
      <c r="B55" s="7">
        <v>1</v>
      </c>
      <c r="C55" s="7">
        <v>3</v>
      </c>
      <c r="D55" s="7">
        <v>3</v>
      </c>
      <c r="E55" s="7">
        <v>1</v>
      </c>
      <c r="F55" s="7">
        <v>7</v>
      </c>
      <c r="G55" s="7">
        <v>43</v>
      </c>
      <c r="H55" s="7">
        <v>21</v>
      </c>
      <c r="I55" s="7">
        <v>19</v>
      </c>
      <c r="J55" s="7">
        <v>19</v>
      </c>
    </row>
    <row r="56" spans="1:10" ht="12" customHeight="1">
      <c r="A56" s="57" t="s">
        <v>13</v>
      </c>
      <c r="B56" s="7">
        <v>1</v>
      </c>
      <c r="C56" s="7">
        <v>2</v>
      </c>
      <c r="D56" s="7">
        <v>0</v>
      </c>
      <c r="E56" s="7">
        <v>0</v>
      </c>
      <c r="F56" s="7">
        <v>8</v>
      </c>
      <c r="G56" s="7">
        <v>39</v>
      </c>
      <c r="H56" s="7">
        <v>23</v>
      </c>
      <c r="I56" s="7">
        <v>42</v>
      </c>
      <c r="J56" s="7">
        <v>15</v>
      </c>
    </row>
    <row r="57" spans="1:10" ht="12" customHeight="1">
      <c r="A57" s="57" t="s">
        <v>14</v>
      </c>
      <c r="B57" s="7">
        <v>3</v>
      </c>
      <c r="C57" s="7">
        <v>2</v>
      </c>
      <c r="D57" s="7">
        <v>0</v>
      </c>
      <c r="E57" s="7">
        <v>0</v>
      </c>
      <c r="F57" s="7">
        <v>20</v>
      </c>
      <c r="G57" s="7">
        <v>39</v>
      </c>
      <c r="H57" s="7">
        <v>40</v>
      </c>
      <c r="I57" s="7">
        <v>61</v>
      </c>
      <c r="J57" s="7">
        <v>18</v>
      </c>
    </row>
    <row r="58" spans="1:10" ht="12" customHeight="1">
      <c r="A58" s="57" t="s">
        <v>15</v>
      </c>
      <c r="B58" s="7">
        <v>2</v>
      </c>
      <c r="C58" s="7">
        <v>1</v>
      </c>
      <c r="D58" s="7">
        <v>0</v>
      </c>
      <c r="E58" s="7">
        <v>1</v>
      </c>
      <c r="F58" s="7">
        <v>7</v>
      </c>
      <c r="G58" s="7">
        <v>35</v>
      </c>
      <c r="H58" s="7">
        <v>22</v>
      </c>
      <c r="I58" s="7">
        <v>29</v>
      </c>
      <c r="J58" s="7">
        <v>22</v>
      </c>
    </row>
    <row r="59" spans="1:10" ht="12" customHeight="1">
      <c r="A59" s="57" t="s">
        <v>16</v>
      </c>
      <c r="B59" s="7">
        <v>1</v>
      </c>
      <c r="C59" s="7">
        <v>1</v>
      </c>
      <c r="D59" s="7">
        <v>1</v>
      </c>
      <c r="E59" s="7">
        <v>2</v>
      </c>
      <c r="F59" s="7">
        <v>2</v>
      </c>
      <c r="G59" s="7">
        <v>44</v>
      </c>
      <c r="H59" s="7">
        <v>26</v>
      </c>
      <c r="I59" s="7">
        <v>24</v>
      </c>
      <c r="J59" s="7">
        <v>24</v>
      </c>
    </row>
    <row r="60" spans="1:10" ht="12" customHeight="1">
      <c r="A60" s="58" t="s">
        <v>17</v>
      </c>
      <c r="B60" s="7">
        <v>5</v>
      </c>
      <c r="C60" s="7">
        <v>1</v>
      </c>
      <c r="D60" s="7">
        <v>3</v>
      </c>
      <c r="E60" s="7">
        <v>0</v>
      </c>
      <c r="F60" s="7">
        <v>4</v>
      </c>
      <c r="G60" s="7">
        <v>40</v>
      </c>
      <c r="H60" s="7">
        <v>23</v>
      </c>
      <c r="I60" s="7">
        <v>35</v>
      </c>
      <c r="J60" s="7">
        <v>15</v>
      </c>
    </row>
    <row r="61" spans="1:10" ht="12" customHeight="1">
      <c r="A61" s="59" t="s">
        <v>18</v>
      </c>
      <c r="B61" s="11">
        <v>1</v>
      </c>
      <c r="C61" s="11">
        <v>4</v>
      </c>
      <c r="D61" s="11">
        <v>1</v>
      </c>
      <c r="E61" s="11">
        <v>1</v>
      </c>
      <c r="F61" s="11">
        <v>3</v>
      </c>
      <c r="G61" s="11">
        <v>46</v>
      </c>
      <c r="H61" s="11">
        <v>17</v>
      </c>
      <c r="I61" s="11">
        <v>29</v>
      </c>
      <c r="J61" s="11">
        <v>19</v>
      </c>
    </row>
    <row r="62" ht="12" customHeight="1">
      <c r="A62" s="2" t="s">
        <v>192</v>
      </c>
    </row>
  </sheetData>
  <printOptions/>
  <pageMargins left="0.5905511811023623" right="0.59" top="0.5905511811023623" bottom="0.6" header="0.5118110236220472" footer="0.2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K1" sqref="K1"/>
    </sheetView>
  </sheetViews>
  <sheetFormatPr defaultColWidth="8.796875" defaultRowHeight="12" customHeight="1"/>
  <cols>
    <col min="1" max="1" width="11" style="13" customWidth="1"/>
    <col min="2" max="2" width="7.796875" style="13" customWidth="1"/>
    <col min="3" max="3" width="5.296875" style="13" customWidth="1"/>
    <col min="4" max="12" width="8.296875" style="14" customWidth="1"/>
    <col min="13" max="13" width="7.796875" style="14" customWidth="1"/>
    <col min="14" max="21" width="8.296875" style="14" customWidth="1"/>
    <col min="22" max="22" width="5.19921875" style="14" customWidth="1"/>
    <col min="23" max="16384" width="8.8984375" style="13" customWidth="1"/>
  </cols>
  <sheetData>
    <row r="1" spans="1:20" ht="15.75" customHeight="1">
      <c r="A1" s="20" t="s">
        <v>259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" customHeight="1" hidden="1">
      <c r="A2" s="2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4:21" ht="3" customHeight="1">
      <c r="D3" s="13"/>
      <c r="E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5"/>
    </row>
    <row r="4" spans="1:21" ht="12.75" customHeight="1">
      <c r="A4" s="26"/>
      <c r="B4" s="26"/>
      <c r="C4" s="152" t="s">
        <v>50</v>
      </c>
      <c r="D4" s="64"/>
      <c r="E4" s="23"/>
      <c r="F4" s="24" t="s">
        <v>235</v>
      </c>
      <c r="G4" s="24"/>
      <c r="H4" s="25"/>
      <c r="I4" s="24"/>
      <c r="J4" s="24" t="s">
        <v>236</v>
      </c>
      <c r="K4" s="24"/>
      <c r="L4" s="24"/>
      <c r="M4" s="142"/>
      <c r="N4" s="24"/>
      <c r="O4" s="24" t="s">
        <v>237</v>
      </c>
      <c r="P4" s="24"/>
      <c r="Q4" s="24"/>
      <c r="R4" s="64"/>
      <c r="S4" s="64"/>
      <c r="T4" s="64"/>
      <c r="U4" s="64"/>
    </row>
    <row r="5" spans="1:21" ht="12.75" customHeight="1">
      <c r="A5" s="135" t="s">
        <v>59</v>
      </c>
      <c r="B5" s="16"/>
      <c r="C5" s="153"/>
      <c r="D5" s="85" t="s">
        <v>51</v>
      </c>
      <c r="E5" s="85" t="s">
        <v>60</v>
      </c>
      <c r="F5" s="85" t="s">
        <v>61</v>
      </c>
      <c r="G5" s="85" t="s">
        <v>62</v>
      </c>
      <c r="H5" s="85" t="s">
        <v>63</v>
      </c>
      <c r="I5" s="85" t="s">
        <v>60</v>
      </c>
      <c r="J5" s="85" t="s">
        <v>61</v>
      </c>
      <c r="K5" s="157" t="s">
        <v>62</v>
      </c>
      <c r="L5" s="86" t="s">
        <v>63</v>
      </c>
      <c r="M5" s="151" t="s">
        <v>248</v>
      </c>
      <c r="N5" s="86" t="s">
        <v>64</v>
      </c>
      <c r="O5" s="85" t="s">
        <v>65</v>
      </c>
      <c r="P5" s="85" t="s">
        <v>66</v>
      </c>
      <c r="Q5" s="85" t="s">
        <v>67</v>
      </c>
      <c r="R5" s="85" t="s">
        <v>56</v>
      </c>
      <c r="S5" s="85" t="s">
        <v>47</v>
      </c>
      <c r="T5" s="85" t="s">
        <v>57</v>
      </c>
      <c r="U5" s="85" t="s">
        <v>58</v>
      </c>
    </row>
    <row r="6" spans="1:22" ht="12.75" customHeight="1">
      <c r="A6" s="134" t="s">
        <v>51</v>
      </c>
      <c r="B6" s="18"/>
      <c r="C6" s="138" t="s">
        <v>68</v>
      </c>
      <c r="D6" s="122">
        <v>42719</v>
      </c>
      <c r="E6" s="120">
        <v>192</v>
      </c>
      <c r="F6" s="120">
        <v>37</v>
      </c>
      <c r="G6" s="120">
        <v>22077</v>
      </c>
      <c r="H6" s="120">
        <v>4853</v>
      </c>
      <c r="I6" s="120">
        <v>543</v>
      </c>
      <c r="J6" s="120">
        <v>154</v>
      </c>
      <c r="K6" s="120">
        <v>3800</v>
      </c>
      <c r="L6" s="143">
        <v>3304</v>
      </c>
      <c r="M6" s="143">
        <v>22</v>
      </c>
      <c r="N6" s="143">
        <v>446</v>
      </c>
      <c r="O6" s="120">
        <v>407</v>
      </c>
      <c r="P6" s="120">
        <v>373</v>
      </c>
      <c r="Q6" s="120">
        <v>3013</v>
      </c>
      <c r="R6" s="120">
        <v>2054</v>
      </c>
      <c r="S6" s="120">
        <v>0</v>
      </c>
      <c r="T6" s="120">
        <v>795</v>
      </c>
      <c r="U6" s="120">
        <v>649</v>
      </c>
      <c r="V6" s="17"/>
    </row>
    <row r="7" spans="1:22" ht="12.75" customHeight="1">
      <c r="A7" s="134"/>
      <c r="B7" s="18"/>
      <c r="C7" s="138" t="s">
        <v>69</v>
      </c>
      <c r="D7" s="122">
        <v>336</v>
      </c>
      <c r="E7" s="120">
        <v>3</v>
      </c>
      <c r="F7" s="120">
        <v>0</v>
      </c>
      <c r="G7" s="120">
        <v>118</v>
      </c>
      <c r="H7" s="120">
        <v>25</v>
      </c>
      <c r="I7" s="120">
        <v>18</v>
      </c>
      <c r="J7" s="120">
        <v>2</v>
      </c>
      <c r="K7" s="120">
        <v>28</v>
      </c>
      <c r="L7" s="143">
        <v>38</v>
      </c>
      <c r="M7" s="143">
        <v>1</v>
      </c>
      <c r="N7" s="143">
        <v>10</v>
      </c>
      <c r="O7" s="120">
        <v>3</v>
      </c>
      <c r="P7" s="120">
        <v>7</v>
      </c>
      <c r="Q7" s="120">
        <v>22</v>
      </c>
      <c r="R7" s="120">
        <v>30</v>
      </c>
      <c r="S7" s="120">
        <v>0</v>
      </c>
      <c r="T7" s="120">
        <v>30</v>
      </c>
      <c r="U7" s="120">
        <v>1</v>
      </c>
      <c r="V7" s="17"/>
    </row>
    <row r="8" spans="1:22" ht="12.75" customHeight="1">
      <c r="A8" s="134"/>
      <c r="B8" s="18"/>
      <c r="C8" s="138" t="s">
        <v>70</v>
      </c>
      <c r="D8" s="122">
        <v>52988</v>
      </c>
      <c r="E8" s="120">
        <v>228</v>
      </c>
      <c r="F8" s="120">
        <v>72</v>
      </c>
      <c r="G8" s="120">
        <v>28574</v>
      </c>
      <c r="H8" s="120">
        <v>6073</v>
      </c>
      <c r="I8" s="120">
        <v>770</v>
      </c>
      <c r="J8" s="120">
        <v>199</v>
      </c>
      <c r="K8" s="120">
        <v>4861</v>
      </c>
      <c r="L8" s="143">
        <v>3964</v>
      </c>
      <c r="M8" s="143">
        <v>26</v>
      </c>
      <c r="N8" s="143">
        <v>488</v>
      </c>
      <c r="O8" s="120">
        <v>442</v>
      </c>
      <c r="P8" s="120">
        <v>395</v>
      </c>
      <c r="Q8" s="120">
        <v>3285</v>
      </c>
      <c r="R8" s="120">
        <v>2115</v>
      </c>
      <c r="S8" s="120">
        <v>0</v>
      </c>
      <c r="T8" s="120">
        <v>788</v>
      </c>
      <c r="U8" s="120">
        <v>708</v>
      </c>
      <c r="V8" s="17"/>
    </row>
    <row r="9" spans="1:22" ht="4.5" customHeight="1">
      <c r="A9" s="134"/>
      <c r="B9" s="18"/>
      <c r="C9" s="138"/>
      <c r="D9" s="122"/>
      <c r="E9" s="120"/>
      <c r="F9" s="120"/>
      <c r="G9" s="120"/>
      <c r="H9" s="120"/>
      <c r="I9" s="120"/>
      <c r="J9" s="120"/>
      <c r="K9" s="120"/>
      <c r="L9" s="143"/>
      <c r="M9" s="143"/>
      <c r="N9" s="143"/>
      <c r="O9" s="120"/>
      <c r="P9" s="120"/>
      <c r="Q9" s="120"/>
      <c r="R9" s="120"/>
      <c r="S9" s="120"/>
      <c r="T9" s="120"/>
      <c r="U9" s="120"/>
      <c r="V9" s="17"/>
    </row>
    <row r="10" spans="1:22" ht="12" customHeight="1">
      <c r="A10" s="134" t="s">
        <v>52</v>
      </c>
      <c r="B10" s="131" t="s">
        <v>60</v>
      </c>
      <c r="C10" s="138" t="s">
        <v>68</v>
      </c>
      <c r="D10" s="122">
        <v>78</v>
      </c>
      <c r="E10" s="120">
        <v>1</v>
      </c>
      <c r="F10" s="120">
        <v>1</v>
      </c>
      <c r="G10" s="120">
        <v>33</v>
      </c>
      <c r="H10" s="120">
        <v>3</v>
      </c>
      <c r="I10" s="120">
        <v>1</v>
      </c>
      <c r="J10" s="120">
        <v>1</v>
      </c>
      <c r="K10" s="120">
        <v>3</v>
      </c>
      <c r="L10" s="143">
        <v>5</v>
      </c>
      <c r="M10" s="143">
        <v>0</v>
      </c>
      <c r="N10" s="143">
        <v>1</v>
      </c>
      <c r="O10" s="120">
        <v>2</v>
      </c>
      <c r="P10" s="120">
        <v>2</v>
      </c>
      <c r="Q10" s="120">
        <v>6</v>
      </c>
      <c r="R10" s="120">
        <v>10</v>
      </c>
      <c r="S10" s="120">
        <v>0</v>
      </c>
      <c r="T10" s="120">
        <v>5</v>
      </c>
      <c r="U10" s="120">
        <v>4</v>
      </c>
      <c r="V10" s="17"/>
    </row>
    <row r="11" spans="1:22" ht="12" customHeight="1">
      <c r="A11" s="134"/>
      <c r="B11" s="131"/>
      <c r="C11" s="138" t="s">
        <v>69</v>
      </c>
      <c r="D11" s="122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43">
        <v>0</v>
      </c>
      <c r="M11" s="143">
        <v>0</v>
      </c>
      <c r="N11" s="143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7"/>
    </row>
    <row r="12" spans="1:22" ht="12" customHeight="1">
      <c r="A12" s="134"/>
      <c r="B12" s="131"/>
      <c r="C12" s="138" t="s">
        <v>70</v>
      </c>
      <c r="D12" s="122">
        <v>136</v>
      </c>
      <c r="E12" s="120">
        <v>2</v>
      </c>
      <c r="F12" s="120">
        <v>1</v>
      </c>
      <c r="G12" s="120">
        <v>70</v>
      </c>
      <c r="H12" s="120">
        <v>3</v>
      </c>
      <c r="I12" s="120">
        <v>5</v>
      </c>
      <c r="J12" s="120">
        <v>1</v>
      </c>
      <c r="K12" s="120">
        <v>14</v>
      </c>
      <c r="L12" s="143">
        <v>5</v>
      </c>
      <c r="M12" s="143">
        <v>0</v>
      </c>
      <c r="N12" s="143">
        <v>1</v>
      </c>
      <c r="O12" s="120">
        <v>2</v>
      </c>
      <c r="P12" s="120">
        <v>3</v>
      </c>
      <c r="Q12" s="120">
        <v>6</v>
      </c>
      <c r="R12" s="120">
        <v>13</v>
      </c>
      <c r="S12" s="120">
        <v>0</v>
      </c>
      <c r="T12" s="120">
        <v>5</v>
      </c>
      <c r="U12" s="120">
        <v>5</v>
      </c>
      <c r="V12" s="17"/>
    </row>
    <row r="13" spans="1:22" ht="12" customHeight="1">
      <c r="A13" s="134"/>
      <c r="B13" s="131" t="s">
        <v>61</v>
      </c>
      <c r="C13" s="138" t="s">
        <v>68</v>
      </c>
      <c r="D13" s="122">
        <v>28</v>
      </c>
      <c r="E13" s="120">
        <v>0</v>
      </c>
      <c r="F13" s="120">
        <v>0</v>
      </c>
      <c r="G13" s="120">
        <v>8</v>
      </c>
      <c r="H13" s="120">
        <v>4</v>
      </c>
      <c r="I13" s="120">
        <v>0</v>
      </c>
      <c r="J13" s="120">
        <v>0</v>
      </c>
      <c r="K13" s="120">
        <v>1</v>
      </c>
      <c r="L13" s="143">
        <v>2</v>
      </c>
      <c r="M13" s="143">
        <v>0</v>
      </c>
      <c r="N13" s="143">
        <v>2</v>
      </c>
      <c r="O13" s="120">
        <v>0</v>
      </c>
      <c r="P13" s="120">
        <v>0</v>
      </c>
      <c r="Q13" s="120">
        <v>4</v>
      </c>
      <c r="R13" s="120">
        <v>6</v>
      </c>
      <c r="S13" s="120">
        <v>0</v>
      </c>
      <c r="T13" s="120">
        <v>1</v>
      </c>
      <c r="U13" s="120">
        <v>0</v>
      </c>
      <c r="V13" s="17"/>
    </row>
    <row r="14" spans="1:22" ht="12" customHeight="1">
      <c r="A14" s="134"/>
      <c r="B14" s="131"/>
      <c r="C14" s="138" t="s">
        <v>69</v>
      </c>
      <c r="D14" s="122">
        <v>1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43">
        <v>0</v>
      </c>
      <c r="M14" s="143">
        <v>0</v>
      </c>
      <c r="N14" s="143">
        <v>0</v>
      </c>
      <c r="O14" s="120">
        <v>0</v>
      </c>
      <c r="P14" s="120">
        <v>0</v>
      </c>
      <c r="Q14" s="120">
        <v>0</v>
      </c>
      <c r="R14" s="120">
        <v>1</v>
      </c>
      <c r="S14" s="120">
        <v>0</v>
      </c>
      <c r="T14" s="120">
        <v>0</v>
      </c>
      <c r="U14" s="120">
        <v>0</v>
      </c>
      <c r="V14" s="17"/>
    </row>
    <row r="15" spans="1:22" ht="12" customHeight="1">
      <c r="A15" s="134"/>
      <c r="B15" s="131"/>
      <c r="C15" s="138" t="s">
        <v>70</v>
      </c>
      <c r="D15" s="122">
        <v>50</v>
      </c>
      <c r="E15" s="120">
        <v>0</v>
      </c>
      <c r="F15" s="120">
        <v>0</v>
      </c>
      <c r="G15" s="120">
        <v>25</v>
      </c>
      <c r="H15" s="120">
        <v>6</v>
      </c>
      <c r="I15" s="120">
        <v>0</v>
      </c>
      <c r="J15" s="120">
        <v>0</v>
      </c>
      <c r="K15" s="120">
        <v>4</v>
      </c>
      <c r="L15" s="143">
        <v>3</v>
      </c>
      <c r="M15" s="143">
        <v>0</v>
      </c>
      <c r="N15" s="143">
        <v>2</v>
      </c>
      <c r="O15" s="120">
        <v>0</v>
      </c>
      <c r="P15" s="120">
        <v>0</v>
      </c>
      <c r="Q15" s="120">
        <v>4</v>
      </c>
      <c r="R15" s="120">
        <v>5</v>
      </c>
      <c r="S15" s="120">
        <v>0</v>
      </c>
      <c r="T15" s="120">
        <v>1</v>
      </c>
      <c r="U15" s="120">
        <v>0</v>
      </c>
      <c r="V15" s="17"/>
    </row>
    <row r="16" spans="1:22" ht="12" customHeight="1">
      <c r="A16" s="134"/>
      <c r="B16" s="131" t="s">
        <v>62</v>
      </c>
      <c r="C16" s="138" t="s">
        <v>68</v>
      </c>
      <c r="D16" s="122">
        <v>14064</v>
      </c>
      <c r="E16" s="120">
        <v>26</v>
      </c>
      <c r="F16" s="120">
        <v>12</v>
      </c>
      <c r="G16" s="120">
        <v>7607</v>
      </c>
      <c r="H16" s="120">
        <v>1518</v>
      </c>
      <c r="I16" s="120">
        <v>203</v>
      </c>
      <c r="J16" s="120">
        <v>61</v>
      </c>
      <c r="K16" s="120">
        <v>1281</v>
      </c>
      <c r="L16" s="143">
        <v>820</v>
      </c>
      <c r="M16" s="143">
        <v>4</v>
      </c>
      <c r="N16" s="143">
        <v>130</v>
      </c>
      <c r="O16" s="120">
        <v>109</v>
      </c>
      <c r="P16" s="120">
        <v>79</v>
      </c>
      <c r="Q16" s="120">
        <v>772</v>
      </c>
      <c r="R16" s="120">
        <v>926</v>
      </c>
      <c r="S16" s="120">
        <v>0</v>
      </c>
      <c r="T16" s="120">
        <v>406</v>
      </c>
      <c r="U16" s="120">
        <v>110</v>
      </c>
      <c r="V16" s="17"/>
    </row>
    <row r="17" spans="1:22" ht="12" customHeight="1">
      <c r="A17" s="134"/>
      <c r="B17" s="131"/>
      <c r="C17" s="138" t="s">
        <v>69</v>
      </c>
      <c r="D17" s="122">
        <v>71</v>
      </c>
      <c r="E17" s="120">
        <v>0</v>
      </c>
      <c r="F17" s="120">
        <v>0</v>
      </c>
      <c r="G17" s="120">
        <v>13</v>
      </c>
      <c r="H17" s="120">
        <v>9</v>
      </c>
      <c r="I17" s="120">
        <v>2</v>
      </c>
      <c r="J17" s="120">
        <v>0</v>
      </c>
      <c r="K17" s="120">
        <v>1</v>
      </c>
      <c r="L17" s="143">
        <v>3</v>
      </c>
      <c r="M17" s="143">
        <v>0</v>
      </c>
      <c r="N17" s="143">
        <v>2</v>
      </c>
      <c r="O17" s="120">
        <v>1</v>
      </c>
      <c r="P17" s="120">
        <v>3</v>
      </c>
      <c r="Q17" s="120">
        <v>5</v>
      </c>
      <c r="R17" s="120">
        <v>14</v>
      </c>
      <c r="S17" s="120">
        <v>0</v>
      </c>
      <c r="T17" s="120">
        <v>18</v>
      </c>
      <c r="U17" s="120">
        <v>0</v>
      </c>
      <c r="V17" s="17"/>
    </row>
    <row r="18" spans="1:22" ht="12" customHeight="1">
      <c r="A18" s="134"/>
      <c r="B18" s="131"/>
      <c r="C18" s="138" t="s">
        <v>70</v>
      </c>
      <c r="D18" s="122">
        <v>20485</v>
      </c>
      <c r="E18" s="120">
        <v>46</v>
      </c>
      <c r="F18" s="120">
        <v>33</v>
      </c>
      <c r="G18" s="120">
        <v>11896</v>
      </c>
      <c r="H18" s="120">
        <v>2240</v>
      </c>
      <c r="I18" s="120">
        <v>338</v>
      </c>
      <c r="J18" s="120">
        <v>89</v>
      </c>
      <c r="K18" s="120">
        <v>1960</v>
      </c>
      <c r="L18" s="143">
        <v>1207</v>
      </c>
      <c r="M18" s="143">
        <v>7</v>
      </c>
      <c r="N18" s="143">
        <v>150</v>
      </c>
      <c r="O18" s="120">
        <v>119</v>
      </c>
      <c r="P18" s="120">
        <v>85</v>
      </c>
      <c r="Q18" s="120">
        <v>842</v>
      </c>
      <c r="R18" s="120">
        <v>934</v>
      </c>
      <c r="S18" s="120">
        <v>0</v>
      </c>
      <c r="T18" s="120">
        <v>394</v>
      </c>
      <c r="U18" s="120">
        <v>145</v>
      </c>
      <c r="V18" s="17"/>
    </row>
    <row r="19" spans="1:22" ht="12" customHeight="1">
      <c r="A19" s="134"/>
      <c r="B19" s="131" t="s">
        <v>63</v>
      </c>
      <c r="C19" s="138" t="s">
        <v>68</v>
      </c>
      <c r="D19" s="122">
        <v>3927</v>
      </c>
      <c r="E19" s="120">
        <v>5</v>
      </c>
      <c r="F19" s="120">
        <v>1</v>
      </c>
      <c r="G19" s="120">
        <v>2099</v>
      </c>
      <c r="H19" s="120">
        <v>543</v>
      </c>
      <c r="I19" s="120">
        <v>45</v>
      </c>
      <c r="J19" s="120">
        <v>10</v>
      </c>
      <c r="K19" s="120">
        <v>338</v>
      </c>
      <c r="L19" s="143">
        <v>297</v>
      </c>
      <c r="M19" s="143">
        <v>3</v>
      </c>
      <c r="N19" s="143">
        <v>15</v>
      </c>
      <c r="O19" s="120">
        <v>15</v>
      </c>
      <c r="P19" s="120">
        <v>12</v>
      </c>
      <c r="Q19" s="120">
        <v>166</v>
      </c>
      <c r="R19" s="120">
        <v>250</v>
      </c>
      <c r="S19" s="120">
        <v>0</v>
      </c>
      <c r="T19" s="120">
        <v>101</v>
      </c>
      <c r="U19" s="120">
        <v>27</v>
      </c>
      <c r="V19" s="17"/>
    </row>
    <row r="20" spans="1:22" ht="12" customHeight="1">
      <c r="A20" s="134"/>
      <c r="B20" s="131"/>
      <c r="C20" s="138" t="s">
        <v>69</v>
      </c>
      <c r="D20" s="122">
        <v>8</v>
      </c>
      <c r="E20" s="120">
        <v>0</v>
      </c>
      <c r="F20" s="120">
        <v>0</v>
      </c>
      <c r="G20" s="120">
        <v>3</v>
      </c>
      <c r="H20" s="120">
        <v>0</v>
      </c>
      <c r="I20" s="120">
        <v>0</v>
      </c>
      <c r="J20" s="120">
        <v>0</v>
      </c>
      <c r="K20" s="120">
        <v>0</v>
      </c>
      <c r="L20" s="143">
        <v>1</v>
      </c>
      <c r="M20" s="143">
        <v>0</v>
      </c>
      <c r="N20" s="143">
        <v>0</v>
      </c>
      <c r="O20" s="120">
        <v>0</v>
      </c>
      <c r="P20" s="120">
        <v>0</v>
      </c>
      <c r="Q20" s="120">
        <v>2</v>
      </c>
      <c r="R20" s="120">
        <v>2</v>
      </c>
      <c r="S20" s="120">
        <v>0</v>
      </c>
      <c r="T20" s="120">
        <v>0</v>
      </c>
      <c r="U20" s="120">
        <v>0</v>
      </c>
      <c r="V20" s="17"/>
    </row>
    <row r="21" spans="1:22" ht="12" customHeight="1">
      <c r="A21" s="134"/>
      <c r="B21" s="131"/>
      <c r="C21" s="138" t="s">
        <v>70</v>
      </c>
      <c r="D21" s="122">
        <v>5407</v>
      </c>
      <c r="E21" s="120">
        <v>9</v>
      </c>
      <c r="F21" s="120">
        <v>3</v>
      </c>
      <c r="G21" s="120">
        <v>3040</v>
      </c>
      <c r="H21" s="120">
        <v>776</v>
      </c>
      <c r="I21" s="120">
        <v>55</v>
      </c>
      <c r="J21" s="120">
        <v>13</v>
      </c>
      <c r="K21" s="120">
        <v>450</v>
      </c>
      <c r="L21" s="143">
        <v>432</v>
      </c>
      <c r="M21" s="143">
        <v>4</v>
      </c>
      <c r="N21" s="143">
        <v>16</v>
      </c>
      <c r="O21" s="120">
        <v>17</v>
      </c>
      <c r="P21" s="120">
        <v>13</v>
      </c>
      <c r="Q21" s="120">
        <v>191</v>
      </c>
      <c r="R21" s="120">
        <v>251</v>
      </c>
      <c r="S21" s="120">
        <v>0</v>
      </c>
      <c r="T21" s="120">
        <v>102</v>
      </c>
      <c r="U21" s="120">
        <v>35</v>
      </c>
      <c r="V21" s="17"/>
    </row>
    <row r="22" spans="1:22" ht="4.5" customHeight="1">
      <c r="A22" s="134"/>
      <c r="B22" s="131"/>
      <c r="C22" s="138"/>
      <c r="D22" s="122"/>
      <c r="E22" s="120"/>
      <c r="F22" s="120"/>
      <c r="G22" s="120"/>
      <c r="H22" s="120"/>
      <c r="I22" s="120"/>
      <c r="J22" s="120"/>
      <c r="K22" s="120"/>
      <c r="L22" s="143"/>
      <c r="M22" s="143"/>
      <c r="N22" s="143"/>
      <c r="O22" s="120"/>
      <c r="P22" s="120"/>
      <c r="Q22" s="120"/>
      <c r="R22" s="120"/>
      <c r="S22" s="120"/>
      <c r="T22" s="120"/>
      <c r="U22" s="120"/>
      <c r="V22" s="17"/>
    </row>
    <row r="23" spans="1:22" ht="12" customHeight="1">
      <c r="A23" s="134" t="s">
        <v>53</v>
      </c>
      <c r="B23" s="131" t="s">
        <v>60</v>
      </c>
      <c r="C23" s="138" t="s">
        <v>68</v>
      </c>
      <c r="D23" s="122">
        <v>215</v>
      </c>
      <c r="E23" s="120">
        <v>1</v>
      </c>
      <c r="F23" s="120">
        <v>0</v>
      </c>
      <c r="G23" s="120">
        <v>65</v>
      </c>
      <c r="H23" s="120">
        <v>17</v>
      </c>
      <c r="I23" s="120">
        <v>42</v>
      </c>
      <c r="J23" s="120">
        <v>1</v>
      </c>
      <c r="K23" s="120">
        <v>35</v>
      </c>
      <c r="L23" s="143">
        <v>15</v>
      </c>
      <c r="M23" s="143">
        <v>0</v>
      </c>
      <c r="N23" s="143">
        <v>3</v>
      </c>
      <c r="O23" s="120">
        <v>4</v>
      </c>
      <c r="P23" s="120">
        <v>1</v>
      </c>
      <c r="Q23" s="120">
        <v>15</v>
      </c>
      <c r="R23" s="120">
        <v>10</v>
      </c>
      <c r="S23" s="120">
        <v>0</v>
      </c>
      <c r="T23" s="120">
        <v>6</v>
      </c>
      <c r="U23" s="120">
        <v>0</v>
      </c>
      <c r="V23" s="17"/>
    </row>
    <row r="24" spans="1:22" ht="12" customHeight="1">
      <c r="A24" s="134"/>
      <c r="B24" s="131"/>
      <c r="C24" s="138" t="s">
        <v>69</v>
      </c>
      <c r="D24" s="122">
        <v>26</v>
      </c>
      <c r="E24" s="120">
        <v>2</v>
      </c>
      <c r="F24" s="120">
        <v>0</v>
      </c>
      <c r="G24" s="120">
        <v>5</v>
      </c>
      <c r="H24" s="120">
        <v>1</v>
      </c>
      <c r="I24" s="120">
        <v>3</v>
      </c>
      <c r="J24" s="120">
        <v>0</v>
      </c>
      <c r="K24" s="120">
        <v>4</v>
      </c>
      <c r="L24" s="143">
        <v>5</v>
      </c>
      <c r="M24" s="143">
        <v>0</v>
      </c>
      <c r="N24" s="143">
        <v>0</v>
      </c>
      <c r="O24" s="120">
        <v>0</v>
      </c>
      <c r="P24" s="120">
        <v>0</v>
      </c>
      <c r="Q24" s="120">
        <v>1</v>
      </c>
      <c r="R24" s="120">
        <v>3</v>
      </c>
      <c r="S24" s="120">
        <v>0</v>
      </c>
      <c r="T24" s="120">
        <v>2</v>
      </c>
      <c r="U24" s="120">
        <v>0</v>
      </c>
      <c r="V24" s="17"/>
    </row>
    <row r="25" spans="1:22" ht="12" customHeight="1">
      <c r="A25" s="134"/>
      <c r="B25" s="131"/>
      <c r="C25" s="138" t="s">
        <v>70</v>
      </c>
      <c r="D25" s="122">
        <v>241</v>
      </c>
      <c r="E25" s="120">
        <v>0</v>
      </c>
      <c r="F25" s="120">
        <v>0</v>
      </c>
      <c r="G25" s="120">
        <v>80</v>
      </c>
      <c r="H25" s="120">
        <v>19</v>
      </c>
      <c r="I25" s="120">
        <v>55</v>
      </c>
      <c r="J25" s="120">
        <v>1</v>
      </c>
      <c r="K25" s="120">
        <v>38</v>
      </c>
      <c r="L25" s="143">
        <v>13</v>
      </c>
      <c r="M25" s="143">
        <v>0</v>
      </c>
      <c r="N25" s="143">
        <v>3</v>
      </c>
      <c r="O25" s="120">
        <v>4</v>
      </c>
      <c r="P25" s="120">
        <v>1</v>
      </c>
      <c r="Q25" s="120">
        <v>15</v>
      </c>
      <c r="R25" s="120">
        <v>8</v>
      </c>
      <c r="S25" s="120">
        <v>0</v>
      </c>
      <c r="T25" s="120">
        <v>4</v>
      </c>
      <c r="U25" s="120">
        <v>0</v>
      </c>
      <c r="V25" s="17"/>
    </row>
    <row r="26" spans="1:22" ht="12" customHeight="1">
      <c r="A26" s="134"/>
      <c r="B26" s="131" t="s">
        <v>61</v>
      </c>
      <c r="C26" s="138" t="s">
        <v>68</v>
      </c>
      <c r="D26" s="122">
        <v>76</v>
      </c>
      <c r="E26" s="120">
        <v>0</v>
      </c>
      <c r="F26" s="120">
        <v>0</v>
      </c>
      <c r="G26" s="120">
        <v>26</v>
      </c>
      <c r="H26" s="120">
        <v>10</v>
      </c>
      <c r="I26" s="120">
        <v>2</v>
      </c>
      <c r="J26" s="120">
        <v>12</v>
      </c>
      <c r="K26" s="120">
        <v>9</v>
      </c>
      <c r="L26" s="143">
        <v>4</v>
      </c>
      <c r="M26" s="143">
        <v>0</v>
      </c>
      <c r="N26" s="143">
        <v>1</v>
      </c>
      <c r="O26" s="120">
        <v>4</v>
      </c>
      <c r="P26" s="120">
        <v>0</v>
      </c>
      <c r="Q26" s="120">
        <v>4</v>
      </c>
      <c r="R26" s="120">
        <v>2</v>
      </c>
      <c r="S26" s="120">
        <v>0</v>
      </c>
      <c r="T26" s="120">
        <v>2</v>
      </c>
      <c r="U26" s="120">
        <v>0</v>
      </c>
      <c r="V26" s="17"/>
    </row>
    <row r="27" spans="1:22" ht="12" customHeight="1">
      <c r="A27" s="134"/>
      <c r="B27" s="131"/>
      <c r="C27" s="138" t="s">
        <v>69</v>
      </c>
      <c r="D27" s="122">
        <v>2</v>
      </c>
      <c r="E27" s="120">
        <v>0</v>
      </c>
      <c r="F27" s="120">
        <v>0</v>
      </c>
      <c r="G27" s="120">
        <v>1</v>
      </c>
      <c r="H27" s="120">
        <v>0</v>
      </c>
      <c r="I27" s="120">
        <v>0</v>
      </c>
      <c r="J27" s="120">
        <v>0</v>
      </c>
      <c r="K27" s="120">
        <v>0</v>
      </c>
      <c r="L27" s="143">
        <v>1</v>
      </c>
      <c r="M27" s="143">
        <v>0</v>
      </c>
      <c r="N27" s="143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7"/>
    </row>
    <row r="28" spans="1:22" ht="12" customHeight="1">
      <c r="A28" s="134"/>
      <c r="B28" s="131"/>
      <c r="C28" s="138" t="s">
        <v>70</v>
      </c>
      <c r="D28" s="122">
        <v>95</v>
      </c>
      <c r="E28" s="120">
        <v>0</v>
      </c>
      <c r="F28" s="120">
        <v>0</v>
      </c>
      <c r="G28" s="120">
        <v>34</v>
      </c>
      <c r="H28" s="120">
        <v>12</v>
      </c>
      <c r="I28" s="120">
        <v>2</v>
      </c>
      <c r="J28" s="120">
        <v>17</v>
      </c>
      <c r="K28" s="120">
        <v>13</v>
      </c>
      <c r="L28" s="143">
        <v>4</v>
      </c>
      <c r="M28" s="143">
        <v>0</v>
      </c>
      <c r="N28" s="143">
        <v>1</v>
      </c>
      <c r="O28" s="120">
        <v>4</v>
      </c>
      <c r="P28" s="120">
        <v>0</v>
      </c>
      <c r="Q28" s="120">
        <v>4</v>
      </c>
      <c r="R28" s="120">
        <v>2</v>
      </c>
      <c r="S28" s="120">
        <v>0</v>
      </c>
      <c r="T28" s="120">
        <v>2</v>
      </c>
      <c r="U28" s="120">
        <v>0</v>
      </c>
      <c r="V28" s="17"/>
    </row>
    <row r="29" spans="1:22" ht="12" customHeight="1">
      <c r="A29" s="134"/>
      <c r="B29" s="131" t="s">
        <v>62</v>
      </c>
      <c r="C29" s="138" t="s">
        <v>68</v>
      </c>
      <c r="D29" s="122">
        <v>1825</v>
      </c>
      <c r="E29" s="120">
        <v>4</v>
      </c>
      <c r="F29" s="120">
        <v>1</v>
      </c>
      <c r="G29" s="120">
        <v>747</v>
      </c>
      <c r="H29" s="120">
        <v>160</v>
      </c>
      <c r="I29" s="120">
        <v>89</v>
      </c>
      <c r="J29" s="120">
        <v>20</v>
      </c>
      <c r="K29" s="120">
        <v>260</v>
      </c>
      <c r="L29" s="143">
        <v>96</v>
      </c>
      <c r="M29" s="143">
        <v>2</v>
      </c>
      <c r="N29" s="143">
        <v>22</v>
      </c>
      <c r="O29" s="120">
        <v>21</v>
      </c>
      <c r="P29" s="120">
        <v>15</v>
      </c>
      <c r="Q29" s="120">
        <v>163</v>
      </c>
      <c r="R29" s="120">
        <v>150</v>
      </c>
      <c r="S29" s="120">
        <v>0</v>
      </c>
      <c r="T29" s="120">
        <v>62</v>
      </c>
      <c r="U29" s="120">
        <v>13</v>
      </c>
      <c r="V29" s="17"/>
    </row>
    <row r="30" spans="1:22" ht="12" customHeight="1">
      <c r="A30" s="134"/>
      <c r="B30" s="131"/>
      <c r="C30" s="138" t="s">
        <v>69</v>
      </c>
      <c r="D30" s="122">
        <v>27</v>
      </c>
      <c r="E30" s="120">
        <v>0</v>
      </c>
      <c r="F30" s="120">
        <v>0</v>
      </c>
      <c r="G30" s="120">
        <v>7</v>
      </c>
      <c r="H30" s="120">
        <v>1</v>
      </c>
      <c r="I30" s="120">
        <v>0</v>
      </c>
      <c r="J30" s="120">
        <v>1</v>
      </c>
      <c r="K30" s="120">
        <v>3</v>
      </c>
      <c r="L30" s="143">
        <v>4</v>
      </c>
      <c r="M30" s="143">
        <v>0</v>
      </c>
      <c r="N30" s="143">
        <v>1</v>
      </c>
      <c r="O30" s="120">
        <v>0</v>
      </c>
      <c r="P30" s="120">
        <v>0</v>
      </c>
      <c r="Q30" s="120">
        <v>3</v>
      </c>
      <c r="R30" s="120">
        <v>4</v>
      </c>
      <c r="S30" s="120">
        <v>0</v>
      </c>
      <c r="T30" s="120">
        <v>3</v>
      </c>
      <c r="U30" s="120">
        <v>0</v>
      </c>
      <c r="V30" s="17"/>
    </row>
    <row r="31" spans="1:22" ht="12" customHeight="1">
      <c r="A31" s="134"/>
      <c r="B31" s="131"/>
      <c r="C31" s="138" t="s">
        <v>70</v>
      </c>
      <c r="D31" s="122">
        <v>2517</v>
      </c>
      <c r="E31" s="120">
        <v>4</v>
      </c>
      <c r="F31" s="120">
        <v>10</v>
      </c>
      <c r="G31" s="120">
        <v>1129</v>
      </c>
      <c r="H31" s="120">
        <v>230</v>
      </c>
      <c r="I31" s="120">
        <v>149</v>
      </c>
      <c r="J31" s="120">
        <v>24</v>
      </c>
      <c r="K31" s="120">
        <v>387</v>
      </c>
      <c r="L31" s="143">
        <v>124</v>
      </c>
      <c r="M31" s="143">
        <v>3</v>
      </c>
      <c r="N31" s="143">
        <v>26</v>
      </c>
      <c r="O31" s="120">
        <v>21</v>
      </c>
      <c r="P31" s="120">
        <v>15</v>
      </c>
      <c r="Q31" s="120">
        <v>168</v>
      </c>
      <c r="R31" s="120">
        <v>150</v>
      </c>
      <c r="S31" s="120">
        <v>0</v>
      </c>
      <c r="T31" s="120">
        <v>60</v>
      </c>
      <c r="U31" s="120">
        <v>17</v>
      </c>
      <c r="V31" s="17"/>
    </row>
    <row r="32" spans="1:22" ht="12" customHeight="1">
      <c r="A32" s="134"/>
      <c r="B32" s="131" t="s">
        <v>63</v>
      </c>
      <c r="C32" s="138" t="s">
        <v>68</v>
      </c>
      <c r="D32" s="122">
        <v>1993</v>
      </c>
      <c r="E32" s="120">
        <v>2</v>
      </c>
      <c r="F32" s="120">
        <v>0</v>
      </c>
      <c r="G32" s="120">
        <v>942</v>
      </c>
      <c r="H32" s="120">
        <v>240</v>
      </c>
      <c r="I32" s="120">
        <v>32</v>
      </c>
      <c r="J32" s="120">
        <v>9</v>
      </c>
      <c r="K32" s="120">
        <v>202</v>
      </c>
      <c r="L32" s="143">
        <v>173</v>
      </c>
      <c r="M32" s="143">
        <v>1</v>
      </c>
      <c r="N32" s="143">
        <v>16</v>
      </c>
      <c r="O32" s="120">
        <v>14</v>
      </c>
      <c r="P32" s="120">
        <v>11</v>
      </c>
      <c r="Q32" s="120">
        <v>112</v>
      </c>
      <c r="R32" s="120">
        <v>158</v>
      </c>
      <c r="S32" s="120">
        <v>0</v>
      </c>
      <c r="T32" s="120">
        <v>68</v>
      </c>
      <c r="U32" s="120">
        <v>13</v>
      </c>
      <c r="V32" s="17"/>
    </row>
    <row r="33" spans="1:22" ht="12" customHeight="1">
      <c r="A33" s="134"/>
      <c r="B33" s="131"/>
      <c r="C33" s="138" t="s">
        <v>69</v>
      </c>
      <c r="D33" s="122">
        <v>13</v>
      </c>
      <c r="E33" s="120">
        <v>0</v>
      </c>
      <c r="F33" s="120">
        <v>0</v>
      </c>
      <c r="G33" s="120">
        <v>3</v>
      </c>
      <c r="H33" s="120">
        <v>0</v>
      </c>
      <c r="I33" s="120">
        <v>0</v>
      </c>
      <c r="J33" s="120">
        <v>0</v>
      </c>
      <c r="K33" s="120">
        <v>0</v>
      </c>
      <c r="L33" s="143">
        <v>0</v>
      </c>
      <c r="M33" s="143">
        <v>0</v>
      </c>
      <c r="N33" s="143">
        <v>0</v>
      </c>
      <c r="O33" s="120">
        <v>0</v>
      </c>
      <c r="P33" s="120">
        <v>1</v>
      </c>
      <c r="Q33" s="120">
        <v>0</v>
      </c>
      <c r="R33" s="120">
        <v>5</v>
      </c>
      <c r="S33" s="120">
        <v>0</v>
      </c>
      <c r="T33" s="120">
        <v>4</v>
      </c>
      <c r="U33" s="120">
        <v>0</v>
      </c>
      <c r="V33" s="17"/>
    </row>
    <row r="34" spans="1:22" ht="12" customHeight="1">
      <c r="A34" s="134"/>
      <c r="B34" s="131"/>
      <c r="C34" s="138" t="s">
        <v>70</v>
      </c>
      <c r="D34" s="122">
        <v>2586</v>
      </c>
      <c r="E34" s="120">
        <v>3</v>
      </c>
      <c r="F34" s="120">
        <v>0</v>
      </c>
      <c r="G34" s="120">
        <v>1285</v>
      </c>
      <c r="H34" s="120">
        <v>346</v>
      </c>
      <c r="I34" s="120">
        <v>42</v>
      </c>
      <c r="J34" s="120">
        <v>15</v>
      </c>
      <c r="K34" s="120">
        <v>267</v>
      </c>
      <c r="L34" s="143">
        <v>229</v>
      </c>
      <c r="M34" s="143">
        <v>1</v>
      </c>
      <c r="N34" s="143">
        <v>17</v>
      </c>
      <c r="O34" s="120">
        <v>17</v>
      </c>
      <c r="P34" s="120">
        <v>11</v>
      </c>
      <c r="Q34" s="120">
        <v>118</v>
      </c>
      <c r="R34" s="120">
        <v>156</v>
      </c>
      <c r="S34" s="120">
        <v>0</v>
      </c>
      <c r="T34" s="120">
        <v>64</v>
      </c>
      <c r="U34" s="120">
        <v>15</v>
      </c>
      <c r="V34" s="17"/>
    </row>
    <row r="35" spans="1:22" ht="4.5" customHeight="1">
      <c r="A35" s="134"/>
      <c r="B35" s="131"/>
      <c r="C35" s="138"/>
      <c r="D35" s="122"/>
      <c r="E35" s="120"/>
      <c r="F35" s="120"/>
      <c r="G35" s="120"/>
      <c r="H35" s="120"/>
      <c r="I35" s="120"/>
      <c r="J35" s="120"/>
      <c r="K35" s="120"/>
      <c r="L35" s="143"/>
      <c r="M35" s="143"/>
      <c r="N35" s="143"/>
      <c r="O35" s="120"/>
      <c r="P35" s="120"/>
      <c r="Q35" s="120"/>
      <c r="R35" s="120"/>
      <c r="S35" s="120"/>
      <c r="T35" s="120"/>
      <c r="U35" s="120"/>
      <c r="V35" s="17"/>
    </row>
    <row r="36" spans="1:22" ht="12" customHeight="1">
      <c r="A36" s="134" t="s">
        <v>55</v>
      </c>
      <c r="B36" s="131" t="s">
        <v>64</v>
      </c>
      <c r="C36" s="138" t="s">
        <v>68</v>
      </c>
      <c r="D36" s="122">
        <v>906</v>
      </c>
      <c r="E36" s="120">
        <v>2</v>
      </c>
      <c r="F36" s="120">
        <v>1</v>
      </c>
      <c r="G36" s="120">
        <v>523</v>
      </c>
      <c r="H36" s="120">
        <v>86</v>
      </c>
      <c r="I36" s="120">
        <v>10</v>
      </c>
      <c r="J36" s="120">
        <v>2</v>
      </c>
      <c r="K36" s="120">
        <v>89</v>
      </c>
      <c r="L36" s="143">
        <v>77</v>
      </c>
      <c r="M36" s="143">
        <v>0</v>
      </c>
      <c r="N36" s="143">
        <v>7</v>
      </c>
      <c r="O36" s="120">
        <v>7</v>
      </c>
      <c r="P36" s="120">
        <v>4</v>
      </c>
      <c r="Q36" s="120">
        <v>24</v>
      </c>
      <c r="R36" s="120">
        <v>39</v>
      </c>
      <c r="S36" s="120">
        <v>0</v>
      </c>
      <c r="T36" s="120">
        <v>21</v>
      </c>
      <c r="U36" s="120">
        <v>14</v>
      </c>
      <c r="V36" s="17"/>
    </row>
    <row r="37" spans="1:22" ht="12" customHeight="1">
      <c r="A37" s="134"/>
      <c r="B37" s="131"/>
      <c r="C37" s="138" t="s">
        <v>69</v>
      </c>
      <c r="D37" s="122">
        <v>7</v>
      </c>
      <c r="E37" s="120">
        <v>0</v>
      </c>
      <c r="F37" s="120">
        <v>0</v>
      </c>
      <c r="G37" s="120">
        <v>4</v>
      </c>
      <c r="H37" s="120">
        <v>1</v>
      </c>
      <c r="I37" s="120">
        <v>0</v>
      </c>
      <c r="J37" s="120">
        <v>0</v>
      </c>
      <c r="K37" s="120">
        <v>1</v>
      </c>
      <c r="L37" s="143">
        <v>0</v>
      </c>
      <c r="M37" s="143">
        <v>0</v>
      </c>
      <c r="N37" s="143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1</v>
      </c>
      <c r="U37" s="120">
        <v>0</v>
      </c>
      <c r="V37" s="17"/>
    </row>
    <row r="38" spans="1:22" ht="12" customHeight="1">
      <c r="A38" s="134"/>
      <c r="B38" s="131"/>
      <c r="C38" s="138" t="s">
        <v>70</v>
      </c>
      <c r="D38" s="122">
        <v>990</v>
      </c>
      <c r="E38" s="120">
        <v>2</v>
      </c>
      <c r="F38" s="120">
        <v>1</v>
      </c>
      <c r="G38" s="120">
        <v>563</v>
      </c>
      <c r="H38" s="120">
        <v>92</v>
      </c>
      <c r="I38" s="120">
        <v>11</v>
      </c>
      <c r="J38" s="120">
        <v>2</v>
      </c>
      <c r="K38" s="120">
        <v>95</v>
      </c>
      <c r="L38" s="143">
        <v>84</v>
      </c>
      <c r="M38" s="143">
        <v>0</v>
      </c>
      <c r="N38" s="143">
        <v>10</v>
      </c>
      <c r="O38" s="120">
        <v>8</v>
      </c>
      <c r="P38" s="120">
        <v>5</v>
      </c>
      <c r="Q38" s="120">
        <v>35</v>
      </c>
      <c r="R38" s="120">
        <v>44</v>
      </c>
      <c r="S38" s="120">
        <v>0</v>
      </c>
      <c r="T38" s="120">
        <v>23</v>
      </c>
      <c r="U38" s="120">
        <v>15</v>
      </c>
      <c r="V38" s="17"/>
    </row>
    <row r="39" spans="1:22" ht="12" customHeight="1">
      <c r="A39" s="134"/>
      <c r="B39" s="133" t="s">
        <v>65</v>
      </c>
      <c r="C39" s="138" t="s">
        <v>68</v>
      </c>
      <c r="D39" s="122">
        <v>926</v>
      </c>
      <c r="E39" s="120">
        <v>0</v>
      </c>
      <c r="F39" s="120">
        <v>1</v>
      </c>
      <c r="G39" s="120">
        <v>549</v>
      </c>
      <c r="H39" s="120">
        <v>97</v>
      </c>
      <c r="I39" s="120">
        <v>5</v>
      </c>
      <c r="J39" s="120">
        <v>1</v>
      </c>
      <c r="K39" s="120">
        <v>103</v>
      </c>
      <c r="L39" s="143">
        <v>68</v>
      </c>
      <c r="M39" s="143">
        <v>1</v>
      </c>
      <c r="N39" s="143">
        <v>1</v>
      </c>
      <c r="O39" s="120">
        <v>3</v>
      </c>
      <c r="P39" s="120">
        <v>2</v>
      </c>
      <c r="Q39" s="120">
        <v>26</v>
      </c>
      <c r="R39" s="120">
        <v>40</v>
      </c>
      <c r="S39" s="120">
        <v>0</v>
      </c>
      <c r="T39" s="120">
        <v>15</v>
      </c>
      <c r="U39" s="120">
        <v>14</v>
      </c>
      <c r="V39" s="17"/>
    </row>
    <row r="40" spans="1:22" ht="12" customHeight="1">
      <c r="A40" s="134"/>
      <c r="B40" s="131"/>
      <c r="C40" s="138" t="s">
        <v>69</v>
      </c>
      <c r="D40" s="122">
        <v>1</v>
      </c>
      <c r="E40" s="120">
        <v>0</v>
      </c>
      <c r="F40" s="120">
        <v>0</v>
      </c>
      <c r="G40" s="120">
        <v>1</v>
      </c>
      <c r="H40" s="120">
        <v>0</v>
      </c>
      <c r="I40" s="120">
        <v>0</v>
      </c>
      <c r="J40" s="120">
        <v>0</v>
      </c>
      <c r="K40" s="120">
        <v>0</v>
      </c>
      <c r="L40" s="143">
        <v>0</v>
      </c>
      <c r="M40" s="143">
        <v>0</v>
      </c>
      <c r="N40" s="143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7"/>
    </row>
    <row r="41" spans="1:22" ht="12" customHeight="1">
      <c r="A41" s="134"/>
      <c r="B41" s="131"/>
      <c r="C41" s="138" t="s">
        <v>70</v>
      </c>
      <c r="D41" s="122">
        <v>999</v>
      </c>
      <c r="E41" s="120">
        <v>0</v>
      </c>
      <c r="F41" s="120">
        <v>1</v>
      </c>
      <c r="G41" s="120">
        <v>581</v>
      </c>
      <c r="H41" s="120">
        <v>105</v>
      </c>
      <c r="I41" s="120">
        <v>7</v>
      </c>
      <c r="J41" s="120">
        <v>1</v>
      </c>
      <c r="K41" s="120">
        <v>105</v>
      </c>
      <c r="L41" s="143">
        <v>69</v>
      </c>
      <c r="M41" s="143">
        <v>1</v>
      </c>
      <c r="N41" s="143">
        <v>3</v>
      </c>
      <c r="O41" s="120">
        <v>3</v>
      </c>
      <c r="P41" s="120">
        <v>3</v>
      </c>
      <c r="Q41" s="120">
        <v>40</v>
      </c>
      <c r="R41" s="120">
        <v>47</v>
      </c>
      <c r="S41" s="120">
        <v>0</v>
      </c>
      <c r="T41" s="120">
        <v>19</v>
      </c>
      <c r="U41" s="120">
        <v>14</v>
      </c>
      <c r="V41" s="17"/>
    </row>
    <row r="42" spans="1:22" ht="12" customHeight="1">
      <c r="A42" s="134"/>
      <c r="B42" s="131" t="s">
        <v>66</v>
      </c>
      <c r="C42" s="138" t="s">
        <v>68</v>
      </c>
      <c r="D42" s="122">
        <v>775</v>
      </c>
      <c r="E42" s="120">
        <v>0</v>
      </c>
      <c r="F42" s="120">
        <v>1</v>
      </c>
      <c r="G42" s="120">
        <v>450</v>
      </c>
      <c r="H42" s="120">
        <v>76</v>
      </c>
      <c r="I42" s="120">
        <v>7</v>
      </c>
      <c r="J42" s="120">
        <v>1</v>
      </c>
      <c r="K42" s="120">
        <v>66</v>
      </c>
      <c r="L42" s="143">
        <v>52</v>
      </c>
      <c r="M42" s="143">
        <v>1</v>
      </c>
      <c r="N42" s="143">
        <v>2</v>
      </c>
      <c r="O42" s="120">
        <v>9</v>
      </c>
      <c r="P42" s="120">
        <v>8</v>
      </c>
      <c r="Q42" s="120">
        <v>36</v>
      </c>
      <c r="R42" s="120">
        <v>37</v>
      </c>
      <c r="S42" s="120">
        <v>0</v>
      </c>
      <c r="T42" s="120">
        <v>16</v>
      </c>
      <c r="U42" s="120">
        <v>13</v>
      </c>
      <c r="V42" s="17"/>
    </row>
    <row r="43" spans="1:22" ht="12" customHeight="1">
      <c r="A43" s="134"/>
      <c r="B43" s="131"/>
      <c r="C43" s="138" t="s">
        <v>69</v>
      </c>
      <c r="D43" s="122">
        <v>3</v>
      </c>
      <c r="E43" s="120">
        <v>0</v>
      </c>
      <c r="F43" s="120">
        <v>0</v>
      </c>
      <c r="G43" s="120">
        <v>2</v>
      </c>
      <c r="H43" s="120">
        <v>0</v>
      </c>
      <c r="I43" s="120">
        <v>1</v>
      </c>
      <c r="J43" s="120">
        <v>0</v>
      </c>
      <c r="K43" s="120">
        <v>0</v>
      </c>
      <c r="L43" s="143">
        <v>0</v>
      </c>
      <c r="M43" s="143">
        <v>0</v>
      </c>
      <c r="N43" s="143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7"/>
    </row>
    <row r="44" spans="1:22" ht="12" customHeight="1">
      <c r="A44" s="134"/>
      <c r="B44" s="131"/>
      <c r="C44" s="138" t="s">
        <v>70</v>
      </c>
      <c r="D44" s="122">
        <v>831</v>
      </c>
      <c r="E44" s="120">
        <v>0</v>
      </c>
      <c r="F44" s="120">
        <v>1</v>
      </c>
      <c r="G44" s="120">
        <v>470</v>
      </c>
      <c r="H44" s="120">
        <v>80</v>
      </c>
      <c r="I44" s="120">
        <v>7</v>
      </c>
      <c r="J44" s="120">
        <v>1</v>
      </c>
      <c r="K44" s="120">
        <v>67</v>
      </c>
      <c r="L44" s="143">
        <v>53</v>
      </c>
      <c r="M44" s="143">
        <v>1</v>
      </c>
      <c r="N44" s="143">
        <v>3</v>
      </c>
      <c r="O44" s="120">
        <v>14</v>
      </c>
      <c r="P44" s="120">
        <v>9</v>
      </c>
      <c r="Q44" s="120">
        <v>49</v>
      </c>
      <c r="R44" s="120">
        <v>46</v>
      </c>
      <c r="S44" s="120">
        <v>0</v>
      </c>
      <c r="T44" s="120">
        <v>17</v>
      </c>
      <c r="U44" s="120">
        <v>13</v>
      </c>
      <c r="V44" s="17"/>
    </row>
    <row r="45" spans="1:22" ht="12" customHeight="1">
      <c r="A45" s="134"/>
      <c r="B45" s="131" t="s">
        <v>67</v>
      </c>
      <c r="C45" s="138" t="s">
        <v>68</v>
      </c>
      <c r="D45" s="122">
        <v>5236</v>
      </c>
      <c r="E45" s="120">
        <v>12</v>
      </c>
      <c r="F45" s="120">
        <v>2</v>
      </c>
      <c r="G45" s="120">
        <v>3070</v>
      </c>
      <c r="H45" s="120">
        <v>611</v>
      </c>
      <c r="I45" s="120">
        <v>29</v>
      </c>
      <c r="J45" s="120">
        <v>10</v>
      </c>
      <c r="K45" s="120">
        <v>456</v>
      </c>
      <c r="L45" s="143">
        <v>431</v>
      </c>
      <c r="M45" s="143">
        <v>1</v>
      </c>
      <c r="N45" s="143">
        <v>24</v>
      </c>
      <c r="O45" s="120">
        <v>15</v>
      </c>
      <c r="P45" s="120">
        <v>26</v>
      </c>
      <c r="Q45" s="120">
        <v>207</v>
      </c>
      <c r="R45" s="120">
        <v>172</v>
      </c>
      <c r="S45" s="120">
        <v>0</v>
      </c>
      <c r="T45" s="120">
        <v>77</v>
      </c>
      <c r="U45" s="120">
        <v>93</v>
      </c>
      <c r="V45" s="17"/>
    </row>
    <row r="46" spans="1:22" ht="12" customHeight="1">
      <c r="A46" s="134"/>
      <c r="B46" s="131"/>
      <c r="C46" s="138" t="s">
        <v>69</v>
      </c>
      <c r="D46" s="122">
        <v>13</v>
      </c>
      <c r="E46" s="120">
        <v>0</v>
      </c>
      <c r="F46" s="120">
        <v>0</v>
      </c>
      <c r="G46" s="120">
        <v>5</v>
      </c>
      <c r="H46" s="120">
        <v>1</v>
      </c>
      <c r="I46" s="120">
        <v>1</v>
      </c>
      <c r="J46" s="120">
        <v>0</v>
      </c>
      <c r="K46" s="120">
        <v>4</v>
      </c>
      <c r="L46" s="143">
        <v>1</v>
      </c>
      <c r="M46" s="143">
        <v>0</v>
      </c>
      <c r="N46" s="143">
        <v>1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7"/>
    </row>
    <row r="47" spans="1:22" ht="12" customHeight="1">
      <c r="A47" s="134"/>
      <c r="B47" s="131"/>
      <c r="C47" s="138" t="s">
        <v>70</v>
      </c>
      <c r="D47" s="122">
        <v>5397</v>
      </c>
      <c r="E47" s="120">
        <v>13</v>
      </c>
      <c r="F47" s="120">
        <v>2</v>
      </c>
      <c r="G47" s="120">
        <v>3098</v>
      </c>
      <c r="H47" s="120">
        <v>618</v>
      </c>
      <c r="I47" s="120">
        <v>28</v>
      </c>
      <c r="J47" s="120">
        <v>10</v>
      </c>
      <c r="K47" s="120">
        <v>455</v>
      </c>
      <c r="L47" s="143">
        <v>436</v>
      </c>
      <c r="M47" s="143">
        <v>1</v>
      </c>
      <c r="N47" s="143">
        <v>28</v>
      </c>
      <c r="O47" s="120">
        <v>19</v>
      </c>
      <c r="P47" s="120">
        <v>30</v>
      </c>
      <c r="Q47" s="120">
        <v>287</v>
      </c>
      <c r="R47" s="120">
        <v>194</v>
      </c>
      <c r="S47" s="120">
        <v>0</v>
      </c>
      <c r="T47" s="120">
        <v>84</v>
      </c>
      <c r="U47" s="120">
        <v>94</v>
      </c>
      <c r="V47" s="17"/>
    </row>
    <row r="48" spans="1:22" ht="4.5" customHeight="1">
      <c r="A48" s="134"/>
      <c r="B48" s="131"/>
      <c r="C48" s="138"/>
      <c r="D48" s="122"/>
      <c r="E48" s="120"/>
      <c r="F48" s="120"/>
      <c r="G48" s="120"/>
      <c r="H48" s="120"/>
      <c r="I48" s="120"/>
      <c r="J48" s="120"/>
      <c r="K48" s="120"/>
      <c r="L48" s="143"/>
      <c r="M48" s="143"/>
      <c r="N48" s="143"/>
      <c r="O48" s="120"/>
      <c r="P48" s="120"/>
      <c r="Q48" s="120"/>
      <c r="R48" s="120"/>
      <c r="S48" s="120"/>
      <c r="T48" s="120"/>
      <c r="U48" s="120"/>
      <c r="V48" s="17"/>
    </row>
    <row r="49" spans="1:22" ht="12" customHeight="1">
      <c r="A49" s="134" t="s">
        <v>247</v>
      </c>
      <c r="B49" s="131"/>
      <c r="C49" s="138" t="s">
        <v>68</v>
      </c>
      <c r="D49" s="122">
        <v>9</v>
      </c>
      <c r="E49" s="120">
        <v>0</v>
      </c>
      <c r="F49" s="120">
        <v>0</v>
      </c>
      <c r="G49" s="120">
        <v>2</v>
      </c>
      <c r="H49" s="120">
        <v>2</v>
      </c>
      <c r="I49" s="120">
        <v>1</v>
      </c>
      <c r="J49" s="120">
        <v>0</v>
      </c>
      <c r="K49" s="120">
        <v>2</v>
      </c>
      <c r="L49" s="143">
        <v>0</v>
      </c>
      <c r="M49" s="143">
        <v>0</v>
      </c>
      <c r="N49" s="143">
        <v>0</v>
      </c>
      <c r="O49" s="120">
        <v>0</v>
      </c>
      <c r="P49" s="120">
        <v>0</v>
      </c>
      <c r="Q49" s="120">
        <v>1</v>
      </c>
      <c r="R49" s="120">
        <v>1</v>
      </c>
      <c r="S49" s="120">
        <v>0</v>
      </c>
      <c r="T49" s="120">
        <v>0</v>
      </c>
      <c r="U49" s="120">
        <v>0</v>
      </c>
      <c r="V49" s="17"/>
    </row>
    <row r="50" spans="1:22" ht="12" customHeight="1">
      <c r="A50" s="134"/>
      <c r="B50" s="131"/>
      <c r="C50" s="138" t="s">
        <v>69</v>
      </c>
      <c r="D50" s="122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43">
        <v>0</v>
      </c>
      <c r="M50" s="143">
        <v>0</v>
      </c>
      <c r="N50" s="143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7"/>
    </row>
    <row r="51" spans="1:22" ht="12" customHeight="1">
      <c r="A51" s="134"/>
      <c r="B51" s="131"/>
      <c r="C51" s="138" t="s">
        <v>70</v>
      </c>
      <c r="D51" s="122">
        <v>9</v>
      </c>
      <c r="E51" s="120">
        <v>0</v>
      </c>
      <c r="F51" s="120">
        <v>0</v>
      </c>
      <c r="G51" s="120">
        <v>2</v>
      </c>
      <c r="H51" s="120">
        <v>2</v>
      </c>
      <c r="I51" s="120">
        <v>1</v>
      </c>
      <c r="J51" s="120">
        <v>0</v>
      </c>
      <c r="K51" s="120">
        <v>2</v>
      </c>
      <c r="L51" s="143">
        <v>0</v>
      </c>
      <c r="M51" s="143">
        <v>0</v>
      </c>
      <c r="N51" s="143">
        <v>0</v>
      </c>
      <c r="O51" s="120">
        <v>0</v>
      </c>
      <c r="P51" s="120">
        <v>0</v>
      </c>
      <c r="Q51" s="120">
        <v>1</v>
      </c>
      <c r="R51" s="120">
        <v>1</v>
      </c>
      <c r="S51" s="120">
        <v>0</v>
      </c>
      <c r="T51" s="120">
        <v>0</v>
      </c>
      <c r="U51" s="120">
        <v>0</v>
      </c>
      <c r="V51" s="17"/>
    </row>
    <row r="52" spans="1:22" ht="4.5" customHeight="1">
      <c r="A52" s="134"/>
      <c r="B52" s="131"/>
      <c r="C52" s="138"/>
      <c r="D52" s="122"/>
      <c r="E52" s="120"/>
      <c r="F52" s="120"/>
      <c r="G52" s="120"/>
      <c r="H52" s="120"/>
      <c r="I52" s="120"/>
      <c r="J52" s="120"/>
      <c r="K52" s="120"/>
      <c r="L52" s="143"/>
      <c r="M52" s="143"/>
      <c r="N52" s="143"/>
      <c r="O52" s="120"/>
      <c r="P52" s="120"/>
      <c r="Q52" s="120"/>
      <c r="R52" s="120"/>
      <c r="S52" s="120"/>
      <c r="T52" s="120"/>
      <c r="U52" s="120"/>
      <c r="V52" s="17"/>
    </row>
    <row r="53" spans="1:22" ht="12" customHeight="1">
      <c r="A53" s="134" t="s">
        <v>71</v>
      </c>
      <c r="B53" s="131" t="s">
        <v>56</v>
      </c>
      <c r="C53" s="138" t="s">
        <v>68</v>
      </c>
      <c r="D53" s="122">
        <v>6281</v>
      </c>
      <c r="E53" s="120">
        <v>15</v>
      </c>
      <c r="F53" s="120">
        <v>1</v>
      </c>
      <c r="G53" s="120">
        <v>3318</v>
      </c>
      <c r="H53" s="120">
        <v>795</v>
      </c>
      <c r="I53" s="120">
        <v>36</v>
      </c>
      <c r="J53" s="120">
        <v>14</v>
      </c>
      <c r="K53" s="120">
        <v>562</v>
      </c>
      <c r="L53" s="143">
        <v>731</v>
      </c>
      <c r="M53" s="143">
        <v>1</v>
      </c>
      <c r="N53" s="143">
        <v>45</v>
      </c>
      <c r="O53" s="120">
        <v>47</v>
      </c>
      <c r="P53" s="120">
        <v>63</v>
      </c>
      <c r="Q53" s="120">
        <v>362</v>
      </c>
      <c r="R53" s="120">
        <v>70</v>
      </c>
      <c r="S53" s="120">
        <v>0</v>
      </c>
      <c r="T53" s="120">
        <v>4</v>
      </c>
      <c r="U53" s="120">
        <v>217</v>
      </c>
      <c r="V53" s="17"/>
    </row>
    <row r="54" spans="1:22" ht="12" customHeight="1">
      <c r="A54" s="134"/>
      <c r="B54" s="131"/>
      <c r="C54" s="138" t="s">
        <v>69</v>
      </c>
      <c r="D54" s="122">
        <v>15</v>
      </c>
      <c r="E54" s="120">
        <v>0</v>
      </c>
      <c r="F54" s="120">
        <v>0</v>
      </c>
      <c r="G54" s="120">
        <v>5</v>
      </c>
      <c r="H54" s="120">
        <v>1</v>
      </c>
      <c r="I54" s="120">
        <v>4</v>
      </c>
      <c r="J54" s="120">
        <v>0</v>
      </c>
      <c r="K54" s="120">
        <v>2</v>
      </c>
      <c r="L54" s="143">
        <v>3</v>
      </c>
      <c r="M54" s="143">
        <v>0</v>
      </c>
      <c r="N54" s="143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7"/>
    </row>
    <row r="55" spans="1:22" s="14" customFormat="1" ht="12" customHeight="1">
      <c r="A55" s="134"/>
      <c r="B55" s="131"/>
      <c r="C55" s="138" t="s">
        <v>70</v>
      </c>
      <c r="D55" s="122">
        <v>6495</v>
      </c>
      <c r="E55" s="120">
        <v>15</v>
      </c>
      <c r="F55" s="120">
        <v>1</v>
      </c>
      <c r="G55" s="120">
        <v>3412</v>
      </c>
      <c r="H55" s="120">
        <v>824</v>
      </c>
      <c r="I55" s="120">
        <v>32</v>
      </c>
      <c r="J55" s="120">
        <v>14</v>
      </c>
      <c r="K55" s="120">
        <v>586</v>
      </c>
      <c r="L55" s="143">
        <v>758</v>
      </c>
      <c r="M55" s="143">
        <v>1</v>
      </c>
      <c r="N55" s="143">
        <v>47</v>
      </c>
      <c r="O55" s="120">
        <v>51</v>
      </c>
      <c r="P55" s="120">
        <v>64</v>
      </c>
      <c r="Q55" s="120">
        <v>385</v>
      </c>
      <c r="R55" s="120">
        <v>78</v>
      </c>
      <c r="S55" s="120">
        <v>0</v>
      </c>
      <c r="T55" s="120">
        <v>4</v>
      </c>
      <c r="U55" s="120">
        <v>223</v>
      </c>
      <c r="V55" s="17"/>
    </row>
    <row r="56" spans="1:22" ht="12" customHeight="1">
      <c r="A56" s="134"/>
      <c r="B56" s="131" t="s">
        <v>47</v>
      </c>
      <c r="C56" s="138" t="s">
        <v>68</v>
      </c>
      <c r="D56" s="122">
        <v>4</v>
      </c>
      <c r="E56" s="120">
        <v>0</v>
      </c>
      <c r="F56" s="120">
        <v>0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  <c r="L56" s="143">
        <v>0</v>
      </c>
      <c r="M56" s="143">
        <v>0</v>
      </c>
      <c r="N56" s="143">
        <v>0</v>
      </c>
      <c r="O56" s="120">
        <v>0</v>
      </c>
      <c r="P56" s="120">
        <v>0</v>
      </c>
      <c r="Q56" s="120">
        <v>2</v>
      </c>
      <c r="R56" s="120">
        <v>1</v>
      </c>
      <c r="S56" s="120">
        <v>0</v>
      </c>
      <c r="T56" s="120">
        <v>0</v>
      </c>
      <c r="U56" s="120">
        <v>0</v>
      </c>
      <c r="V56" s="17"/>
    </row>
    <row r="57" spans="1:22" ht="12" customHeight="1">
      <c r="A57" s="134"/>
      <c r="B57" s="131"/>
      <c r="C57" s="138" t="s">
        <v>69</v>
      </c>
      <c r="D57" s="122">
        <v>2</v>
      </c>
      <c r="E57" s="120">
        <v>0</v>
      </c>
      <c r="F57" s="120">
        <v>0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  <c r="L57" s="143">
        <v>0</v>
      </c>
      <c r="M57" s="143">
        <v>0</v>
      </c>
      <c r="N57" s="143">
        <v>0</v>
      </c>
      <c r="O57" s="120">
        <v>0</v>
      </c>
      <c r="P57" s="120">
        <v>0</v>
      </c>
      <c r="Q57" s="120">
        <v>0</v>
      </c>
      <c r="R57" s="120">
        <v>1</v>
      </c>
      <c r="S57" s="120">
        <v>0</v>
      </c>
      <c r="T57" s="120">
        <v>0</v>
      </c>
      <c r="U57" s="120">
        <v>0</v>
      </c>
      <c r="V57" s="17"/>
    </row>
    <row r="58" spans="1:22" ht="12" customHeight="1">
      <c r="A58" s="134"/>
      <c r="B58" s="131"/>
      <c r="C58" s="138" t="s">
        <v>70</v>
      </c>
      <c r="D58" s="122">
        <v>2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43">
        <v>0</v>
      </c>
      <c r="M58" s="143">
        <v>0</v>
      </c>
      <c r="N58" s="143">
        <v>0</v>
      </c>
      <c r="O58" s="120">
        <v>0</v>
      </c>
      <c r="P58" s="120">
        <v>0</v>
      </c>
      <c r="Q58" s="120">
        <v>2</v>
      </c>
      <c r="R58" s="120">
        <v>0</v>
      </c>
      <c r="S58" s="120">
        <v>0</v>
      </c>
      <c r="T58" s="120">
        <v>0</v>
      </c>
      <c r="U58" s="120">
        <v>0</v>
      </c>
      <c r="V58" s="17"/>
    </row>
    <row r="59" spans="1:22" ht="4.5" customHeight="1">
      <c r="A59" s="134"/>
      <c r="B59" s="131"/>
      <c r="C59" s="138"/>
      <c r="D59" s="122"/>
      <c r="E59" s="120"/>
      <c r="F59" s="120"/>
      <c r="G59" s="120"/>
      <c r="H59" s="120"/>
      <c r="I59" s="120"/>
      <c r="J59" s="120"/>
      <c r="K59" s="120"/>
      <c r="L59" s="143"/>
      <c r="M59" s="143"/>
      <c r="N59" s="143"/>
      <c r="O59" s="120"/>
      <c r="P59" s="120"/>
      <c r="Q59" s="120"/>
      <c r="R59" s="120"/>
      <c r="S59" s="120"/>
      <c r="T59" s="120"/>
      <c r="U59" s="120"/>
      <c r="V59" s="17"/>
    </row>
    <row r="60" spans="1:22" ht="12" customHeight="1">
      <c r="A60" s="134" t="s">
        <v>57</v>
      </c>
      <c r="B60" s="131"/>
      <c r="C60" s="138" t="s">
        <v>68</v>
      </c>
      <c r="D60" s="122">
        <v>3163</v>
      </c>
      <c r="E60" s="120">
        <v>28</v>
      </c>
      <c r="F60" s="120">
        <v>10</v>
      </c>
      <c r="G60" s="120">
        <v>1589</v>
      </c>
      <c r="H60" s="120">
        <v>364</v>
      </c>
      <c r="I60" s="120">
        <v>27</v>
      </c>
      <c r="J60" s="120">
        <v>7</v>
      </c>
      <c r="K60" s="120">
        <v>269</v>
      </c>
      <c r="L60" s="143">
        <v>306</v>
      </c>
      <c r="M60" s="143">
        <v>3</v>
      </c>
      <c r="N60" s="143">
        <v>32</v>
      </c>
      <c r="O60" s="120">
        <v>29</v>
      </c>
      <c r="P60" s="120">
        <v>52</v>
      </c>
      <c r="Q60" s="120">
        <v>283</v>
      </c>
      <c r="R60" s="120">
        <v>33</v>
      </c>
      <c r="S60" s="120">
        <v>0</v>
      </c>
      <c r="T60" s="120">
        <v>0</v>
      </c>
      <c r="U60" s="120">
        <v>131</v>
      </c>
      <c r="V60" s="17"/>
    </row>
    <row r="61" spans="1:22" ht="12" customHeight="1">
      <c r="A61" s="134"/>
      <c r="B61" s="131"/>
      <c r="C61" s="138" t="s">
        <v>69</v>
      </c>
      <c r="D61" s="122">
        <v>62</v>
      </c>
      <c r="E61" s="120">
        <v>1</v>
      </c>
      <c r="F61" s="120">
        <v>0</v>
      </c>
      <c r="G61" s="120">
        <v>28</v>
      </c>
      <c r="H61" s="120">
        <v>6</v>
      </c>
      <c r="I61" s="120">
        <v>5</v>
      </c>
      <c r="J61" s="120">
        <v>1</v>
      </c>
      <c r="K61" s="120">
        <v>7</v>
      </c>
      <c r="L61" s="143">
        <v>9</v>
      </c>
      <c r="M61" s="143">
        <v>1</v>
      </c>
      <c r="N61" s="143">
        <v>1</v>
      </c>
      <c r="O61" s="120">
        <v>1</v>
      </c>
      <c r="P61" s="120">
        <v>0</v>
      </c>
      <c r="Q61" s="120">
        <v>1</v>
      </c>
      <c r="R61" s="120">
        <v>0</v>
      </c>
      <c r="S61" s="120">
        <v>0</v>
      </c>
      <c r="T61" s="120">
        <v>0</v>
      </c>
      <c r="U61" s="120">
        <v>1</v>
      </c>
      <c r="V61" s="17"/>
    </row>
    <row r="62" spans="1:22" ht="12" customHeight="1">
      <c r="A62" s="134"/>
      <c r="B62" s="131"/>
      <c r="C62" s="138" t="s">
        <v>70</v>
      </c>
      <c r="D62" s="122">
        <v>3236</v>
      </c>
      <c r="E62" s="120">
        <v>28</v>
      </c>
      <c r="F62" s="120">
        <v>13</v>
      </c>
      <c r="G62" s="120">
        <v>1610</v>
      </c>
      <c r="H62" s="120">
        <v>366</v>
      </c>
      <c r="I62" s="120">
        <v>25</v>
      </c>
      <c r="J62" s="120">
        <v>6</v>
      </c>
      <c r="K62" s="120">
        <v>268</v>
      </c>
      <c r="L62" s="143">
        <v>309</v>
      </c>
      <c r="M62" s="143">
        <v>2</v>
      </c>
      <c r="N62" s="143">
        <v>38</v>
      </c>
      <c r="O62" s="120">
        <v>34</v>
      </c>
      <c r="P62" s="120">
        <v>59</v>
      </c>
      <c r="Q62" s="120">
        <v>310</v>
      </c>
      <c r="R62" s="120">
        <v>36</v>
      </c>
      <c r="S62" s="120">
        <v>0</v>
      </c>
      <c r="T62" s="120">
        <v>0</v>
      </c>
      <c r="U62" s="120">
        <v>132</v>
      </c>
      <c r="V62" s="17"/>
    </row>
    <row r="63" spans="1:22" ht="4.5" customHeight="1">
      <c r="A63" s="134"/>
      <c r="B63" s="131"/>
      <c r="C63" s="138"/>
      <c r="D63" s="122"/>
      <c r="E63" s="120"/>
      <c r="F63" s="120"/>
      <c r="G63" s="120"/>
      <c r="H63" s="120"/>
      <c r="I63" s="120"/>
      <c r="J63" s="120"/>
      <c r="K63" s="120"/>
      <c r="L63" s="143"/>
      <c r="M63" s="143"/>
      <c r="N63" s="143"/>
      <c r="O63" s="120"/>
      <c r="P63" s="120"/>
      <c r="Q63" s="120"/>
      <c r="R63" s="120"/>
      <c r="S63" s="120"/>
      <c r="T63" s="120"/>
      <c r="U63" s="120"/>
      <c r="V63" s="17"/>
    </row>
    <row r="64" spans="1:22" ht="12" customHeight="1">
      <c r="A64" s="134" t="s">
        <v>215</v>
      </c>
      <c r="B64" s="131"/>
      <c r="C64" s="138" t="s">
        <v>68</v>
      </c>
      <c r="D64" s="122">
        <v>1834</v>
      </c>
      <c r="E64" s="120">
        <v>16</v>
      </c>
      <c r="F64" s="120">
        <v>0</v>
      </c>
      <c r="G64" s="120">
        <v>863</v>
      </c>
      <c r="H64" s="120">
        <v>250</v>
      </c>
      <c r="I64" s="120">
        <v>11</v>
      </c>
      <c r="J64" s="120">
        <v>5</v>
      </c>
      <c r="K64" s="120">
        <v>102</v>
      </c>
      <c r="L64" s="143">
        <v>173</v>
      </c>
      <c r="M64" s="143">
        <v>2</v>
      </c>
      <c r="N64" s="143">
        <v>42</v>
      </c>
      <c r="O64" s="120">
        <v>43</v>
      </c>
      <c r="P64" s="120">
        <v>35</v>
      </c>
      <c r="Q64" s="120">
        <v>257</v>
      </c>
      <c r="R64" s="120">
        <v>35</v>
      </c>
      <c r="S64" s="120">
        <v>0</v>
      </c>
      <c r="T64" s="120">
        <v>0</v>
      </c>
      <c r="U64" s="120">
        <v>0</v>
      </c>
      <c r="V64" s="17"/>
    </row>
    <row r="65" spans="1:22" ht="12" customHeight="1">
      <c r="A65" s="134"/>
      <c r="B65" s="131"/>
      <c r="C65" s="138" t="s">
        <v>69</v>
      </c>
      <c r="D65" s="122">
        <v>77</v>
      </c>
      <c r="E65" s="120">
        <v>0</v>
      </c>
      <c r="F65" s="120">
        <v>0</v>
      </c>
      <c r="G65" s="120">
        <v>39</v>
      </c>
      <c r="H65" s="120">
        <v>4</v>
      </c>
      <c r="I65" s="120">
        <v>2</v>
      </c>
      <c r="J65" s="120">
        <v>0</v>
      </c>
      <c r="K65" s="120">
        <v>6</v>
      </c>
      <c r="L65" s="143">
        <v>11</v>
      </c>
      <c r="M65" s="143">
        <v>0</v>
      </c>
      <c r="N65" s="143">
        <v>3</v>
      </c>
      <c r="O65" s="120">
        <v>1</v>
      </c>
      <c r="P65" s="120">
        <v>3</v>
      </c>
      <c r="Q65" s="120">
        <v>8</v>
      </c>
      <c r="R65" s="120">
        <v>0</v>
      </c>
      <c r="S65" s="120">
        <v>0</v>
      </c>
      <c r="T65" s="120">
        <v>0</v>
      </c>
      <c r="U65" s="120">
        <v>0</v>
      </c>
      <c r="V65" s="17"/>
    </row>
    <row r="66" spans="1:22" ht="12" customHeight="1">
      <c r="A66" s="134"/>
      <c r="B66" s="131"/>
      <c r="C66" s="138" t="s">
        <v>70</v>
      </c>
      <c r="D66" s="122">
        <v>2061</v>
      </c>
      <c r="E66" s="120">
        <v>19</v>
      </c>
      <c r="F66" s="120">
        <v>0</v>
      </c>
      <c r="G66" s="120">
        <v>1042</v>
      </c>
      <c r="H66" s="120">
        <v>268</v>
      </c>
      <c r="I66" s="120">
        <v>9</v>
      </c>
      <c r="J66" s="120">
        <v>5</v>
      </c>
      <c r="K66" s="120">
        <v>127</v>
      </c>
      <c r="L66" s="143">
        <v>182</v>
      </c>
      <c r="M66" s="143">
        <v>2</v>
      </c>
      <c r="N66" s="143">
        <v>40</v>
      </c>
      <c r="O66" s="120">
        <v>44</v>
      </c>
      <c r="P66" s="120">
        <v>32</v>
      </c>
      <c r="Q66" s="120">
        <v>255</v>
      </c>
      <c r="R66" s="120">
        <v>36</v>
      </c>
      <c r="S66" s="120">
        <v>0</v>
      </c>
      <c r="T66" s="120">
        <v>0</v>
      </c>
      <c r="U66" s="120">
        <v>0</v>
      </c>
      <c r="V66" s="17"/>
    </row>
    <row r="67" spans="1:22" ht="4.5" customHeight="1">
      <c r="A67" s="134"/>
      <c r="B67" s="131"/>
      <c r="C67" s="138"/>
      <c r="D67" s="122"/>
      <c r="E67" s="120"/>
      <c r="F67" s="120"/>
      <c r="G67" s="120"/>
      <c r="H67" s="120"/>
      <c r="I67" s="120"/>
      <c r="J67" s="120"/>
      <c r="K67" s="120"/>
      <c r="L67" s="143"/>
      <c r="M67" s="143"/>
      <c r="N67" s="143"/>
      <c r="O67" s="120"/>
      <c r="P67" s="120"/>
      <c r="Q67" s="120"/>
      <c r="R67" s="120"/>
      <c r="S67" s="120"/>
      <c r="T67" s="120"/>
      <c r="U67" s="120"/>
      <c r="V67" s="17"/>
    </row>
    <row r="68" spans="1:22" ht="12" customHeight="1">
      <c r="A68" s="134" t="s">
        <v>72</v>
      </c>
      <c r="B68" s="131"/>
      <c r="C68" s="138" t="s">
        <v>68</v>
      </c>
      <c r="D68" s="122">
        <v>1337</v>
      </c>
      <c r="E68" s="120">
        <v>80</v>
      </c>
      <c r="F68" s="120">
        <v>6</v>
      </c>
      <c r="G68" s="120">
        <v>181</v>
      </c>
      <c r="H68" s="120">
        <v>75</v>
      </c>
      <c r="I68" s="120">
        <v>2</v>
      </c>
      <c r="J68" s="120">
        <v>0</v>
      </c>
      <c r="K68" s="120">
        <v>20</v>
      </c>
      <c r="L68" s="143">
        <v>53</v>
      </c>
      <c r="M68" s="143">
        <v>3</v>
      </c>
      <c r="N68" s="143">
        <v>103</v>
      </c>
      <c r="O68" s="120">
        <v>84</v>
      </c>
      <c r="P68" s="120">
        <v>62</v>
      </c>
      <c r="Q68" s="120">
        <v>568</v>
      </c>
      <c r="R68" s="120">
        <v>100</v>
      </c>
      <c r="S68" s="120">
        <v>0</v>
      </c>
      <c r="T68" s="120">
        <v>0</v>
      </c>
      <c r="U68" s="120">
        <v>0</v>
      </c>
      <c r="V68" s="17"/>
    </row>
    <row r="69" spans="1:22" ht="12" customHeight="1">
      <c r="A69" s="134"/>
      <c r="B69" s="131"/>
      <c r="C69" s="138" t="s">
        <v>69</v>
      </c>
      <c r="D69" s="122">
        <v>6</v>
      </c>
      <c r="E69" s="120">
        <v>0</v>
      </c>
      <c r="F69" s="120">
        <v>0</v>
      </c>
      <c r="G69" s="120">
        <v>2</v>
      </c>
      <c r="H69" s="120">
        <v>0</v>
      </c>
      <c r="I69" s="120">
        <v>0</v>
      </c>
      <c r="J69" s="120">
        <v>0</v>
      </c>
      <c r="K69" s="120">
        <v>0</v>
      </c>
      <c r="L69" s="143">
        <v>0</v>
      </c>
      <c r="M69" s="143">
        <v>0</v>
      </c>
      <c r="N69" s="143">
        <v>2</v>
      </c>
      <c r="O69" s="120">
        <v>0</v>
      </c>
      <c r="P69" s="120">
        <v>0</v>
      </c>
      <c r="Q69" s="120">
        <v>2</v>
      </c>
      <c r="R69" s="120">
        <v>0</v>
      </c>
      <c r="S69" s="120">
        <v>0</v>
      </c>
      <c r="T69" s="120">
        <v>0</v>
      </c>
      <c r="U69" s="120">
        <v>0</v>
      </c>
      <c r="V69" s="17"/>
    </row>
    <row r="70" spans="1:22" ht="12" customHeight="1">
      <c r="A70" s="134"/>
      <c r="B70" s="131"/>
      <c r="C70" s="138" t="s">
        <v>70</v>
      </c>
      <c r="D70" s="122">
        <v>1409</v>
      </c>
      <c r="E70" s="120">
        <v>87</v>
      </c>
      <c r="F70" s="120">
        <v>6</v>
      </c>
      <c r="G70" s="120">
        <v>232</v>
      </c>
      <c r="H70" s="120">
        <v>85</v>
      </c>
      <c r="I70" s="120">
        <v>2</v>
      </c>
      <c r="J70" s="120">
        <v>0</v>
      </c>
      <c r="K70" s="120">
        <v>20</v>
      </c>
      <c r="L70" s="143">
        <v>55</v>
      </c>
      <c r="M70" s="143">
        <v>3</v>
      </c>
      <c r="N70" s="143">
        <v>103</v>
      </c>
      <c r="O70" s="120">
        <v>84</v>
      </c>
      <c r="P70" s="120">
        <v>64</v>
      </c>
      <c r="Q70" s="120">
        <v>568</v>
      </c>
      <c r="R70" s="120">
        <v>100</v>
      </c>
      <c r="S70" s="120">
        <v>0</v>
      </c>
      <c r="T70" s="120">
        <v>0</v>
      </c>
      <c r="U70" s="120">
        <v>0</v>
      </c>
      <c r="V70" s="17"/>
    </row>
    <row r="71" spans="1:22" ht="4.5" customHeight="1">
      <c r="A71" s="134"/>
      <c r="B71" s="131"/>
      <c r="C71" s="138"/>
      <c r="D71" s="122"/>
      <c r="E71" s="120"/>
      <c r="F71" s="120"/>
      <c r="G71" s="120"/>
      <c r="H71" s="120"/>
      <c r="I71" s="120"/>
      <c r="J71" s="120"/>
      <c r="K71" s="120"/>
      <c r="L71" s="143"/>
      <c r="M71" s="143"/>
      <c r="N71" s="143"/>
      <c r="O71" s="120"/>
      <c r="P71" s="120"/>
      <c r="Q71" s="120"/>
      <c r="R71" s="120"/>
      <c r="S71" s="120"/>
      <c r="T71" s="120"/>
      <c r="U71" s="120">
        <v>0</v>
      </c>
      <c r="V71" s="17"/>
    </row>
    <row r="72" spans="1:22" ht="12" customHeight="1">
      <c r="A72" s="134" t="s">
        <v>58</v>
      </c>
      <c r="B72" s="131"/>
      <c r="C72" s="138" t="s">
        <v>68</v>
      </c>
      <c r="D72" s="122">
        <v>42</v>
      </c>
      <c r="E72" s="120">
        <v>0</v>
      </c>
      <c r="F72" s="120">
        <v>0</v>
      </c>
      <c r="G72" s="120">
        <v>5</v>
      </c>
      <c r="H72" s="120">
        <v>1</v>
      </c>
      <c r="I72" s="120">
        <v>1</v>
      </c>
      <c r="J72" s="120">
        <v>0</v>
      </c>
      <c r="K72" s="120">
        <v>2</v>
      </c>
      <c r="L72" s="143">
        <v>1</v>
      </c>
      <c r="M72" s="143">
        <v>0</v>
      </c>
      <c r="N72" s="143">
        <v>0</v>
      </c>
      <c r="O72" s="120">
        <v>1</v>
      </c>
      <c r="P72" s="120">
        <v>1</v>
      </c>
      <c r="Q72" s="120">
        <v>5</v>
      </c>
      <c r="R72" s="120">
        <v>14</v>
      </c>
      <c r="S72" s="120">
        <v>0</v>
      </c>
      <c r="T72" s="120">
        <v>11</v>
      </c>
      <c r="U72" s="120">
        <v>0</v>
      </c>
      <c r="V72" s="17"/>
    </row>
    <row r="73" spans="1:22" ht="12" customHeight="1">
      <c r="A73" s="134"/>
      <c r="B73" s="131"/>
      <c r="C73" s="138" t="s">
        <v>69</v>
      </c>
      <c r="D73" s="122">
        <v>2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43">
        <v>0</v>
      </c>
      <c r="M73" s="143">
        <v>0</v>
      </c>
      <c r="N73" s="143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2</v>
      </c>
      <c r="U73" s="120">
        <v>0</v>
      </c>
      <c r="V73" s="17"/>
    </row>
    <row r="74" spans="1:22" ht="12" customHeight="1">
      <c r="A74" s="86"/>
      <c r="B74" s="132"/>
      <c r="C74" s="154" t="s">
        <v>70</v>
      </c>
      <c r="D74" s="123">
        <v>42</v>
      </c>
      <c r="E74" s="121">
        <v>0</v>
      </c>
      <c r="F74" s="121">
        <v>0</v>
      </c>
      <c r="G74" s="121">
        <v>5</v>
      </c>
      <c r="H74" s="121">
        <v>1</v>
      </c>
      <c r="I74" s="121">
        <v>2</v>
      </c>
      <c r="J74" s="121">
        <v>0</v>
      </c>
      <c r="K74" s="121">
        <v>3</v>
      </c>
      <c r="L74" s="121">
        <v>1</v>
      </c>
      <c r="M74" s="121">
        <v>0</v>
      </c>
      <c r="N74" s="121">
        <v>0</v>
      </c>
      <c r="O74" s="121">
        <v>1</v>
      </c>
      <c r="P74" s="121">
        <v>1</v>
      </c>
      <c r="Q74" s="121">
        <v>5</v>
      </c>
      <c r="R74" s="121">
        <v>14</v>
      </c>
      <c r="S74" s="121">
        <v>0</v>
      </c>
      <c r="T74" s="121">
        <v>9</v>
      </c>
      <c r="U74" s="121">
        <v>0</v>
      </c>
      <c r="V74" s="17"/>
    </row>
    <row r="75" spans="1:22" ht="12" customHeight="1">
      <c r="A75" s="13" t="s">
        <v>49</v>
      </c>
      <c r="D75" s="17"/>
      <c r="E75" s="17"/>
      <c r="F75" s="17"/>
      <c r="G75" s="17"/>
      <c r="H75" s="17"/>
      <c r="I75" s="17"/>
      <c r="J75" s="17"/>
      <c r="K75" s="17"/>
      <c r="L75" s="17"/>
      <c r="M75" s="13"/>
      <c r="N75" s="13"/>
      <c r="O75" s="17"/>
      <c r="P75" s="17"/>
      <c r="Q75" s="17"/>
      <c r="R75" s="17"/>
      <c r="S75" s="17"/>
      <c r="T75" s="17"/>
      <c r="U75" s="17"/>
      <c r="V75" s="17"/>
    </row>
    <row r="76" spans="1:22" ht="12" customHeight="1">
      <c r="A76" s="13" t="s">
        <v>73</v>
      </c>
      <c r="D76" s="17"/>
      <c r="E76" s="17"/>
      <c r="F76" s="17"/>
      <c r="G76" s="17"/>
      <c r="H76" s="17"/>
      <c r="I76" s="17"/>
      <c r="J76" s="17"/>
      <c r="K76" s="17"/>
      <c r="L76" s="17"/>
      <c r="M76" s="13"/>
      <c r="N76" s="13"/>
      <c r="O76" s="17"/>
      <c r="P76" s="17"/>
      <c r="Q76" s="17"/>
      <c r="R76" s="17"/>
      <c r="S76" s="17"/>
      <c r="T76" s="17"/>
      <c r="U76" s="17"/>
      <c r="V76" s="17"/>
    </row>
    <row r="77" spans="1:14" ht="12" customHeight="1">
      <c r="A77" s="13" t="s">
        <v>74</v>
      </c>
      <c r="M77" s="13"/>
      <c r="N77" s="13"/>
    </row>
    <row r="78" ht="12" customHeight="1">
      <c r="M78" s="13"/>
    </row>
  </sheetData>
  <printOptions/>
  <pageMargins left="0.45" right="0.57" top="0.6" bottom="0.58" header="0.5118110236220472" footer="0.1968503937007874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19"/>
  <sheetViews>
    <sheetView zoomScaleSheetLayoutView="100" workbookViewId="0" topLeftCell="A59">
      <selection activeCell="A74" sqref="A74"/>
    </sheetView>
  </sheetViews>
  <sheetFormatPr defaultColWidth="8.796875" defaultRowHeight="12" customHeight="1"/>
  <cols>
    <col min="1" max="1" width="17.69921875" style="13" customWidth="1"/>
    <col min="2" max="2" width="7.796875" style="13" customWidth="1"/>
    <col min="3" max="10" width="8.8984375" style="13" customWidth="1"/>
    <col min="11" max="19" width="8.796875" style="13" customWidth="1"/>
    <col min="20" max="16384" width="8.8984375" style="13" customWidth="1"/>
  </cols>
  <sheetData>
    <row r="1" ht="15.75" customHeight="1" hidden="1"/>
    <row r="2" spans="1:21" ht="15.75" customHeight="1">
      <c r="A2" s="155" t="s">
        <v>238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5.75" customHeight="1" hidden="1">
      <c r="A3" s="15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3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" customHeight="1">
      <c r="A5" s="22"/>
      <c r="B5" s="88"/>
      <c r="C5" s="23"/>
      <c r="D5" s="24" t="s">
        <v>239</v>
      </c>
      <c r="E5" s="24"/>
      <c r="F5" s="25"/>
      <c r="G5" s="23"/>
      <c r="H5" s="24" t="s">
        <v>240</v>
      </c>
      <c r="I5" s="24"/>
      <c r="J5" s="24"/>
      <c r="K5" s="142"/>
      <c r="L5" s="23"/>
      <c r="M5" s="24" t="s">
        <v>241</v>
      </c>
      <c r="N5" s="24"/>
      <c r="O5" s="25"/>
      <c r="P5" s="88"/>
      <c r="Q5" s="88"/>
      <c r="R5" s="88"/>
      <c r="S5" s="66"/>
      <c r="T5" s="14"/>
      <c r="U5" s="14"/>
    </row>
    <row r="6" spans="1:21" ht="12" customHeight="1">
      <c r="A6" s="87" t="s">
        <v>75</v>
      </c>
      <c r="B6" s="137" t="s">
        <v>51</v>
      </c>
      <c r="C6" s="67" t="s">
        <v>60</v>
      </c>
      <c r="D6" s="67" t="s">
        <v>61</v>
      </c>
      <c r="E6" s="67" t="s">
        <v>62</v>
      </c>
      <c r="F6" s="67" t="s">
        <v>63</v>
      </c>
      <c r="G6" s="67" t="s">
        <v>60</v>
      </c>
      <c r="H6" s="67" t="s">
        <v>61</v>
      </c>
      <c r="I6" s="67" t="s">
        <v>62</v>
      </c>
      <c r="J6" s="63" t="s">
        <v>63</v>
      </c>
      <c r="K6" s="78" t="s">
        <v>54</v>
      </c>
      <c r="L6" s="67" t="s">
        <v>64</v>
      </c>
      <c r="M6" s="67" t="s">
        <v>65</v>
      </c>
      <c r="N6" s="67" t="s">
        <v>76</v>
      </c>
      <c r="O6" s="67" t="s">
        <v>67</v>
      </c>
      <c r="P6" s="67" t="s">
        <v>56</v>
      </c>
      <c r="Q6" s="67" t="s">
        <v>47</v>
      </c>
      <c r="R6" s="67" t="s">
        <v>57</v>
      </c>
      <c r="S6" s="62" t="s">
        <v>58</v>
      </c>
      <c r="T6" s="14"/>
      <c r="U6" s="14"/>
    </row>
    <row r="7" spans="1:21" ht="12" customHeight="1">
      <c r="A7" s="136" t="s">
        <v>216</v>
      </c>
      <c r="B7" s="120">
        <v>42719</v>
      </c>
      <c r="C7" s="120">
        <v>192</v>
      </c>
      <c r="D7" s="120">
        <v>37</v>
      </c>
      <c r="E7" s="120">
        <v>22077</v>
      </c>
      <c r="F7" s="120">
        <v>4853</v>
      </c>
      <c r="G7" s="120">
        <v>543</v>
      </c>
      <c r="H7" s="120">
        <v>154</v>
      </c>
      <c r="I7" s="120">
        <v>3800</v>
      </c>
      <c r="J7" s="120">
        <v>3304</v>
      </c>
      <c r="K7" s="120">
        <f>9+6+7</f>
        <v>22</v>
      </c>
      <c r="L7" s="120">
        <v>446</v>
      </c>
      <c r="M7" s="120">
        <v>407</v>
      </c>
      <c r="N7" s="120">
        <v>373</v>
      </c>
      <c r="O7" s="120">
        <v>3013</v>
      </c>
      <c r="P7" s="120">
        <v>2054</v>
      </c>
      <c r="Q7" s="120">
        <v>0</v>
      </c>
      <c r="R7" s="120">
        <v>795</v>
      </c>
      <c r="S7" s="120">
        <v>649</v>
      </c>
      <c r="T7" s="14"/>
      <c r="U7" s="14"/>
    </row>
    <row r="8" spans="1:21" ht="10.5" customHeight="1">
      <c r="A8" s="136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4"/>
      <c r="U8" s="14"/>
    </row>
    <row r="9" spans="1:21" ht="12" customHeight="1">
      <c r="A9" s="136" t="s">
        <v>217</v>
      </c>
      <c r="B9" s="120">
        <v>1808</v>
      </c>
      <c r="C9" s="120">
        <v>1</v>
      </c>
      <c r="D9" s="120">
        <v>0</v>
      </c>
      <c r="E9" s="120">
        <v>813</v>
      </c>
      <c r="F9" s="120">
        <v>163</v>
      </c>
      <c r="G9" s="120">
        <v>22</v>
      </c>
      <c r="H9" s="120">
        <v>8</v>
      </c>
      <c r="I9" s="120">
        <v>141</v>
      </c>
      <c r="J9" s="120">
        <v>112</v>
      </c>
      <c r="K9" s="120">
        <v>1</v>
      </c>
      <c r="L9" s="120">
        <v>25</v>
      </c>
      <c r="M9" s="120">
        <v>19</v>
      </c>
      <c r="N9" s="120">
        <v>10</v>
      </c>
      <c r="O9" s="120">
        <v>163</v>
      </c>
      <c r="P9" s="120">
        <v>330</v>
      </c>
      <c r="Q9" s="120">
        <v>0</v>
      </c>
      <c r="R9" s="120">
        <v>0</v>
      </c>
      <c r="S9" s="120">
        <v>0</v>
      </c>
      <c r="T9" s="14"/>
      <c r="U9" s="14"/>
    </row>
    <row r="10" spans="1:21" ht="10.5" customHeight="1">
      <c r="A10" s="136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4"/>
      <c r="U10" s="14"/>
    </row>
    <row r="11" spans="1:21" ht="12" customHeight="1">
      <c r="A11" s="136" t="s">
        <v>77</v>
      </c>
      <c r="B11" s="120">
        <v>33</v>
      </c>
      <c r="C11" s="120">
        <v>0</v>
      </c>
      <c r="D11" s="120">
        <v>0</v>
      </c>
      <c r="E11" s="120">
        <v>10</v>
      </c>
      <c r="F11" s="120">
        <v>3</v>
      </c>
      <c r="G11" s="120">
        <v>0</v>
      </c>
      <c r="H11" s="120">
        <v>0</v>
      </c>
      <c r="I11" s="120">
        <v>0</v>
      </c>
      <c r="J11" s="120">
        <v>2</v>
      </c>
      <c r="K11" s="120">
        <v>0</v>
      </c>
      <c r="L11" s="120">
        <v>2</v>
      </c>
      <c r="M11" s="120">
        <v>0</v>
      </c>
      <c r="N11" s="120">
        <v>0</v>
      </c>
      <c r="O11" s="120">
        <v>13</v>
      </c>
      <c r="P11" s="120">
        <v>3</v>
      </c>
      <c r="Q11" s="120">
        <v>0</v>
      </c>
      <c r="R11" s="120">
        <v>0</v>
      </c>
      <c r="S11" s="120">
        <v>0</v>
      </c>
      <c r="T11" s="14"/>
      <c r="U11" s="14"/>
    </row>
    <row r="12" spans="1:21" ht="10.5" customHeight="1">
      <c r="A12" s="136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4"/>
      <c r="U12" s="14"/>
    </row>
    <row r="13" spans="1:21" ht="12" customHeight="1">
      <c r="A13" s="136" t="s">
        <v>78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4"/>
      <c r="U13" s="14"/>
    </row>
    <row r="14" spans="1:21" ht="12" customHeight="1">
      <c r="A14" s="58" t="s">
        <v>79</v>
      </c>
      <c r="B14" s="120">
        <v>893</v>
      </c>
      <c r="C14" s="120">
        <v>2</v>
      </c>
      <c r="D14" s="120">
        <v>0</v>
      </c>
      <c r="E14" s="120">
        <v>467</v>
      </c>
      <c r="F14" s="120">
        <v>100</v>
      </c>
      <c r="G14" s="120">
        <v>23</v>
      </c>
      <c r="H14" s="120">
        <v>2</v>
      </c>
      <c r="I14" s="120">
        <v>69</v>
      </c>
      <c r="J14" s="120">
        <v>72</v>
      </c>
      <c r="K14" s="120">
        <v>0</v>
      </c>
      <c r="L14" s="120">
        <v>16</v>
      </c>
      <c r="M14" s="120">
        <v>21</v>
      </c>
      <c r="N14" s="120">
        <v>10</v>
      </c>
      <c r="O14" s="120">
        <v>43</v>
      </c>
      <c r="P14" s="120">
        <v>68</v>
      </c>
      <c r="Q14" s="120">
        <v>0</v>
      </c>
      <c r="R14" s="120">
        <v>0</v>
      </c>
      <c r="S14" s="120">
        <v>0</v>
      </c>
      <c r="T14" s="14"/>
      <c r="U14" s="14"/>
    </row>
    <row r="15" spans="1:21" ht="12" customHeight="1">
      <c r="A15" s="58" t="s">
        <v>80</v>
      </c>
      <c r="B15" s="120">
        <v>371</v>
      </c>
      <c r="C15" s="120">
        <v>0</v>
      </c>
      <c r="D15" s="120">
        <v>0</v>
      </c>
      <c r="E15" s="120">
        <v>146</v>
      </c>
      <c r="F15" s="120">
        <v>49</v>
      </c>
      <c r="G15" s="120">
        <v>2</v>
      </c>
      <c r="H15" s="120">
        <v>0</v>
      </c>
      <c r="I15" s="120">
        <v>23</v>
      </c>
      <c r="J15" s="120">
        <v>34</v>
      </c>
      <c r="K15" s="120">
        <v>0</v>
      </c>
      <c r="L15" s="120">
        <v>8</v>
      </c>
      <c r="M15" s="120">
        <v>2</v>
      </c>
      <c r="N15" s="120">
        <v>6</v>
      </c>
      <c r="O15" s="120">
        <v>71</v>
      </c>
      <c r="P15" s="120">
        <v>30</v>
      </c>
      <c r="Q15" s="120">
        <v>0</v>
      </c>
      <c r="R15" s="120">
        <v>0</v>
      </c>
      <c r="S15" s="120">
        <v>0</v>
      </c>
      <c r="T15" s="14"/>
      <c r="U15" s="14"/>
    </row>
    <row r="16" spans="1:21" ht="10.5" customHeight="1">
      <c r="A16" s="27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4"/>
      <c r="U16" s="14"/>
    </row>
    <row r="17" spans="1:21" ht="12" customHeight="1">
      <c r="A17" s="136" t="s">
        <v>81</v>
      </c>
      <c r="B17" s="120">
        <v>2608</v>
      </c>
      <c r="C17" s="120">
        <v>6</v>
      </c>
      <c r="D17" s="120">
        <v>2</v>
      </c>
      <c r="E17" s="120">
        <v>1065</v>
      </c>
      <c r="F17" s="120">
        <v>266</v>
      </c>
      <c r="G17" s="120">
        <v>65</v>
      </c>
      <c r="H17" s="120">
        <v>12</v>
      </c>
      <c r="I17" s="120">
        <v>183</v>
      </c>
      <c r="J17" s="120">
        <v>174</v>
      </c>
      <c r="K17" s="120">
        <v>0</v>
      </c>
      <c r="L17" s="120">
        <v>120</v>
      </c>
      <c r="M17" s="120">
        <v>107</v>
      </c>
      <c r="N17" s="120">
        <v>53</v>
      </c>
      <c r="O17" s="120">
        <v>554</v>
      </c>
      <c r="P17" s="120">
        <v>1</v>
      </c>
      <c r="Q17" s="120">
        <v>0</v>
      </c>
      <c r="R17" s="120">
        <v>0</v>
      </c>
      <c r="S17" s="120">
        <v>0</v>
      </c>
      <c r="T17" s="14"/>
      <c r="U17" s="14"/>
    </row>
    <row r="18" spans="1:21" ht="10.5" customHeight="1">
      <c r="A18" s="136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4"/>
      <c r="U18" s="14"/>
    </row>
    <row r="19" spans="1:21" ht="12" customHeight="1">
      <c r="A19" s="136" t="s">
        <v>82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4"/>
      <c r="U19" s="14"/>
    </row>
    <row r="20" spans="1:21" ht="12" customHeight="1">
      <c r="A20" s="58" t="s">
        <v>83</v>
      </c>
      <c r="B20" s="120">
        <v>718</v>
      </c>
      <c r="C20" s="120">
        <v>1</v>
      </c>
      <c r="D20" s="120">
        <v>2</v>
      </c>
      <c r="E20" s="120">
        <v>420</v>
      </c>
      <c r="F20" s="120">
        <v>79</v>
      </c>
      <c r="G20" s="120">
        <v>8</v>
      </c>
      <c r="H20" s="120">
        <v>0</v>
      </c>
      <c r="I20" s="120">
        <v>111</v>
      </c>
      <c r="J20" s="120">
        <v>91</v>
      </c>
      <c r="K20" s="120">
        <f>1+1</f>
        <v>2</v>
      </c>
      <c r="L20" s="120">
        <v>0</v>
      </c>
      <c r="M20" s="120">
        <v>0</v>
      </c>
      <c r="N20" s="120">
        <v>0</v>
      </c>
      <c r="O20" s="120">
        <v>1</v>
      </c>
      <c r="P20" s="120">
        <v>3</v>
      </c>
      <c r="Q20" s="120">
        <v>0</v>
      </c>
      <c r="R20" s="120">
        <v>0</v>
      </c>
      <c r="S20" s="120">
        <v>0</v>
      </c>
      <c r="T20" s="14"/>
      <c r="U20" s="14"/>
    </row>
    <row r="21" spans="1:21" ht="12" customHeight="1">
      <c r="A21" s="58" t="s">
        <v>84</v>
      </c>
      <c r="B21" s="120">
        <v>1890</v>
      </c>
      <c r="C21" s="120">
        <v>6</v>
      </c>
      <c r="D21" s="120">
        <v>0</v>
      </c>
      <c r="E21" s="120">
        <v>1025</v>
      </c>
      <c r="F21" s="120">
        <v>239</v>
      </c>
      <c r="G21" s="120">
        <v>12</v>
      </c>
      <c r="H21" s="120">
        <v>3</v>
      </c>
      <c r="I21" s="120">
        <v>140</v>
      </c>
      <c r="J21" s="120">
        <v>148</v>
      </c>
      <c r="K21" s="120">
        <f>1+1</f>
        <v>2</v>
      </c>
      <c r="L21" s="120">
        <v>17</v>
      </c>
      <c r="M21" s="120">
        <v>10</v>
      </c>
      <c r="N21" s="120">
        <v>12</v>
      </c>
      <c r="O21" s="120">
        <v>97</v>
      </c>
      <c r="P21" s="120">
        <v>179</v>
      </c>
      <c r="Q21" s="120">
        <v>0</v>
      </c>
      <c r="R21" s="120">
        <v>0</v>
      </c>
      <c r="S21" s="120">
        <v>0</v>
      </c>
      <c r="T21" s="14"/>
      <c r="U21" s="14"/>
    </row>
    <row r="22" spans="1:21" ht="10.5" customHeight="1">
      <c r="A22" s="27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4"/>
      <c r="U22" s="14"/>
    </row>
    <row r="23" spans="1:21" ht="12" customHeight="1">
      <c r="A23" s="136" t="s">
        <v>85</v>
      </c>
      <c r="B23" s="120">
        <v>717</v>
      </c>
      <c r="C23" s="120">
        <v>1</v>
      </c>
      <c r="D23" s="120">
        <v>2</v>
      </c>
      <c r="E23" s="120">
        <v>416</v>
      </c>
      <c r="F23" s="120">
        <v>84</v>
      </c>
      <c r="G23" s="120">
        <v>38</v>
      </c>
      <c r="H23" s="120">
        <v>5</v>
      </c>
      <c r="I23" s="120">
        <v>106</v>
      </c>
      <c r="J23" s="120">
        <v>32</v>
      </c>
      <c r="K23" s="120">
        <v>0</v>
      </c>
      <c r="L23" s="120">
        <v>6</v>
      </c>
      <c r="M23" s="120">
        <v>6</v>
      </c>
      <c r="N23" s="120">
        <v>2</v>
      </c>
      <c r="O23" s="120">
        <v>18</v>
      </c>
      <c r="P23" s="120">
        <v>1</v>
      </c>
      <c r="Q23" s="120">
        <v>0</v>
      </c>
      <c r="R23" s="120">
        <v>0</v>
      </c>
      <c r="S23" s="120">
        <v>0</v>
      </c>
      <c r="T23" s="14"/>
      <c r="U23" s="14"/>
    </row>
    <row r="24" spans="1:21" ht="10.5" customHeight="1">
      <c r="A24" s="136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4"/>
      <c r="U24" s="14"/>
    </row>
    <row r="25" spans="1:21" ht="12" customHeight="1">
      <c r="A25" s="136" t="s">
        <v>86</v>
      </c>
      <c r="B25" s="120">
        <v>726</v>
      </c>
      <c r="C25" s="120">
        <v>11</v>
      </c>
      <c r="D25" s="120">
        <v>1</v>
      </c>
      <c r="E25" s="120">
        <v>379</v>
      </c>
      <c r="F25" s="120">
        <v>57</v>
      </c>
      <c r="G25" s="120">
        <v>33</v>
      </c>
      <c r="H25" s="120">
        <v>4</v>
      </c>
      <c r="I25" s="120">
        <v>79</v>
      </c>
      <c r="J25" s="120">
        <v>35</v>
      </c>
      <c r="K25" s="120">
        <v>1</v>
      </c>
      <c r="L25" s="120">
        <v>9</v>
      </c>
      <c r="M25" s="120">
        <v>11</v>
      </c>
      <c r="N25" s="120">
        <v>10</v>
      </c>
      <c r="O25" s="120">
        <v>59</v>
      </c>
      <c r="P25" s="120">
        <v>37</v>
      </c>
      <c r="Q25" s="120">
        <v>0</v>
      </c>
      <c r="R25" s="120">
        <v>0</v>
      </c>
      <c r="S25" s="120">
        <v>0</v>
      </c>
      <c r="T25" s="14"/>
      <c r="U25" s="14"/>
    </row>
    <row r="26" spans="1:21" ht="10.5" customHeight="1">
      <c r="A26" s="13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4"/>
      <c r="U26" s="14"/>
    </row>
    <row r="27" spans="1:21" ht="12" customHeight="1">
      <c r="A27" s="136" t="s">
        <v>87</v>
      </c>
      <c r="B27" s="120">
        <v>25</v>
      </c>
      <c r="C27" s="120">
        <v>0</v>
      </c>
      <c r="D27" s="120">
        <v>0</v>
      </c>
      <c r="E27" s="120">
        <v>13</v>
      </c>
      <c r="F27" s="120">
        <v>4</v>
      </c>
      <c r="G27" s="120">
        <v>0</v>
      </c>
      <c r="H27" s="120">
        <v>0</v>
      </c>
      <c r="I27" s="120">
        <v>1</v>
      </c>
      <c r="J27" s="120">
        <v>3</v>
      </c>
      <c r="K27" s="120">
        <v>0</v>
      </c>
      <c r="L27" s="120">
        <v>0</v>
      </c>
      <c r="M27" s="120">
        <v>0</v>
      </c>
      <c r="N27" s="120">
        <v>0</v>
      </c>
      <c r="O27" s="120">
        <v>3</v>
      </c>
      <c r="P27" s="120">
        <v>1</v>
      </c>
      <c r="Q27" s="120">
        <v>0</v>
      </c>
      <c r="R27" s="120">
        <v>0</v>
      </c>
      <c r="S27" s="120">
        <v>0</v>
      </c>
      <c r="T27" s="14"/>
      <c r="U27" s="14"/>
    </row>
    <row r="28" spans="1:21" ht="10.5" customHeight="1">
      <c r="A28" s="136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4"/>
      <c r="U28" s="14"/>
    </row>
    <row r="29" spans="1:21" ht="12" customHeight="1">
      <c r="A29" s="136" t="s">
        <v>88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4"/>
      <c r="U29" s="14"/>
    </row>
    <row r="30" spans="1:21" ht="12" customHeight="1">
      <c r="A30" s="58" t="s">
        <v>89</v>
      </c>
      <c r="B30" s="120">
        <v>397</v>
      </c>
      <c r="C30" s="120">
        <v>5</v>
      </c>
      <c r="D30" s="120">
        <v>0</v>
      </c>
      <c r="E30" s="120">
        <v>151</v>
      </c>
      <c r="F30" s="120">
        <v>49</v>
      </c>
      <c r="G30" s="120">
        <v>21</v>
      </c>
      <c r="H30" s="120">
        <v>4</v>
      </c>
      <c r="I30" s="120">
        <v>36</v>
      </c>
      <c r="J30" s="120">
        <v>43</v>
      </c>
      <c r="K30" s="120">
        <v>0</v>
      </c>
      <c r="L30" s="120">
        <v>19</v>
      </c>
      <c r="M30" s="120">
        <v>9</v>
      </c>
      <c r="N30" s="120">
        <v>9</v>
      </c>
      <c r="O30" s="120">
        <v>42</v>
      </c>
      <c r="P30" s="120">
        <v>9</v>
      </c>
      <c r="Q30" s="120">
        <v>0</v>
      </c>
      <c r="R30" s="120">
        <v>0</v>
      </c>
      <c r="S30" s="120">
        <v>0</v>
      </c>
      <c r="T30" s="14"/>
      <c r="U30" s="14"/>
    </row>
    <row r="31" spans="1:21" ht="12" customHeight="1">
      <c r="A31" s="58" t="s">
        <v>90</v>
      </c>
      <c r="B31" s="120">
        <v>99</v>
      </c>
      <c r="C31" s="120">
        <v>0</v>
      </c>
      <c r="D31" s="120">
        <v>0</v>
      </c>
      <c r="E31" s="120">
        <v>46</v>
      </c>
      <c r="F31" s="120">
        <v>6</v>
      </c>
      <c r="G31" s="120">
        <v>2</v>
      </c>
      <c r="H31" s="120">
        <v>0</v>
      </c>
      <c r="I31" s="120">
        <v>9</v>
      </c>
      <c r="J31" s="120">
        <v>5</v>
      </c>
      <c r="K31" s="120">
        <v>0</v>
      </c>
      <c r="L31" s="120">
        <v>6</v>
      </c>
      <c r="M31" s="120">
        <v>10</v>
      </c>
      <c r="N31" s="120">
        <v>1</v>
      </c>
      <c r="O31" s="120">
        <v>13</v>
      </c>
      <c r="P31" s="120">
        <v>1</v>
      </c>
      <c r="Q31" s="120">
        <v>0</v>
      </c>
      <c r="R31" s="120">
        <v>0</v>
      </c>
      <c r="S31" s="120">
        <v>0</v>
      </c>
      <c r="T31" s="14"/>
      <c r="U31" s="14"/>
    </row>
    <row r="32" spans="1:21" ht="10.5" customHeight="1">
      <c r="A32" s="27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4"/>
      <c r="U32" s="14"/>
    </row>
    <row r="33" spans="1:21" ht="12" customHeight="1">
      <c r="A33" s="136" t="s">
        <v>91</v>
      </c>
      <c r="B33" s="120">
        <v>4</v>
      </c>
      <c r="C33" s="120">
        <v>0</v>
      </c>
      <c r="D33" s="120">
        <v>0</v>
      </c>
      <c r="E33" s="120">
        <v>0</v>
      </c>
      <c r="F33" s="120">
        <v>1</v>
      </c>
      <c r="G33" s="120">
        <v>0</v>
      </c>
      <c r="H33" s="120">
        <v>0</v>
      </c>
      <c r="I33" s="120">
        <v>1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1</v>
      </c>
      <c r="P33" s="120">
        <v>1</v>
      </c>
      <c r="Q33" s="120">
        <v>0</v>
      </c>
      <c r="R33" s="120">
        <v>0</v>
      </c>
      <c r="S33" s="120">
        <v>0</v>
      </c>
      <c r="T33" s="14"/>
      <c r="U33" s="14"/>
    </row>
    <row r="34" spans="1:21" ht="10.5" customHeight="1">
      <c r="A34" s="27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4"/>
      <c r="U34" s="14"/>
    </row>
    <row r="35" spans="1:21" ht="12" customHeight="1">
      <c r="A35" s="136" t="s">
        <v>92</v>
      </c>
      <c r="B35" s="120">
        <v>1079</v>
      </c>
      <c r="C35" s="120">
        <v>5</v>
      </c>
      <c r="D35" s="120">
        <v>1</v>
      </c>
      <c r="E35" s="120">
        <v>513</v>
      </c>
      <c r="F35" s="120">
        <v>139</v>
      </c>
      <c r="G35" s="120">
        <v>14</v>
      </c>
      <c r="H35" s="120">
        <v>1</v>
      </c>
      <c r="I35" s="120">
        <v>81</v>
      </c>
      <c r="J35" s="120">
        <v>98</v>
      </c>
      <c r="K35" s="120">
        <v>0</v>
      </c>
      <c r="L35" s="120">
        <v>7</v>
      </c>
      <c r="M35" s="120">
        <v>4</v>
      </c>
      <c r="N35" s="120">
        <v>12</v>
      </c>
      <c r="O35" s="120">
        <v>114</v>
      </c>
      <c r="P35" s="120">
        <v>90</v>
      </c>
      <c r="Q35" s="120">
        <v>0</v>
      </c>
      <c r="R35" s="120">
        <v>0</v>
      </c>
      <c r="S35" s="120">
        <v>0</v>
      </c>
      <c r="T35" s="14"/>
      <c r="U35" s="14"/>
    </row>
    <row r="36" spans="1:21" ht="10.5" customHeight="1">
      <c r="A36" s="136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4"/>
      <c r="U36" s="14"/>
    </row>
    <row r="37" spans="1:21" ht="12" customHeight="1">
      <c r="A37" s="136" t="s">
        <v>93</v>
      </c>
      <c r="B37" s="120">
        <v>1377</v>
      </c>
      <c r="C37" s="120">
        <v>2</v>
      </c>
      <c r="D37" s="120">
        <v>1</v>
      </c>
      <c r="E37" s="120">
        <v>803</v>
      </c>
      <c r="F37" s="120">
        <v>150</v>
      </c>
      <c r="G37" s="120">
        <v>8</v>
      </c>
      <c r="H37" s="120">
        <v>2</v>
      </c>
      <c r="I37" s="120">
        <v>153</v>
      </c>
      <c r="J37" s="120">
        <v>119</v>
      </c>
      <c r="K37" s="120">
        <v>0</v>
      </c>
      <c r="L37" s="120">
        <v>6</v>
      </c>
      <c r="M37" s="120">
        <v>15</v>
      </c>
      <c r="N37" s="120">
        <v>8</v>
      </c>
      <c r="O37" s="120">
        <v>62</v>
      </c>
      <c r="P37" s="120">
        <v>48</v>
      </c>
      <c r="Q37" s="120">
        <v>0</v>
      </c>
      <c r="R37" s="120">
        <v>0</v>
      </c>
      <c r="S37" s="120">
        <v>0</v>
      </c>
      <c r="T37" s="14"/>
      <c r="U37" s="14"/>
    </row>
    <row r="38" spans="1:21" ht="10.5" customHeight="1">
      <c r="A38" s="136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4"/>
      <c r="U38" s="14"/>
    </row>
    <row r="39" spans="1:21" ht="12" customHeight="1">
      <c r="A39" s="136" t="s">
        <v>94</v>
      </c>
      <c r="B39" s="120">
        <v>3018</v>
      </c>
      <c r="C39" s="120">
        <v>5</v>
      </c>
      <c r="D39" s="120">
        <v>1</v>
      </c>
      <c r="E39" s="120">
        <v>1622</v>
      </c>
      <c r="F39" s="120">
        <v>417</v>
      </c>
      <c r="G39" s="120">
        <v>20</v>
      </c>
      <c r="H39" s="120">
        <v>1</v>
      </c>
      <c r="I39" s="120">
        <v>243</v>
      </c>
      <c r="J39" s="120">
        <v>266</v>
      </c>
      <c r="K39" s="120">
        <v>1</v>
      </c>
      <c r="L39" s="120">
        <v>18</v>
      </c>
      <c r="M39" s="120">
        <v>16</v>
      </c>
      <c r="N39" s="120">
        <v>38</v>
      </c>
      <c r="O39" s="120">
        <v>201</v>
      </c>
      <c r="P39" s="120">
        <v>169</v>
      </c>
      <c r="Q39" s="120">
        <v>0</v>
      </c>
      <c r="R39" s="120">
        <v>0</v>
      </c>
      <c r="S39" s="120">
        <v>0</v>
      </c>
      <c r="T39" s="14"/>
      <c r="U39" s="14"/>
    </row>
    <row r="40" spans="1:21" ht="10.5" customHeight="1">
      <c r="A40" s="136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4"/>
      <c r="U40" s="14"/>
    </row>
    <row r="41" spans="1:21" ht="12" customHeight="1">
      <c r="A41" s="136" t="s">
        <v>95</v>
      </c>
      <c r="B41" s="120">
        <v>700</v>
      </c>
      <c r="C41" s="120">
        <v>1</v>
      </c>
      <c r="D41" s="120">
        <v>2</v>
      </c>
      <c r="E41" s="120">
        <v>355</v>
      </c>
      <c r="F41" s="120">
        <v>108</v>
      </c>
      <c r="G41" s="120">
        <v>5</v>
      </c>
      <c r="H41" s="120">
        <v>1</v>
      </c>
      <c r="I41" s="120">
        <v>48</v>
      </c>
      <c r="J41" s="120">
        <v>69</v>
      </c>
      <c r="K41" s="120">
        <v>1</v>
      </c>
      <c r="L41" s="120">
        <v>7</v>
      </c>
      <c r="M41" s="120">
        <v>11</v>
      </c>
      <c r="N41" s="120">
        <v>9</v>
      </c>
      <c r="O41" s="120">
        <v>43</v>
      </c>
      <c r="P41" s="120">
        <v>40</v>
      </c>
      <c r="Q41" s="120">
        <v>0</v>
      </c>
      <c r="R41" s="120">
        <v>0</v>
      </c>
      <c r="S41" s="120">
        <v>0</v>
      </c>
      <c r="T41" s="14"/>
      <c r="U41" s="14"/>
    </row>
    <row r="42" spans="1:21" ht="10.5" customHeight="1">
      <c r="A42" s="136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4"/>
      <c r="U42" s="14"/>
    </row>
    <row r="43" spans="1:21" ht="11.25" customHeight="1">
      <c r="A43" s="136" t="s">
        <v>96</v>
      </c>
      <c r="B43" s="120">
        <f>1008+1175</f>
        <v>2183</v>
      </c>
      <c r="C43" s="120">
        <f>5+12</f>
        <v>17</v>
      </c>
      <c r="D43" s="120">
        <f>3+1</f>
        <v>4</v>
      </c>
      <c r="E43" s="120">
        <f>589+592</f>
        <v>1181</v>
      </c>
      <c r="F43" s="120">
        <f>141+130</f>
        <v>271</v>
      </c>
      <c r="G43" s="120">
        <f>8+12</f>
        <v>20</v>
      </c>
      <c r="H43" s="120">
        <v>4</v>
      </c>
      <c r="I43" s="120">
        <f>87+99</f>
        <v>186</v>
      </c>
      <c r="J43" s="120">
        <f>85+113</f>
        <v>198</v>
      </c>
      <c r="K43" s="120">
        <v>1</v>
      </c>
      <c r="L43" s="120">
        <f>5+17</f>
        <v>22</v>
      </c>
      <c r="M43" s="120">
        <f>7+13</f>
        <v>20</v>
      </c>
      <c r="N43" s="120">
        <f>8+29</f>
        <v>37</v>
      </c>
      <c r="O43" s="120">
        <f>60+147</f>
        <v>207</v>
      </c>
      <c r="P43" s="120">
        <f>5+10</f>
        <v>15</v>
      </c>
      <c r="Q43" s="120">
        <v>0</v>
      </c>
      <c r="R43" s="120">
        <v>0</v>
      </c>
      <c r="S43" s="120">
        <v>0</v>
      </c>
      <c r="T43" s="14"/>
      <c r="U43" s="14"/>
    </row>
    <row r="44" spans="1:21" ht="10.5" customHeight="1">
      <c r="A44" s="136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4"/>
      <c r="U44" s="14"/>
    </row>
    <row r="45" spans="1:21" ht="12" customHeight="1">
      <c r="A45" s="136" t="s">
        <v>97</v>
      </c>
      <c r="B45" s="120">
        <v>545</v>
      </c>
      <c r="C45" s="120">
        <v>2</v>
      </c>
      <c r="D45" s="120">
        <v>1</v>
      </c>
      <c r="E45" s="120">
        <v>311</v>
      </c>
      <c r="F45" s="120">
        <v>68</v>
      </c>
      <c r="G45" s="120">
        <v>10</v>
      </c>
      <c r="H45" s="120">
        <v>1</v>
      </c>
      <c r="I45" s="120">
        <v>69</v>
      </c>
      <c r="J45" s="120">
        <v>55</v>
      </c>
      <c r="K45" s="120">
        <v>0</v>
      </c>
      <c r="L45" s="120">
        <v>3</v>
      </c>
      <c r="M45" s="120">
        <v>1</v>
      </c>
      <c r="N45" s="120">
        <v>4</v>
      </c>
      <c r="O45" s="120">
        <v>20</v>
      </c>
      <c r="P45" s="120">
        <v>0</v>
      </c>
      <c r="Q45" s="120">
        <v>0</v>
      </c>
      <c r="R45" s="120">
        <v>0</v>
      </c>
      <c r="S45" s="120">
        <v>0</v>
      </c>
      <c r="T45" s="14"/>
      <c r="U45" s="14"/>
    </row>
    <row r="46" spans="1:21" ht="10.5" customHeight="1">
      <c r="A46" s="136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4"/>
      <c r="U46" s="14"/>
    </row>
    <row r="47" spans="1:21" ht="12" customHeight="1">
      <c r="A47" s="136" t="s">
        <v>98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4"/>
      <c r="U47" s="14"/>
    </row>
    <row r="48" spans="1:21" ht="12" customHeight="1">
      <c r="A48" s="58" t="s">
        <v>99</v>
      </c>
      <c r="B48" s="120">
        <v>1576</v>
      </c>
      <c r="C48" s="120">
        <v>0</v>
      </c>
      <c r="D48" s="120">
        <v>0</v>
      </c>
      <c r="E48" s="120">
        <v>769</v>
      </c>
      <c r="F48" s="120">
        <v>230</v>
      </c>
      <c r="G48" s="120">
        <v>4</v>
      </c>
      <c r="H48" s="120">
        <v>1</v>
      </c>
      <c r="I48" s="120">
        <v>109</v>
      </c>
      <c r="J48" s="120">
        <v>199</v>
      </c>
      <c r="K48" s="120">
        <v>0</v>
      </c>
      <c r="L48" s="120">
        <v>13</v>
      </c>
      <c r="M48" s="120">
        <v>9</v>
      </c>
      <c r="N48" s="120">
        <v>12</v>
      </c>
      <c r="O48" s="120">
        <v>144</v>
      </c>
      <c r="P48" s="120">
        <v>86</v>
      </c>
      <c r="Q48" s="120">
        <v>0</v>
      </c>
      <c r="R48" s="120">
        <v>0</v>
      </c>
      <c r="S48" s="120">
        <v>0</v>
      </c>
      <c r="T48" s="14"/>
      <c r="U48" s="14"/>
    </row>
    <row r="49" spans="1:21" ht="12" customHeight="1">
      <c r="A49" s="58" t="s">
        <v>100</v>
      </c>
      <c r="B49" s="120">
        <v>318</v>
      </c>
      <c r="C49" s="120">
        <v>1</v>
      </c>
      <c r="D49" s="120">
        <v>0</v>
      </c>
      <c r="E49" s="120">
        <v>135</v>
      </c>
      <c r="F49" s="120">
        <v>40</v>
      </c>
      <c r="G49" s="120">
        <v>5</v>
      </c>
      <c r="H49" s="120">
        <v>2</v>
      </c>
      <c r="I49" s="120">
        <v>29</v>
      </c>
      <c r="J49" s="120">
        <v>30</v>
      </c>
      <c r="K49" s="120">
        <v>2</v>
      </c>
      <c r="L49" s="120">
        <v>5</v>
      </c>
      <c r="M49" s="120">
        <v>6</v>
      </c>
      <c r="N49" s="120">
        <v>8</v>
      </c>
      <c r="O49" s="120">
        <v>46</v>
      </c>
      <c r="P49" s="120">
        <v>9</v>
      </c>
      <c r="Q49" s="120">
        <v>0</v>
      </c>
      <c r="R49" s="120">
        <v>0</v>
      </c>
      <c r="S49" s="120">
        <v>0</v>
      </c>
      <c r="T49" s="14"/>
      <c r="U49" s="14"/>
    </row>
    <row r="50" spans="1:21" ht="10.5" customHeight="1">
      <c r="A50" s="27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4"/>
      <c r="U50" s="14"/>
    </row>
    <row r="51" spans="1:21" ht="12" customHeight="1">
      <c r="A51" s="136" t="s">
        <v>101</v>
      </c>
      <c r="B51" s="120">
        <v>4544</v>
      </c>
      <c r="C51" s="120">
        <v>2</v>
      </c>
      <c r="D51" s="120">
        <v>0</v>
      </c>
      <c r="E51" s="120">
        <v>2265</v>
      </c>
      <c r="F51" s="120">
        <v>563</v>
      </c>
      <c r="G51" s="120">
        <v>3</v>
      </c>
      <c r="H51" s="120">
        <v>2</v>
      </c>
      <c r="I51" s="120">
        <v>300</v>
      </c>
      <c r="J51" s="120">
        <v>361</v>
      </c>
      <c r="K51" s="120">
        <v>0</v>
      </c>
      <c r="L51" s="120">
        <v>25</v>
      </c>
      <c r="M51" s="120">
        <v>20</v>
      </c>
      <c r="N51" s="120">
        <v>29</v>
      </c>
      <c r="O51" s="120">
        <v>423</v>
      </c>
      <c r="P51" s="120">
        <v>551</v>
      </c>
      <c r="Q51" s="120">
        <v>0</v>
      </c>
      <c r="R51" s="120">
        <v>0</v>
      </c>
      <c r="S51" s="120">
        <v>0</v>
      </c>
      <c r="T51" s="14"/>
      <c r="U51" s="14"/>
    </row>
    <row r="52" spans="1:21" ht="10.5" customHeight="1">
      <c r="A52" s="136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4"/>
      <c r="U52" s="14"/>
    </row>
    <row r="53" spans="1:21" ht="12" customHeight="1">
      <c r="A53" s="136" t="s">
        <v>102</v>
      </c>
      <c r="B53" s="120">
        <v>5</v>
      </c>
      <c r="C53" s="120">
        <v>0</v>
      </c>
      <c r="D53" s="120">
        <v>0</v>
      </c>
      <c r="E53" s="120">
        <v>0</v>
      </c>
      <c r="F53" s="120">
        <v>0</v>
      </c>
      <c r="G53" s="120">
        <v>1</v>
      </c>
      <c r="H53" s="120">
        <v>0</v>
      </c>
      <c r="I53" s="120">
        <v>3</v>
      </c>
      <c r="J53" s="120">
        <v>1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4"/>
      <c r="U53" s="14"/>
    </row>
    <row r="54" spans="1:21" ht="10.5" customHeight="1">
      <c r="A54" s="136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4"/>
      <c r="U54" s="14"/>
    </row>
    <row r="55" spans="1:21" ht="12" customHeight="1">
      <c r="A55" s="136" t="s">
        <v>103</v>
      </c>
      <c r="B55" s="120">
        <v>10</v>
      </c>
      <c r="C55" s="120">
        <v>0</v>
      </c>
      <c r="D55" s="120">
        <v>0</v>
      </c>
      <c r="E55" s="120">
        <v>7</v>
      </c>
      <c r="F55" s="120">
        <v>1</v>
      </c>
      <c r="G55" s="120">
        <v>0</v>
      </c>
      <c r="H55" s="120">
        <v>0</v>
      </c>
      <c r="I55" s="120">
        <v>0</v>
      </c>
      <c r="J55" s="120">
        <v>1</v>
      </c>
      <c r="K55" s="120">
        <v>0</v>
      </c>
      <c r="L55" s="120">
        <v>0</v>
      </c>
      <c r="M55" s="120">
        <v>0</v>
      </c>
      <c r="N55" s="120">
        <v>0</v>
      </c>
      <c r="O55" s="120">
        <v>1</v>
      </c>
      <c r="P55" s="120">
        <v>0</v>
      </c>
      <c r="Q55" s="120">
        <v>0</v>
      </c>
      <c r="R55" s="120">
        <v>0</v>
      </c>
      <c r="S55" s="120">
        <v>0</v>
      </c>
      <c r="T55" s="14"/>
      <c r="U55" s="14"/>
    </row>
    <row r="56" spans="1:21" ht="10.5" customHeight="1">
      <c r="A56" s="136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4"/>
      <c r="U56" s="14"/>
    </row>
    <row r="57" spans="1:21" ht="12" customHeight="1">
      <c r="A57" s="136" t="s">
        <v>104</v>
      </c>
      <c r="B57" s="120">
        <v>12</v>
      </c>
      <c r="C57" s="120">
        <v>0</v>
      </c>
      <c r="D57" s="120">
        <v>0</v>
      </c>
      <c r="E57" s="120">
        <v>8</v>
      </c>
      <c r="F57" s="120">
        <v>2</v>
      </c>
      <c r="G57" s="120">
        <v>1</v>
      </c>
      <c r="H57" s="120">
        <v>0</v>
      </c>
      <c r="I57" s="120">
        <v>1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4"/>
      <c r="U57" s="14"/>
    </row>
    <row r="58" spans="1:21" ht="10.5" customHeight="1">
      <c r="A58" s="136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4"/>
      <c r="U58" s="14"/>
    </row>
    <row r="59" spans="1:21" ht="12" customHeight="1">
      <c r="A59" s="136" t="s">
        <v>105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4"/>
      <c r="U59" s="14"/>
    </row>
    <row r="60" spans="1:21" ht="12" customHeight="1">
      <c r="A60" s="58" t="s">
        <v>106</v>
      </c>
      <c r="B60" s="120">
        <f>458+1195</f>
        <v>1653</v>
      </c>
      <c r="C60" s="120">
        <f>6+35</f>
        <v>41</v>
      </c>
      <c r="D60" s="120">
        <f>1+2</f>
        <v>3</v>
      </c>
      <c r="E60" s="120">
        <f>126+734</f>
        <v>860</v>
      </c>
      <c r="F60" s="120">
        <f>45+131</f>
        <v>176</v>
      </c>
      <c r="G60" s="120">
        <f>2+13</f>
        <v>15</v>
      </c>
      <c r="H60" s="120">
        <f>1+4</f>
        <v>5</v>
      </c>
      <c r="I60" s="120">
        <f>14+96</f>
        <v>110</v>
      </c>
      <c r="J60" s="120">
        <f>35+69</f>
        <v>104</v>
      </c>
      <c r="K60" s="120">
        <f>1+1</f>
        <v>2</v>
      </c>
      <c r="L60" s="120">
        <f>12+14</f>
        <v>26</v>
      </c>
      <c r="M60" s="120">
        <f>13+10</f>
        <v>23</v>
      </c>
      <c r="N60" s="120">
        <f>17+10</f>
        <v>27</v>
      </c>
      <c r="O60" s="120">
        <f>115+61</f>
        <v>176</v>
      </c>
      <c r="P60" s="120">
        <f>70+15</f>
        <v>85</v>
      </c>
      <c r="Q60" s="120">
        <v>0</v>
      </c>
      <c r="R60" s="120">
        <v>0</v>
      </c>
      <c r="S60" s="120">
        <v>0</v>
      </c>
      <c r="T60" s="14"/>
      <c r="U60" s="14"/>
    </row>
    <row r="61" spans="1:21" ht="12" customHeight="1">
      <c r="A61" s="58" t="s">
        <v>107</v>
      </c>
      <c r="B61" s="120">
        <f>1523+5431</f>
        <v>6954</v>
      </c>
      <c r="C61" s="120">
        <f>1+11</f>
        <v>12</v>
      </c>
      <c r="D61" s="120">
        <f>1+6</f>
        <v>7</v>
      </c>
      <c r="E61" s="120">
        <f>887+3376</f>
        <v>4263</v>
      </c>
      <c r="F61" s="120">
        <f>204+646</f>
        <v>850</v>
      </c>
      <c r="G61" s="120">
        <f>16+102</f>
        <v>118</v>
      </c>
      <c r="H61" s="120">
        <f>14+37</f>
        <v>51</v>
      </c>
      <c r="I61" s="120">
        <f>172+624</f>
        <v>796</v>
      </c>
      <c r="J61" s="120">
        <f>121+375</f>
        <v>496</v>
      </c>
      <c r="K61" s="120">
        <v>1</v>
      </c>
      <c r="L61" s="120">
        <f>3+34</f>
        <v>37</v>
      </c>
      <c r="M61" s="120">
        <f>12+27</f>
        <v>39</v>
      </c>
      <c r="N61" s="120">
        <f>4+27</f>
        <v>31</v>
      </c>
      <c r="O61" s="120">
        <f>78+144</f>
        <v>222</v>
      </c>
      <c r="P61" s="120">
        <f>10+21</f>
        <v>31</v>
      </c>
      <c r="Q61" s="120">
        <v>0</v>
      </c>
      <c r="R61" s="120">
        <v>0</v>
      </c>
      <c r="S61" s="120">
        <v>0</v>
      </c>
      <c r="T61" s="14"/>
      <c r="U61" s="14"/>
    </row>
    <row r="62" spans="1:21" ht="12" customHeight="1">
      <c r="A62" s="58" t="s">
        <v>108</v>
      </c>
      <c r="B62" s="120">
        <v>2768</v>
      </c>
      <c r="C62" s="120">
        <v>14</v>
      </c>
      <c r="D62" s="120">
        <v>2</v>
      </c>
      <c r="E62" s="120">
        <v>1690</v>
      </c>
      <c r="F62" s="120">
        <v>313</v>
      </c>
      <c r="G62" s="120">
        <v>55</v>
      </c>
      <c r="H62" s="120">
        <v>20</v>
      </c>
      <c r="I62" s="120">
        <v>353</v>
      </c>
      <c r="J62" s="120">
        <v>180</v>
      </c>
      <c r="K62" s="120">
        <v>1</v>
      </c>
      <c r="L62" s="120">
        <v>18</v>
      </c>
      <c r="M62" s="120">
        <v>22</v>
      </c>
      <c r="N62" s="120">
        <v>15</v>
      </c>
      <c r="O62" s="120">
        <v>74</v>
      </c>
      <c r="P62" s="120">
        <v>11</v>
      </c>
      <c r="Q62" s="120">
        <v>0</v>
      </c>
      <c r="R62" s="120">
        <v>0</v>
      </c>
      <c r="S62" s="120">
        <v>0</v>
      </c>
      <c r="T62" s="14"/>
      <c r="U62" s="14"/>
    </row>
    <row r="63" spans="1:21" ht="12" customHeight="1">
      <c r="A63" s="58" t="s">
        <v>109</v>
      </c>
      <c r="B63" s="120">
        <f>2048+1077</f>
        <v>3125</v>
      </c>
      <c r="C63" s="120">
        <f>7+7</f>
        <v>14</v>
      </c>
      <c r="D63" s="120">
        <f>2+2</f>
        <v>4</v>
      </c>
      <c r="E63" s="120">
        <f>1145+644</f>
        <v>1789</v>
      </c>
      <c r="F63" s="120">
        <f>225+114</f>
        <v>339</v>
      </c>
      <c r="G63" s="120">
        <f>21+8</f>
        <v>29</v>
      </c>
      <c r="H63" s="120">
        <f>16+5</f>
        <v>21</v>
      </c>
      <c r="I63" s="120">
        <f>178+132</f>
        <v>310</v>
      </c>
      <c r="J63" s="120">
        <f>173+99</f>
        <v>272</v>
      </c>
      <c r="K63" s="120">
        <f>2+1+2+1</f>
        <v>6</v>
      </c>
      <c r="L63" s="120">
        <f>10+2</f>
        <v>12</v>
      </c>
      <c r="M63" s="120">
        <f>14+1</f>
        <v>15</v>
      </c>
      <c r="N63" s="120">
        <f>12+6</f>
        <v>18</v>
      </c>
      <c r="O63" s="120">
        <f>110+27</f>
        <v>137</v>
      </c>
      <c r="P63" s="120">
        <f>130+29</f>
        <v>159</v>
      </c>
      <c r="Q63" s="120">
        <v>0</v>
      </c>
      <c r="R63" s="120">
        <v>0</v>
      </c>
      <c r="S63" s="120">
        <v>0</v>
      </c>
      <c r="T63" s="14"/>
      <c r="U63" s="14"/>
    </row>
    <row r="64" spans="1:21" ht="12" customHeight="1">
      <c r="A64" s="58" t="s">
        <v>110</v>
      </c>
      <c r="B64" s="120">
        <v>224</v>
      </c>
      <c r="C64" s="120">
        <v>3</v>
      </c>
      <c r="D64" s="120">
        <v>1</v>
      </c>
      <c r="E64" s="120">
        <v>123</v>
      </c>
      <c r="F64" s="120">
        <v>22</v>
      </c>
      <c r="G64" s="120">
        <v>2</v>
      </c>
      <c r="H64" s="120">
        <v>0</v>
      </c>
      <c r="I64" s="120">
        <v>16</v>
      </c>
      <c r="J64" s="120">
        <v>15</v>
      </c>
      <c r="K64" s="120">
        <v>0</v>
      </c>
      <c r="L64" s="120">
        <v>10</v>
      </c>
      <c r="M64" s="120">
        <v>3</v>
      </c>
      <c r="N64" s="120">
        <v>4</v>
      </c>
      <c r="O64" s="120">
        <v>24</v>
      </c>
      <c r="P64" s="120">
        <v>1</v>
      </c>
      <c r="Q64" s="120">
        <v>0</v>
      </c>
      <c r="R64" s="120">
        <v>0</v>
      </c>
      <c r="S64" s="120">
        <v>0</v>
      </c>
      <c r="T64" s="14"/>
      <c r="U64" s="14"/>
    </row>
    <row r="65" spans="1:21" ht="12" customHeight="1">
      <c r="A65" s="58" t="s">
        <v>80</v>
      </c>
      <c r="B65" s="120">
        <v>154</v>
      </c>
      <c r="C65" s="120">
        <v>5</v>
      </c>
      <c r="D65" s="120">
        <v>0</v>
      </c>
      <c r="E65" s="120">
        <v>86</v>
      </c>
      <c r="F65" s="120">
        <v>12</v>
      </c>
      <c r="G65" s="120">
        <v>3</v>
      </c>
      <c r="H65" s="120">
        <v>1</v>
      </c>
      <c r="I65" s="120">
        <v>11</v>
      </c>
      <c r="J65" s="120">
        <v>7</v>
      </c>
      <c r="K65" s="120">
        <v>0</v>
      </c>
      <c r="L65" s="120">
        <v>4</v>
      </c>
      <c r="M65" s="120">
        <v>2</v>
      </c>
      <c r="N65" s="120">
        <v>5</v>
      </c>
      <c r="O65" s="120">
        <v>8</v>
      </c>
      <c r="P65" s="120">
        <v>10</v>
      </c>
      <c r="Q65" s="120">
        <v>0</v>
      </c>
      <c r="R65" s="120">
        <v>0</v>
      </c>
      <c r="S65" s="120">
        <v>0</v>
      </c>
      <c r="T65" s="14"/>
      <c r="U65" s="14"/>
    </row>
    <row r="66" spans="1:21" ht="10.5" customHeight="1">
      <c r="A66" s="27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4"/>
      <c r="U66" s="14"/>
    </row>
    <row r="67" spans="1:21" ht="12" customHeight="1">
      <c r="A67" s="136" t="s">
        <v>111</v>
      </c>
      <c r="B67" s="120">
        <v>315</v>
      </c>
      <c r="C67" s="120">
        <v>9</v>
      </c>
      <c r="D67" s="120">
        <v>0</v>
      </c>
      <c r="E67" s="120">
        <v>195</v>
      </c>
      <c r="F67" s="120">
        <v>20</v>
      </c>
      <c r="G67" s="120">
        <v>0</v>
      </c>
      <c r="H67" s="120">
        <v>0</v>
      </c>
      <c r="I67" s="120">
        <v>47</v>
      </c>
      <c r="J67" s="120">
        <v>44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4"/>
      <c r="U67" s="14"/>
    </row>
    <row r="68" spans="1:21" ht="10.5" customHeight="1">
      <c r="A68" s="136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4"/>
      <c r="U68" s="14"/>
    </row>
    <row r="69" spans="1:21" ht="12" customHeight="1">
      <c r="A69" s="136" t="s">
        <v>47</v>
      </c>
      <c r="B69" s="120">
        <v>426</v>
      </c>
      <c r="C69" s="120">
        <v>26</v>
      </c>
      <c r="D69" s="120">
        <v>3</v>
      </c>
      <c r="E69" s="120">
        <v>151</v>
      </c>
      <c r="F69" s="120">
        <v>32</v>
      </c>
      <c r="G69" s="120">
        <v>4</v>
      </c>
      <c r="H69" s="120">
        <v>3</v>
      </c>
      <c r="I69" s="120">
        <v>36</v>
      </c>
      <c r="J69" s="120">
        <v>38</v>
      </c>
      <c r="K69" s="120">
        <v>1</v>
      </c>
      <c r="L69" s="120">
        <v>5</v>
      </c>
      <c r="M69" s="120">
        <v>6</v>
      </c>
      <c r="N69" s="120">
        <v>3</v>
      </c>
      <c r="O69" s="120">
        <v>33</v>
      </c>
      <c r="P69" s="120">
        <v>85</v>
      </c>
      <c r="Q69" s="120">
        <v>0</v>
      </c>
      <c r="R69" s="120">
        <v>0</v>
      </c>
      <c r="S69" s="120">
        <v>0</v>
      </c>
      <c r="T69" s="14"/>
      <c r="U69" s="14"/>
    </row>
    <row r="70" spans="1:21" ht="10.5" customHeight="1">
      <c r="A70" s="136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4"/>
      <c r="U70" s="14"/>
    </row>
    <row r="71" spans="1:21" ht="12" customHeight="1">
      <c r="A71" s="136" t="s">
        <v>112</v>
      </c>
      <c r="B71" s="120">
        <v>795</v>
      </c>
      <c r="C71" s="120">
        <v>0</v>
      </c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795</v>
      </c>
      <c r="S71" s="120">
        <v>0</v>
      </c>
      <c r="T71" s="14"/>
      <c r="U71" s="14"/>
    </row>
    <row r="72" spans="1:21" ht="10.5" customHeight="1">
      <c r="A72" s="136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4"/>
      <c r="U72" s="14"/>
    </row>
    <row r="73" spans="1:21" ht="12" customHeight="1">
      <c r="A73" s="78" t="s">
        <v>113</v>
      </c>
      <c r="B73" s="121">
        <v>649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649</v>
      </c>
      <c r="T73" s="14"/>
      <c r="U73" s="14"/>
    </row>
    <row r="74" spans="1:21" ht="12" customHeight="1">
      <c r="A74" s="14" t="s">
        <v>219</v>
      </c>
      <c r="B74" s="14"/>
      <c r="C74" s="28"/>
      <c r="D74" s="28"/>
      <c r="E74" s="28"/>
      <c r="F74" s="28"/>
      <c r="G74" s="28"/>
      <c r="H74" s="28"/>
      <c r="I74" s="28"/>
      <c r="J74" s="28"/>
      <c r="K74" s="14"/>
      <c r="L74" s="28"/>
      <c r="M74" s="28"/>
      <c r="N74" s="28"/>
      <c r="O74" s="28"/>
      <c r="P74" s="28"/>
      <c r="Q74" s="28"/>
      <c r="R74" s="28"/>
      <c r="S74" s="28"/>
      <c r="T74" s="14"/>
      <c r="U74" s="14"/>
    </row>
    <row r="75" spans="1:21" ht="12" customHeight="1">
      <c r="A75" s="14" t="s">
        <v>73</v>
      </c>
      <c r="B75" s="14"/>
      <c r="C75" s="28"/>
      <c r="D75" s="28"/>
      <c r="E75" s="28"/>
      <c r="F75" s="28"/>
      <c r="G75" s="28"/>
      <c r="H75" s="28"/>
      <c r="I75" s="28"/>
      <c r="J75" s="28"/>
      <c r="K75" s="14"/>
      <c r="L75" s="28"/>
      <c r="M75" s="28"/>
      <c r="N75" s="28"/>
      <c r="O75" s="28"/>
      <c r="P75" s="28"/>
      <c r="Q75" s="28"/>
      <c r="R75" s="28"/>
      <c r="S75" s="28"/>
      <c r="T75" s="14"/>
      <c r="U75" s="14"/>
    </row>
    <row r="76" spans="1:21" ht="12" customHeight="1">
      <c r="A76" s="14" t="s">
        <v>114</v>
      </c>
      <c r="B76" s="14"/>
      <c r="C76" s="28"/>
      <c r="D76" s="28"/>
      <c r="E76" s="28"/>
      <c r="F76" s="28"/>
      <c r="G76" s="28"/>
      <c r="H76" s="28"/>
      <c r="I76" s="28"/>
      <c r="J76" s="28"/>
      <c r="K76" s="14"/>
      <c r="L76" s="28"/>
      <c r="M76" s="28"/>
      <c r="N76" s="28"/>
      <c r="O76" s="28"/>
      <c r="P76" s="28"/>
      <c r="Q76" s="28"/>
      <c r="R76" s="28"/>
      <c r="S76" s="28"/>
      <c r="T76" s="14"/>
      <c r="U76" s="14"/>
    </row>
    <row r="77" spans="1:21" ht="12" customHeight="1">
      <c r="A77" s="14"/>
      <c r="B77" s="14"/>
      <c r="C77" s="28"/>
      <c r="D77" s="28"/>
      <c r="E77" s="28"/>
      <c r="F77" s="28"/>
      <c r="G77" s="28"/>
      <c r="H77" s="28"/>
      <c r="I77" s="28"/>
      <c r="J77" s="28"/>
      <c r="K77" s="14"/>
      <c r="L77" s="28"/>
      <c r="M77" s="28"/>
      <c r="N77" s="28"/>
      <c r="O77" s="28"/>
      <c r="P77" s="28"/>
      <c r="Q77" s="28"/>
      <c r="R77" s="28"/>
      <c r="S77" s="28"/>
      <c r="T77" s="14"/>
      <c r="U77" s="14"/>
    </row>
    <row r="78" spans="1:21" ht="12" customHeight="1">
      <c r="A78" s="14"/>
      <c r="B78" s="14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14"/>
      <c r="U78" s="14"/>
    </row>
    <row r="79" spans="1:21" ht="12" customHeight="1">
      <c r="A79" s="14"/>
      <c r="B79" s="14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14"/>
      <c r="U79" s="14"/>
    </row>
    <row r="80" spans="1:21" ht="12" customHeight="1">
      <c r="A80" s="14"/>
      <c r="B80" s="14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14"/>
      <c r="U80" s="14"/>
    </row>
    <row r="81" spans="1:21" ht="12" customHeight="1">
      <c r="A81" s="14"/>
      <c r="B81" s="14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14"/>
      <c r="U81" s="14"/>
    </row>
    <row r="82" spans="1:21" ht="12" customHeight="1">
      <c r="A82" s="14"/>
      <c r="B82" s="14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14"/>
      <c r="U82" s="14"/>
    </row>
    <row r="83" spans="1:21" ht="12" customHeight="1">
      <c r="A83" s="14"/>
      <c r="B83" s="1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14"/>
      <c r="U83" s="14"/>
    </row>
    <row r="84" spans="1:21" ht="12" customHeight="1">
      <c r="A84" s="14"/>
      <c r="B84" s="14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14"/>
      <c r="U84" s="14"/>
    </row>
    <row r="85" spans="1:21" ht="12" customHeight="1">
      <c r="A85" s="14"/>
      <c r="B85" s="14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14"/>
      <c r="U85" s="14"/>
    </row>
    <row r="86" spans="1:21" ht="12" customHeight="1">
      <c r="A86" s="14"/>
      <c r="B86" s="14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14"/>
      <c r="U86" s="14"/>
    </row>
    <row r="87" spans="1:21" ht="12" customHeight="1">
      <c r="A87" s="14"/>
      <c r="B87" s="14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14"/>
      <c r="U87" s="14"/>
    </row>
    <row r="88" spans="1:21" ht="12" customHeight="1">
      <c r="A88" s="14"/>
      <c r="B88" s="14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14"/>
      <c r="U88" s="14"/>
    </row>
    <row r="89" spans="1:21" ht="12" customHeight="1">
      <c r="A89" s="14"/>
      <c r="B89" s="1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14"/>
      <c r="U89" s="14"/>
    </row>
    <row r="90" spans="1:21" ht="12" customHeight="1">
      <c r="A90" s="14"/>
      <c r="B90" s="14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14"/>
      <c r="U90" s="14"/>
    </row>
    <row r="91" spans="1:21" ht="12" customHeight="1">
      <c r="A91" s="14"/>
      <c r="B91" s="14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14"/>
      <c r="U91" s="14"/>
    </row>
    <row r="92" spans="1:21" ht="12" customHeight="1">
      <c r="A92" s="14"/>
      <c r="B92" s="14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14"/>
      <c r="U92" s="14"/>
    </row>
    <row r="93" spans="1:21" ht="12" customHeight="1">
      <c r="A93" s="14"/>
      <c r="B93" s="14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14"/>
      <c r="U93" s="14"/>
    </row>
    <row r="94" spans="1:21" ht="12" customHeight="1">
      <c r="A94" s="14"/>
      <c r="B94" s="14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4"/>
      <c r="U94" s="14"/>
    </row>
    <row r="95" spans="1:21" ht="12" customHeight="1">
      <c r="A95" s="14"/>
      <c r="B95" s="14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4"/>
      <c r="U95" s="14"/>
    </row>
    <row r="96" spans="1:21" ht="12" customHeight="1">
      <c r="A96" s="14"/>
      <c r="B96" s="14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4"/>
      <c r="U96" s="14"/>
    </row>
    <row r="97" spans="1:21" ht="12" customHeight="1">
      <c r="A97" s="14"/>
      <c r="B97" s="14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4"/>
      <c r="U97" s="14"/>
    </row>
    <row r="98" spans="1:21" ht="12" customHeight="1">
      <c r="A98" s="14"/>
      <c r="B98" s="14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4"/>
      <c r="U98" s="14"/>
    </row>
    <row r="99" spans="1:21" ht="12" customHeight="1">
      <c r="A99" s="14"/>
      <c r="B99" s="14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4"/>
      <c r="U99" s="14"/>
    </row>
    <row r="100" spans="1:21" ht="12" customHeight="1">
      <c r="A100" s="14"/>
      <c r="B100" s="14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4"/>
      <c r="U100" s="14"/>
    </row>
    <row r="101" spans="1:21" ht="12" customHeight="1">
      <c r="A101" s="14"/>
      <c r="B101" s="1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4"/>
      <c r="U101" s="14"/>
    </row>
    <row r="102" spans="1:21" ht="12" customHeight="1">
      <c r="A102" s="14"/>
      <c r="B102" s="14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4"/>
      <c r="U102" s="14"/>
    </row>
    <row r="103" spans="1:21" ht="12" customHeight="1">
      <c r="A103" s="14"/>
      <c r="B103" s="14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4"/>
      <c r="U103" s="14"/>
    </row>
    <row r="104" spans="1:21" ht="12" customHeight="1">
      <c r="A104" s="14"/>
      <c r="B104" s="14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4"/>
      <c r="U104" s="14"/>
    </row>
    <row r="105" spans="1:21" ht="12" customHeight="1">
      <c r="A105" s="14"/>
      <c r="B105" s="14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4"/>
      <c r="U105" s="14"/>
    </row>
    <row r="106" spans="1:21" ht="12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2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2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2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2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2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2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2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12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2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12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12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12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12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</sheetData>
  <printOptions/>
  <pageMargins left="0.5905511811023623" right="0.59" top="0.7086614173228347" bottom="0.61" header="0.5118110236220472" footer="0.1968503937007874"/>
  <pageSetup horizontalDpi="300" verticalDpi="300" orientation="portrait" paperSize="9" scale="95" r:id="rId1"/>
  <colBreaks count="1" manualBreakCount="1">
    <brk id="20" min="1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37" sqref="A37"/>
    </sheetView>
  </sheetViews>
  <sheetFormatPr defaultColWidth="8.796875" defaultRowHeight="12" customHeight="1"/>
  <cols>
    <col min="1" max="1" width="12.296875" style="2" customWidth="1"/>
    <col min="2" max="2" width="8" style="29" customWidth="1"/>
    <col min="3" max="5" width="7.296875" style="29" customWidth="1"/>
    <col min="6" max="6" width="9.296875" style="29" customWidth="1"/>
    <col min="7" max="7" width="8" style="29" customWidth="1"/>
    <col min="8" max="10" width="7.296875" style="29" customWidth="1"/>
    <col min="11" max="11" width="9.296875" style="29" customWidth="1"/>
    <col min="12" max="16384" width="8.8984375" style="2" customWidth="1"/>
  </cols>
  <sheetData>
    <row r="1" ht="15" customHeight="1">
      <c r="A1" s="20" t="s">
        <v>115</v>
      </c>
    </row>
    <row r="2" spans="6:11" ht="4.5" customHeight="1">
      <c r="F2" s="30"/>
      <c r="K2" s="30"/>
    </row>
    <row r="3" spans="1:11" ht="15.75" customHeight="1">
      <c r="A3" s="92"/>
      <c r="B3" s="91"/>
      <c r="C3" s="90"/>
      <c r="D3" s="97" t="s">
        <v>214</v>
      </c>
      <c r="E3" s="90"/>
      <c r="F3" s="90"/>
      <c r="G3" s="89"/>
      <c r="H3" s="90"/>
      <c r="I3" s="97" t="s">
        <v>218</v>
      </c>
      <c r="J3" s="90"/>
      <c r="K3" s="90"/>
    </row>
    <row r="4" spans="1:11" s="9" customFormat="1" ht="15.75" customHeight="1">
      <c r="A4" s="78" t="s">
        <v>193</v>
      </c>
      <c r="B4" s="93" t="s">
        <v>117</v>
      </c>
      <c r="C4" s="94" t="s">
        <v>118</v>
      </c>
      <c r="D4" s="94" t="s">
        <v>119</v>
      </c>
      <c r="E4" s="94" t="s">
        <v>120</v>
      </c>
      <c r="F4" s="95" t="s">
        <v>121</v>
      </c>
      <c r="G4" s="96" t="s">
        <v>117</v>
      </c>
      <c r="H4" s="94" t="s">
        <v>118</v>
      </c>
      <c r="I4" s="94" t="s">
        <v>119</v>
      </c>
      <c r="J4" s="94" t="s">
        <v>120</v>
      </c>
      <c r="K4" s="95" t="s">
        <v>121</v>
      </c>
    </row>
    <row r="5" spans="1:11" ht="18" customHeight="1">
      <c r="A5" s="136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8" customHeight="1">
      <c r="A6" s="58" t="s">
        <v>122</v>
      </c>
      <c r="B6" s="120">
        <v>40278</v>
      </c>
      <c r="C6" s="120">
        <v>9798</v>
      </c>
      <c r="D6" s="120">
        <v>9459</v>
      </c>
      <c r="E6" s="120">
        <v>20316</v>
      </c>
      <c r="F6" s="120">
        <v>705</v>
      </c>
      <c r="G6" s="120">
        <v>42719</v>
      </c>
      <c r="H6" s="120">
        <v>10427</v>
      </c>
      <c r="I6" s="120">
        <v>9944</v>
      </c>
      <c r="J6" s="120">
        <v>21388</v>
      </c>
      <c r="K6" s="120">
        <v>960</v>
      </c>
    </row>
    <row r="7" spans="1:11" ht="18" customHeight="1">
      <c r="A7" s="58" t="s">
        <v>123</v>
      </c>
      <c r="B7" s="120">
        <v>341</v>
      </c>
      <c r="C7" s="120">
        <v>121</v>
      </c>
      <c r="D7" s="120">
        <v>115</v>
      </c>
      <c r="E7" s="120">
        <v>101</v>
      </c>
      <c r="F7" s="120">
        <v>4</v>
      </c>
      <c r="G7" s="120">
        <v>336</v>
      </c>
      <c r="H7" s="120">
        <v>125</v>
      </c>
      <c r="I7" s="120">
        <v>101</v>
      </c>
      <c r="J7" s="120">
        <v>108</v>
      </c>
      <c r="K7" s="120">
        <v>2</v>
      </c>
    </row>
    <row r="8" spans="1:11" ht="18" customHeight="1">
      <c r="A8" s="58" t="s">
        <v>124</v>
      </c>
      <c r="B8" s="120">
        <v>49398</v>
      </c>
      <c r="C8" s="120">
        <v>12965</v>
      </c>
      <c r="D8" s="120">
        <v>11879</v>
      </c>
      <c r="E8" s="120">
        <v>23744</v>
      </c>
      <c r="F8" s="120">
        <v>810</v>
      </c>
      <c r="G8" s="120">
        <v>52988</v>
      </c>
      <c r="H8" s="120">
        <v>14044</v>
      </c>
      <c r="I8" s="120">
        <v>12612</v>
      </c>
      <c r="J8" s="120">
        <v>25222</v>
      </c>
      <c r="K8" s="120">
        <v>1110</v>
      </c>
    </row>
    <row r="9" spans="1:11" ht="15" customHeight="1">
      <c r="A9" s="56"/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8" customHeight="1">
      <c r="A10" s="136" t="s">
        <v>125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8" customHeight="1">
      <c r="A11" s="58" t="s">
        <v>122</v>
      </c>
      <c r="B11" s="120">
        <v>10223</v>
      </c>
      <c r="C11" s="120">
        <v>1838</v>
      </c>
      <c r="D11" s="120">
        <v>1630</v>
      </c>
      <c r="E11" s="120">
        <v>6538</v>
      </c>
      <c r="F11" s="120">
        <v>217</v>
      </c>
      <c r="G11" s="120">
        <v>10713</v>
      </c>
      <c r="H11" s="120">
        <v>1839</v>
      </c>
      <c r="I11" s="120">
        <v>1755</v>
      </c>
      <c r="J11" s="120">
        <v>6863</v>
      </c>
      <c r="K11" s="120">
        <v>256</v>
      </c>
    </row>
    <row r="12" spans="1:11" ht="18" customHeight="1">
      <c r="A12" s="58" t="s">
        <v>123</v>
      </c>
      <c r="B12" s="120">
        <v>69</v>
      </c>
      <c r="C12" s="120">
        <v>16</v>
      </c>
      <c r="D12" s="120">
        <v>17</v>
      </c>
      <c r="E12" s="120">
        <v>34</v>
      </c>
      <c r="F12" s="120">
        <v>2</v>
      </c>
      <c r="G12" s="120">
        <v>75</v>
      </c>
      <c r="H12" s="120">
        <v>14</v>
      </c>
      <c r="I12" s="120">
        <v>24</v>
      </c>
      <c r="J12" s="120">
        <v>36</v>
      </c>
      <c r="K12" s="120">
        <v>1</v>
      </c>
    </row>
    <row r="13" spans="1:11" ht="18" customHeight="1">
      <c r="A13" s="58" t="s">
        <v>124</v>
      </c>
      <c r="B13" s="120">
        <v>12336</v>
      </c>
      <c r="C13" s="120">
        <v>2343</v>
      </c>
      <c r="D13" s="120">
        <v>2033</v>
      </c>
      <c r="E13" s="120">
        <v>7708</v>
      </c>
      <c r="F13" s="120">
        <v>252</v>
      </c>
      <c r="G13" s="120">
        <v>13135</v>
      </c>
      <c r="H13" s="120">
        <v>2359</v>
      </c>
      <c r="I13" s="120">
        <v>2257</v>
      </c>
      <c r="J13" s="120">
        <v>8218</v>
      </c>
      <c r="K13" s="120">
        <v>301</v>
      </c>
    </row>
    <row r="14" spans="1:11" ht="15" customHeight="1">
      <c r="A14" s="56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18" customHeight="1">
      <c r="A15" s="136" t="s">
        <v>126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8" customHeight="1">
      <c r="A16" s="58" t="s">
        <v>122</v>
      </c>
      <c r="B16" s="120">
        <v>10889</v>
      </c>
      <c r="C16" s="120">
        <v>2254</v>
      </c>
      <c r="D16" s="120">
        <v>2645</v>
      </c>
      <c r="E16" s="120">
        <v>5860</v>
      </c>
      <c r="F16" s="120">
        <v>130</v>
      </c>
      <c r="G16" s="120">
        <v>11721</v>
      </c>
      <c r="H16" s="120">
        <v>2525</v>
      </c>
      <c r="I16" s="120">
        <v>2751</v>
      </c>
      <c r="J16" s="120">
        <v>6261</v>
      </c>
      <c r="K16" s="120">
        <v>184</v>
      </c>
    </row>
    <row r="17" spans="1:11" ht="18" customHeight="1">
      <c r="A17" s="58" t="s">
        <v>123</v>
      </c>
      <c r="B17" s="120">
        <v>74</v>
      </c>
      <c r="C17" s="120">
        <v>27</v>
      </c>
      <c r="D17" s="120">
        <v>26</v>
      </c>
      <c r="E17" s="120">
        <v>21</v>
      </c>
      <c r="F17" s="120">
        <v>0</v>
      </c>
      <c r="G17" s="120">
        <v>66</v>
      </c>
      <c r="H17" s="120">
        <v>18</v>
      </c>
      <c r="I17" s="120">
        <v>20</v>
      </c>
      <c r="J17" s="120">
        <v>27</v>
      </c>
      <c r="K17" s="120">
        <v>1</v>
      </c>
    </row>
    <row r="18" spans="1:11" ht="18" customHeight="1">
      <c r="A18" s="58" t="s">
        <v>124</v>
      </c>
      <c r="B18" s="120">
        <v>12891</v>
      </c>
      <c r="C18" s="120">
        <v>2808</v>
      </c>
      <c r="D18" s="120">
        <v>3238</v>
      </c>
      <c r="E18" s="120">
        <v>6697</v>
      </c>
      <c r="F18" s="120">
        <v>148</v>
      </c>
      <c r="G18" s="120">
        <v>13970</v>
      </c>
      <c r="H18" s="120">
        <v>3208</v>
      </c>
      <c r="I18" s="120">
        <v>3394</v>
      </c>
      <c r="J18" s="120">
        <v>7164</v>
      </c>
      <c r="K18" s="120">
        <v>204</v>
      </c>
    </row>
    <row r="19" spans="1:11" ht="15" customHeight="1">
      <c r="A19" s="56"/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18" customHeight="1">
      <c r="A20" s="136" t="s">
        <v>130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18" customHeight="1">
      <c r="A21" s="58" t="s">
        <v>122</v>
      </c>
      <c r="B21" s="120">
        <v>7900</v>
      </c>
      <c r="C21" s="120">
        <v>1841</v>
      </c>
      <c r="D21" s="120">
        <v>2359</v>
      </c>
      <c r="E21" s="120">
        <v>3558</v>
      </c>
      <c r="F21" s="120">
        <v>142</v>
      </c>
      <c r="G21" s="120">
        <v>8587</v>
      </c>
      <c r="H21" s="120">
        <v>2055</v>
      </c>
      <c r="I21" s="120">
        <v>2548</v>
      </c>
      <c r="J21" s="120">
        <v>3756</v>
      </c>
      <c r="K21" s="120">
        <v>228</v>
      </c>
    </row>
    <row r="22" spans="1:11" ht="18" customHeight="1">
      <c r="A22" s="58" t="s">
        <v>123</v>
      </c>
      <c r="B22" s="120">
        <v>71</v>
      </c>
      <c r="C22" s="120">
        <v>18</v>
      </c>
      <c r="D22" s="120">
        <v>35</v>
      </c>
      <c r="E22" s="120">
        <v>18</v>
      </c>
      <c r="F22" s="120">
        <v>0</v>
      </c>
      <c r="G22" s="120">
        <v>58</v>
      </c>
      <c r="H22" s="120">
        <v>13</v>
      </c>
      <c r="I22" s="120">
        <v>25</v>
      </c>
      <c r="J22" s="120">
        <v>20</v>
      </c>
      <c r="K22" s="120">
        <v>0</v>
      </c>
    </row>
    <row r="23" spans="1:11" ht="18" customHeight="1">
      <c r="A23" s="58" t="s">
        <v>124</v>
      </c>
      <c r="B23" s="120">
        <v>9718</v>
      </c>
      <c r="C23" s="120">
        <v>2382</v>
      </c>
      <c r="D23" s="120">
        <v>2975</v>
      </c>
      <c r="E23" s="120">
        <v>4192</v>
      </c>
      <c r="F23" s="120">
        <v>169</v>
      </c>
      <c r="G23" s="120">
        <v>10634</v>
      </c>
      <c r="H23" s="120">
        <v>2704</v>
      </c>
      <c r="I23" s="120">
        <v>3215</v>
      </c>
      <c r="J23" s="120">
        <v>4445</v>
      </c>
      <c r="K23" s="120">
        <v>270</v>
      </c>
    </row>
    <row r="24" spans="1:11" ht="15" customHeight="1">
      <c r="A24" s="56"/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11" ht="18" customHeight="1">
      <c r="A25" s="136" t="s">
        <v>131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spans="1:11" ht="18" customHeight="1">
      <c r="A26" s="58" t="s">
        <v>122</v>
      </c>
      <c r="B26" s="120">
        <v>7599</v>
      </c>
      <c r="C26" s="120">
        <v>1964</v>
      </c>
      <c r="D26" s="120">
        <v>1842</v>
      </c>
      <c r="E26" s="120">
        <v>3638</v>
      </c>
      <c r="F26" s="120">
        <v>155</v>
      </c>
      <c r="G26" s="120">
        <v>8037</v>
      </c>
      <c r="H26" s="120">
        <v>2075</v>
      </c>
      <c r="I26" s="120">
        <v>1880</v>
      </c>
      <c r="J26" s="120">
        <v>3860</v>
      </c>
      <c r="K26" s="120">
        <v>222</v>
      </c>
    </row>
    <row r="27" spans="1:11" ht="18" customHeight="1">
      <c r="A27" s="58" t="s">
        <v>123</v>
      </c>
      <c r="B27" s="120">
        <v>66</v>
      </c>
      <c r="C27" s="120">
        <v>24</v>
      </c>
      <c r="D27" s="120">
        <v>18</v>
      </c>
      <c r="E27" s="120">
        <v>24</v>
      </c>
      <c r="F27" s="120">
        <v>0</v>
      </c>
      <c r="G27" s="120">
        <v>67</v>
      </c>
      <c r="H27" s="120">
        <v>32</v>
      </c>
      <c r="I27" s="120">
        <v>17</v>
      </c>
      <c r="J27" s="120">
        <v>18</v>
      </c>
      <c r="K27" s="120">
        <v>0</v>
      </c>
    </row>
    <row r="28" spans="1:11" ht="18" customHeight="1">
      <c r="A28" s="58" t="s">
        <v>124</v>
      </c>
      <c r="B28" s="120">
        <v>9196</v>
      </c>
      <c r="C28" s="120">
        <v>2445</v>
      </c>
      <c r="D28" s="120">
        <v>2282</v>
      </c>
      <c r="E28" s="120">
        <v>4295</v>
      </c>
      <c r="F28" s="120">
        <v>174</v>
      </c>
      <c r="G28" s="120">
        <v>9910</v>
      </c>
      <c r="H28" s="120">
        <v>2721</v>
      </c>
      <c r="I28" s="120">
        <v>2327</v>
      </c>
      <c r="J28" s="120">
        <v>4609</v>
      </c>
      <c r="K28" s="120">
        <v>253</v>
      </c>
    </row>
    <row r="29" spans="1:11" ht="15" customHeight="1">
      <c r="A29" s="56"/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1:11" ht="18" customHeight="1">
      <c r="A30" s="136" t="s">
        <v>127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58" t="s">
        <v>122</v>
      </c>
      <c r="B31" s="120">
        <v>1307</v>
      </c>
      <c r="C31" s="120">
        <v>653</v>
      </c>
      <c r="D31" s="120">
        <v>251</v>
      </c>
      <c r="E31" s="120">
        <v>369</v>
      </c>
      <c r="F31" s="120">
        <v>34</v>
      </c>
      <c r="G31" s="120">
        <v>1218</v>
      </c>
      <c r="H31" s="120">
        <v>575</v>
      </c>
      <c r="I31" s="120">
        <v>274</v>
      </c>
      <c r="J31" s="120">
        <v>326</v>
      </c>
      <c r="K31" s="120">
        <v>43</v>
      </c>
    </row>
    <row r="32" spans="1:11" ht="18" customHeight="1">
      <c r="A32" s="58" t="s">
        <v>123</v>
      </c>
      <c r="B32" s="120">
        <v>16</v>
      </c>
      <c r="C32" s="120">
        <v>9</v>
      </c>
      <c r="D32" s="120">
        <v>4</v>
      </c>
      <c r="E32" s="120">
        <v>2</v>
      </c>
      <c r="F32" s="120">
        <v>1</v>
      </c>
      <c r="G32" s="120">
        <v>27</v>
      </c>
      <c r="H32" s="120">
        <v>18</v>
      </c>
      <c r="I32" s="120">
        <v>6</v>
      </c>
      <c r="J32" s="120">
        <v>3</v>
      </c>
      <c r="K32" s="120">
        <v>0</v>
      </c>
    </row>
    <row r="33" spans="1:11" ht="18" customHeight="1">
      <c r="A33" s="58" t="s">
        <v>124</v>
      </c>
      <c r="B33" s="120">
        <v>1817</v>
      </c>
      <c r="C33" s="120">
        <v>1015</v>
      </c>
      <c r="D33" s="120">
        <v>316</v>
      </c>
      <c r="E33" s="120">
        <v>448</v>
      </c>
      <c r="F33" s="120">
        <v>38</v>
      </c>
      <c r="G33" s="120">
        <v>1672</v>
      </c>
      <c r="H33" s="120">
        <v>863</v>
      </c>
      <c r="I33" s="120">
        <v>373</v>
      </c>
      <c r="J33" s="120">
        <v>387</v>
      </c>
      <c r="K33" s="120">
        <v>49</v>
      </c>
    </row>
    <row r="34" spans="1:11" ht="15" customHeight="1">
      <c r="A34" s="56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8" customHeight="1">
      <c r="A35" s="136" t="s">
        <v>128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spans="1:11" ht="18" customHeight="1">
      <c r="A36" s="58" t="s">
        <v>122</v>
      </c>
      <c r="B36" s="120">
        <v>1076</v>
      </c>
      <c r="C36" s="120">
        <v>328</v>
      </c>
      <c r="D36" s="120">
        <v>392</v>
      </c>
      <c r="E36" s="120">
        <v>329</v>
      </c>
      <c r="F36" s="120">
        <v>27</v>
      </c>
      <c r="G36" s="120">
        <v>1018</v>
      </c>
      <c r="H36" s="120">
        <v>281</v>
      </c>
      <c r="I36" s="120">
        <v>401</v>
      </c>
      <c r="J36" s="120">
        <v>309</v>
      </c>
      <c r="K36" s="120">
        <v>27</v>
      </c>
    </row>
    <row r="37" spans="1:11" ht="18" customHeight="1">
      <c r="A37" s="58" t="s">
        <v>123</v>
      </c>
      <c r="B37" s="120">
        <v>16</v>
      </c>
      <c r="C37" s="120">
        <v>6</v>
      </c>
      <c r="D37" s="120">
        <v>7</v>
      </c>
      <c r="E37" s="120">
        <v>2</v>
      </c>
      <c r="F37" s="120">
        <v>1</v>
      </c>
      <c r="G37" s="120">
        <v>20</v>
      </c>
      <c r="H37" s="120">
        <v>8</v>
      </c>
      <c r="I37" s="120">
        <v>8</v>
      </c>
      <c r="J37" s="120">
        <v>4</v>
      </c>
      <c r="K37" s="120">
        <v>0</v>
      </c>
    </row>
    <row r="38" spans="1:11" s="33" customFormat="1" ht="18" customHeight="1">
      <c r="A38" s="138" t="s">
        <v>124</v>
      </c>
      <c r="B38" s="120">
        <v>1335</v>
      </c>
      <c r="C38" s="120">
        <v>452</v>
      </c>
      <c r="D38" s="120">
        <v>485</v>
      </c>
      <c r="E38" s="120">
        <v>369</v>
      </c>
      <c r="F38" s="120">
        <v>29</v>
      </c>
      <c r="G38" s="120">
        <v>1321</v>
      </c>
      <c r="H38" s="120">
        <v>422</v>
      </c>
      <c r="I38" s="120">
        <v>486</v>
      </c>
      <c r="J38" s="120">
        <v>380</v>
      </c>
      <c r="K38" s="120">
        <v>33</v>
      </c>
    </row>
    <row r="39" spans="1:11" ht="15" customHeight="1">
      <c r="A39" s="56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ht="18" customHeight="1">
      <c r="A40" s="136" t="s">
        <v>129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58" t="s">
        <v>122</v>
      </c>
      <c r="B41" s="120">
        <v>1284</v>
      </c>
      <c r="C41" s="120">
        <v>920</v>
      </c>
      <c r="D41" s="120">
        <v>340</v>
      </c>
      <c r="E41" s="120">
        <v>24</v>
      </c>
      <c r="F41" s="120">
        <v>0</v>
      </c>
      <c r="G41" s="120">
        <v>1425</v>
      </c>
      <c r="H41" s="120">
        <v>1077</v>
      </c>
      <c r="I41" s="120">
        <v>335</v>
      </c>
      <c r="J41" s="120">
        <v>13</v>
      </c>
      <c r="K41" s="120">
        <v>0</v>
      </c>
    </row>
    <row r="42" spans="1:11" ht="18" customHeight="1">
      <c r="A42" s="58" t="s">
        <v>123</v>
      </c>
      <c r="B42" s="120">
        <v>29</v>
      </c>
      <c r="C42" s="120">
        <v>21</v>
      </c>
      <c r="D42" s="120">
        <v>8</v>
      </c>
      <c r="E42" s="120">
        <v>0</v>
      </c>
      <c r="F42" s="120">
        <v>0</v>
      </c>
      <c r="G42" s="120">
        <v>23</v>
      </c>
      <c r="H42" s="120">
        <v>22</v>
      </c>
      <c r="I42" s="120">
        <v>1</v>
      </c>
      <c r="J42" s="120">
        <v>0</v>
      </c>
      <c r="K42" s="120">
        <v>0</v>
      </c>
    </row>
    <row r="43" spans="1:11" ht="18" customHeight="1">
      <c r="A43" s="58" t="s">
        <v>124</v>
      </c>
      <c r="B43" s="120">
        <v>2105</v>
      </c>
      <c r="C43" s="120">
        <v>1520</v>
      </c>
      <c r="D43" s="120">
        <v>550</v>
      </c>
      <c r="E43" s="120">
        <v>35</v>
      </c>
      <c r="F43" s="120">
        <v>0</v>
      </c>
      <c r="G43" s="120">
        <v>2346</v>
      </c>
      <c r="H43" s="120">
        <v>1767</v>
      </c>
      <c r="I43" s="120">
        <v>560</v>
      </c>
      <c r="J43" s="120">
        <v>19</v>
      </c>
      <c r="K43" s="120">
        <v>0</v>
      </c>
    </row>
    <row r="44" spans="1:11" ht="12" customHeight="1">
      <c r="A44" s="55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2" customHeight="1">
      <c r="A45" s="3" t="s">
        <v>116</v>
      </c>
    </row>
    <row r="46" ht="12" customHeight="1">
      <c r="A46" s="3" t="s">
        <v>73</v>
      </c>
    </row>
    <row r="47" ht="12" customHeight="1">
      <c r="A47" s="3"/>
    </row>
  </sheetData>
  <printOptions/>
  <pageMargins left="0.6" right="0.59" top="0.6" bottom="0.708661417322834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1">
      <selection activeCell="A38" sqref="A38"/>
    </sheetView>
  </sheetViews>
  <sheetFormatPr defaultColWidth="8.796875" defaultRowHeight="12" customHeight="1"/>
  <cols>
    <col min="1" max="1" width="14.19921875" style="8" customWidth="1"/>
    <col min="2" max="16384" width="8.8984375" style="8" customWidth="1"/>
  </cols>
  <sheetData>
    <row r="1" ht="15.75" customHeight="1">
      <c r="A1" s="39" t="s">
        <v>208</v>
      </c>
    </row>
    <row r="2" spans="7:9" ht="4.5" customHeight="1">
      <c r="G2" s="38"/>
      <c r="I2" s="35"/>
    </row>
    <row r="3" spans="1:9" ht="13.5" customHeight="1">
      <c r="A3" s="21"/>
      <c r="B3" s="98" t="s">
        <v>198</v>
      </c>
      <c r="C3" s="21"/>
      <c r="D3" s="98" t="s">
        <v>199</v>
      </c>
      <c r="E3" s="99"/>
      <c r="F3" s="98" t="s">
        <v>200</v>
      </c>
      <c r="G3" s="21"/>
      <c r="H3" s="98" t="s">
        <v>201</v>
      </c>
      <c r="I3" s="21"/>
    </row>
    <row r="4" spans="1:9" ht="13.5" customHeight="1">
      <c r="A4" s="105" t="s">
        <v>1</v>
      </c>
      <c r="B4" s="101" t="s">
        <v>117</v>
      </c>
      <c r="C4" s="101" t="s">
        <v>194</v>
      </c>
      <c r="D4" s="101" t="s">
        <v>117</v>
      </c>
      <c r="E4" s="101" t="s">
        <v>194</v>
      </c>
      <c r="F4" s="101" t="s">
        <v>117</v>
      </c>
      <c r="G4" s="101" t="s">
        <v>194</v>
      </c>
      <c r="H4" s="101" t="s">
        <v>117</v>
      </c>
      <c r="I4" s="101" t="s">
        <v>194</v>
      </c>
    </row>
    <row r="5" spans="1:9" ht="12" customHeight="1">
      <c r="A5" s="102"/>
      <c r="B5" s="19"/>
      <c r="C5" s="17"/>
      <c r="D5" s="17"/>
      <c r="E5" s="17"/>
      <c r="F5" s="17"/>
      <c r="G5" s="17"/>
      <c r="H5" s="17"/>
      <c r="I5" s="17"/>
    </row>
    <row r="6" spans="1:9" ht="18" customHeight="1">
      <c r="A6" s="35" t="s">
        <v>132</v>
      </c>
      <c r="B6" s="140">
        <v>5746</v>
      </c>
      <c r="C6" s="141">
        <v>83</v>
      </c>
      <c r="D6" s="141">
        <v>1838</v>
      </c>
      <c r="E6" s="141">
        <v>29</v>
      </c>
      <c r="F6" s="141">
        <v>21</v>
      </c>
      <c r="G6" s="141">
        <v>2</v>
      </c>
      <c r="H6" s="141">
        <v>1166</v>
      </c>
      <c r="I6" s="117">
        <v>26</v>
      </c>
    </row>
    <row r="7" spans="1:8" ht="12" customHeight="1">
      <c r="A7" s="35"/>
      <c r="B7" s="144"/>
      <c r="C7" s="145"/>
      <c r="D7" s="146"/>
      <c r="E7" s="145"/>
      <c r="F7" s="146"/>
      <c r="G7" s="145"/>
      <c r="H7" s="146"/>
    </row>
    <row r="8" spans="1:9" ht="18" customHeight="1">
      <c r="A8" s="103" t="s">
        <v>133</v>
      </c>
      <c r="B8" s="144">
        <v>379</v>
      </c>
      <c r="C8" s="145">
        <v>2</v>
      </c>
      <c r="D8" s="145">
        <v>37</v>
      </c>
      <c r="E8" s="145">
        <v>0</v>
      </c>
      <c r="F8" s="145">
        <v>0</v>
      </c>
      <c r="G8" s="145">
        <v>0</v>
      </c>
      <c r="H8" s="145">
        <v>62</v>
      </c>
      <c r="I8" s="8">
        <v>0</v>
      </c>
    </row>
    <row r="9" spans="1:9" ht="18" customHeight="1">
      <c r="A9" s="35" t="s">
        <v>134</v>
      </c>
      <c r="B9" s="144">
        <v>789</v>
      </c>
      <c r="C9" s="145">
        <v>7</v>
      </c>
      <c r="D9" s="145">
        <v>200</v>
      </c>
      <c r="E9" s="145">
        <v>2</v>
      </c>
      <c r="F9" s="145">
        <v>0</v>
      </c>
      <c r="G9" s="145">
        <v>0</v>
      </c>
      <c r="H9" s="145">
        <v>160</v>
      </c>
      <c r="I9" s="8">
        <v>2</v>
      </c>
    </row>
    <row r="10" spans="1:9" ht="18" customHeight="1">
      <c r="A10" s="35" t="s">
        <v>135</v>
      </c>
      <c r="B10" s="144">
        <v>546</v>
      </c>
      <c r="C10" s="145">
        <v>7</v>
      </c>
      <c r="D10" s="145">
        <v>200</v>
      </c>
      <c r="E10" s="145">
        <v>1</v>
      </c>
      <c r="F10" s="145">
        <v>0</v>
      </c>
      <c r="G10" s="145">
        <v>0</v>
      </c>
      <c r="H10" s="145">
        <v>76</v>
      </c>
      <c r="I10" s="8">
        <v>1</v>
      </c>
    </row>
    <row r="11" spans="1:9" ht="18" customHeight="1">
      <c r="A11" s="103" t="s">
        <v>136</v>
      </c>
      <c r="B11" s="144">
        <v>967</v>
      </c>
      <c r="C11" s="145">
        <v>16</v>
      </c>
      <c r="D11" s="145">
        <v>386</v>
      </c>
      <c r="E11" s="145">
        <v>12</v>
      </c>
      <c r="F11" s="145">
        <v>9</v>
      </c>
      <c r="G11" s="145">
        <v>2</v>
      </c>
      <c r="H11" s="145">
        <v>185</v>
      </c>
      <c r="I11" s="8">
        <v>2</v>
      </c>
    </row>
    <row r="12" spans="1:9" ht="18" customHeight="1">
      <c r="A12" s="103" t="s">
        <v>137</v>
      </c>
      <c r="B12" s="144">
        <v>432</v>
      </c>
      <c r="C12" s="145">
        <v>6</v>
      </c>
      <c r="D12" s="145">
        <v>144</v>
      </c>
      <c r="E12" s="145">
        <v>0</v>
      </c>
      <c r="F12" s="145">
        <v>0</v>
      </c>
      <c r="G12" s="145">
        <v>0</v>
      </c>
      <c r="H12" s="145">
        <v>117</v>
      </c>
      <c r="I12" s="8">
        <v>4</v>
      </c>
    </row>
    <row r="13" spans="1:9" ht="18" customHeight="1">
      <c r="A13" s="103" t="s">
        <v>138</v>
      </c>
      <c r="B13" s="144">
        <v>736</v>
      </c>
      <c r="C13" s="145">
        <v>10</v>
      </c>
      <c r="D13" s="145">
        <v>151</v>
      </c>
      <c r="E13" s="145">
        <v>1</v>
      </c>
      <c r="F13" s="145">
        <v>0</v>
      </c>
      <c r="G13" s="145">
        <v>0</v>
      </c>
      <c r="H13" s="145">
        <v>149</v>
      </c>
      <c r="I13" s="8">
        <v>5</v>
      </c>
    </row>
    <row r="14" spans="1:9" ht="18" customHeight="1">
      <c r="A14" s="103" t="s">
        <v>139</v>
      </c>
      <c r="B14" s="144">
        <v>846</v>
      </c>
      <c r="C14" s="145">
        <v>12</v>
      </c>
      <c r="D14" s="145">
        <v>366</v>
      </c>
      <c r="E14" s="145">
        <v>5</v>
      </c>
      <c r="F14" s="145">
        <v>0</v>
      </c>
      <c r="G14" s="145">
        <v>0</v>
      </c>
      <c r="H14" s="145">
        <v>148</v>
      </c>
      <c r="I14" s="8">
        <v>5</v>
      </c>
    </row>
    <row r="15" spans="1:9" ht="18" customHeight="1">
      <c r="A15" s="103" t="s">
        <v>140</v>
      </c>
      <c r="B15" s="144">
        <v>335</v>
      </c>
      <c r="C15" s="145">
        <v>9</v>
      </c>
      <c r="D15" s="145">
        <v>139</v>
      </c>
      <c r="E15" s="145">
        <v>3</v>
      </c>
      <c r="F15" s="145">
        <v>3</v>
      </c>
      <c r="G15" s="145">
        <v>0</v>
      </c>
      <c r="H15" s="145">
        <v>69</v>
      </c>
      <c r="I15" s="8">
        <v>2</v>
      </c>
    </row>
    <row r="16" spans="1:9" ht="18" customHeight="1">
      <c r="A16" s="103" t="s">
        <v>141</v>
      </c>
      <c r="B16" s="144">
        <v>390</v>
      </c>
      <c r="C16" s="145">
        <v>11</v>
      </c>
      <c r="D16" s="145">
        <v>98</v>
      </c>
      <c r="E16" s="145">
        <v>3</v>
      </c>
      <c r="F16" s="145">
        <v>4</v>
      </c>
      <c r="G16" s="145">
        <v>0</v>
      </c>
      <c r="H16" s="145">
        <v>122</v>
      </c>
      <c r="I16" s="8">
        <v>5</v>
      </c>
    </row>
    <row r="17" spans="1:9" ht="18" customHeight="1">
      <c r="A17" s="103" t="s">
        <v>142</v>
      </c>
      <c r="B17" s="144">
        <v>146</v>
      </c>
      <c r="C17" s="145">
        <v>1</v>
      </c>
      <c r="D17" s="145">
        <v>55</v>
      </c>
      <c r="E17" s="145">
        <v>1</v>
      </c>
      <c r="F17" s="145">
        <v>3</v>
      </c>
      <c r="G17" s="145">
        <v>0</v>
      </c>
      <c r="H17" s="145">
        <v>29</v>
      </c>
      <c r="I17" s="8">
        <v>0</v>
      </c>
    </row>
    <row r="18" spans="1:9" ht="18" customHeight="1">
      <c r="A18" s="104" t="s">
        <v>143</v>
      </c>
      <c r="B18" s="147">
        <v>180</v>
      </c>
      <c r="C18" s="148">
        <v>2</v>
      </c>
      <c r="D18" s="148">
        <v>62</v>
      </c>
      <c r="E18" s="148">
        <v>1</v>
      </c>
      <c r="F18" s="148">
        <v>2</v>
      </c>
      <c r="G18" s="148">
        <v>0</v>
      </c>
      <c r="H18" s="148">
        <v>49</v>
      </c>
      <c r="I18" s="36">
        <v>0</v>
      </c>
    </row>
    <row r="21" spans="1:7" ht="13.5" customHeight="1">
      <c r="A21" s="21"/>
      <c r="B21" s="98" t="s">
        <v>195</v>
      </c>
      <c r="C21" s="21"/>
      <c r="D21" s="98" t="s">
        <v>196</v>
      </c>
      <c r="E21" s="21"/>
      <c r="F21" s="98" t="s">
        <v>197</v>
      </c>
      <c r="G21" s="21"/>
    </row>
    <row r="22" spans="1:7" ht="13.5" customHeight="1">
      <c r="A22" s="105" t="s">
        <v>1</v>
      </c>
      <c r="B22" s="106" t="s">
        <v>117</v>
      </c>
      <c r="C22" s="101" t="s">
        <v>194</v>
      </c>
      <c r="D22" s="101" t="s">
        <v>117</v>
      </c>
      <c r="E22" s="101" t="s">
        <v>194</v>
      </c>
      <c r="F22" s="101" t="s">
        <v>117</v>
      </c>
      <c r="G22" s="101" t="s">
        <v>194</v>
      </c>
    </row>
    <row r="23" spans="1:9" ht="12" customHeight="1">
      <c r="A23" s="17"/>
      <c r="B23" s="19"/>
      <c r="C23" s="17"/>
      <c r="D23" s="17"/>
      <c r="E23" s="17"/>
      <c r="F23" s="17"/>
      <c r="G23" s="17"/>
      <c r="H23" s="17"/>
      <c r="I23" s="17"/>
    </row>
    <row r="24" spans="1:7" ht="18" customHeight="1">
      <c r="A24" s="35" t="s">
        <v>132</v>
      </c>
      <c r="B24" s="144">
        <v>720</v>
      </c>
      <c r="C24" s="145">
        <v>5</v>
      </c>
      <c r="D24" s="145">
        <v>82</v>
      </c>
      <c r="E24" s="145">
        <v>3</v>
      </c>
      <c r="F24" s="141">
        <v>1919</v>
      </c>
      <c r="G24" s="8">
        <v>18</v>
      </c>
    </row>
    <row r="25" spans="1:6" ht="12" customHeight="1">
      <c r="A25" s="35"/>
      <c r="B25" s="144"/>
      <c r="C25" s="145"/>
      <c r="D25" s="145"/>
      <c r="E25" s="145"/>
      <c r="F25" s="145"/>
    </row>
    <row r="26" spans="1:7" ht="18" customHeight="1">
      <c r="A26" s="35" t="s">
        <v>133</v>
      </c>
      <c r="B26" s="144">
        <v>35</v>
      </c>
      <c r="C26" s="145">
        <v>0</v>
      </c>
      <c r="D26" s="145">
        <v>0</v>
      </c>
      <c r="E26" s="145">
        <v>0</v>
      </c>
      <c r="F26" s="145">
        <v>245</v>
      </c>
      <c r="G26" s="8">
        <v>2</v>
      </c>
    </row>
    <row r="27" spans="1:7" ht="18" customHeight="1">
      <c r="A27" s="35" t="s">
        <v>134</v>
      </c>
      <c r="B27" s="144">
        <v>130</v>
      </c>
      <c r="C27" s="145">
        <v>0</v>
      </c>
      <c r="D27" s="145">
        <v>0</v>
      </c>
      <c r="E27" s="145">
        <v>0</v>
      </c>
      <c r="F27" s="145">
        <v>299</v>
      </c>
      <c r="G27" s="8">
        <v>3</v>
      </c>
    </row>
    <row r="28" spans="1:7" ht="18" customHeight="1">
      <c r="A28" s="35" t="s">
        <v>135</v>
      </c>
      <c r="B28" s="144">
        <v>84</v>
      </c>
      <c r="C28" s="145">
        <v>0</v>
      </c>
      <c r="D28" s="145">
        <v>0</v>
      </c>
      <c r="E28" s="145">
        <v>0</v>
      </c>
      <c r="F28" s="145">
        <v>186</v>
      </c>
      <c r="G28" s="8">
        <v>5</v>
      </c>
    </row>
    <row r="29" spans="1:7" ht="18" customHeight="1">
      <c r="A29" s="103" t="s">
        <v>136</v>
      </c>
      <c r="B29" s="144">
        <v>106</v>
      </c>
      <c r="C29" s="145">
        <v>0</v>
      </c>
      <c r="D29" s="145">
        <v>14</v>
      </c>
      <c r="E29" s="145">
        <v>0</v>
      </c>
      <c r="F29" s="145">
        <v>267</v>
      </c>
      <c r="G29" s="8">
        <v>0</v>
      </c>
    </row>
    <row r="30" spans="1:7" ht="18" customHeight="1">
      <c r="A30" s="103" t="s">
        <v>137</v>
      </c>
      <c r="B30" s="144">
        <v>41</v>
      </c>
      <c r="C30" s="145">
        <v>0</v>
      </c>
      <c r="D30" s="145">
        <v>0</v>
      </c>
      <c r="E30" s="145">
        <v>0</v>
      </c>
      <c r="F30" s="145">
        <v>130</v>
      </c>
      <c r="G30" s="8">
        <v>2</v>
      </c>
    </row>
    <row r="31" spans="1:7" ht="18" customHeight="1">
      <c r="A31" s="103" t="s">
        <v>138</v>
      </c>
      <c r="B31" s="144">
        <v>153</v>
      </c>
      <c r="C31" s="145">
        <v>3</v>
      </c>
      <c r="D31" s="145">
        <v>0</v>
      </c>
      <c r="E31" s="145">
        <v>0</v>
      </c>
      <c r="F31" s="145">
        <v>283</v>
      </c>
      <c r="G31" s="8">
        <v>1</v>
      </c>
    </row>
    <row r="32" spans="1:7" ht="18" customHeight="1">
      <c r="A32" s="103" t="s">
        <v>139</v>
      </c>
      <c r="B32" s="144">
        <v>95</v>
      </c>
      <c r="C32" s="145">
        <v>2</v>
      </c>
      <c r="D32" s="145">
        <v>2</v>
      </c>
      <c r="E32" s="145">
        <v>0</v>
      </c>
      <c r="F32" s="145">
        <v>235</v>
      </c>
      <c r="G32" s="8">
        <v>0</v>
      </c>
    </row>
    <row r="33" spans="1:7" ht="18" customHeight="1">
      <c r="A33" s="103" t="s">
        <v>140</v>
      </c>
      <c r="B33" s="144">
        <v>26</v>
      </c>
      <c r="C33" s="145">
        <v>0</v>
      </c>
      <c r="D33" s="145">
        <v>16</v>
      </c>
      <c r="E33" s="145">
        <v>3</v>
      </c>
      <c r="F33" s="145">
        <v>82</v>
      </c>
      <c r="G33" s="8">
        <v>1</v>
      </c>
    </row>
    <row r="34" spans="1:7" ht="18" customHeight="1">
      <c r="A34" s="103" t="s">
        <v>141</v>
      </c>
      <c r="B34" s="144">
        <v>22</v>
      </c>
      <c r="C34" s="145">
        <v>0</v>
      </c>
      <c r="D34" s="145">
        <v>40</v>
      </c>
      <c r="E34" s="145">
        <v>0</v>
      </c>
      <c r="F34" s="145">
        <v>104</v>
      </c>
      <c r="G34" s="8">
        <v>3</v>
      </c>
    </row>
    <row r="35" spans="1:7" ht="18" customHeight="1">
      <c r="A35" s="103" t="s">
        <v>142</v>
      </c>
      <c r="B35" s="144">
        <v>12</v>
      </c>
      <c r="C35" s="145">
        <v>0</v>
      </c>
      <c r="D35" s="145">
        <v>4</v>
      </c>
      <c r="E35" s="145">
        <v>0</v>
      </c>
      <c r="F35" s="145">
        <v>43</v>
      </c>
      <c r="G35" s="8">
        <v>0</v>
      </c>
    </row>
    <row r="36" spans="1:9" ht="18" customHeight="1">
      <c r="A36" s="104" t="s">
        <v>143</v>
      </c>
      <c r="B36" s="147">
        <v>16</v>
      </c>
      <c r="C36" s="148">
        <v>0</v>
      </c>
      <c r="D36" s="148">
        <v>6</v>
      </c>
      <c r="E36" s="148">
        <v>0</v>
      </c>
      <c r="F36" s="148">
        <v>45</v>
      </c>
      <c r="G36" s="36">
        <v>1</v>
      </c>
      <c r="H36" s="17"/>
      <c r="I36" s="17"/>
    </row>
    <row r="37" spans="1:9" ht="12" customHeight="1">
      <c r="A37" s="100" t="s">
        <v>260</v>
      </c>
      <c r="B37" s="17"/>
      <c r="C37" s="17"/>
      <c r="D37" s="17"/>
      <c r="E37" s="17"/>
      <c r="F37" s="17"/>
      <c r="G37" s="17"/>
      <c r="H37" s="17"/>
      <c r="I37" s="17"/>
    </row>
    <row r="38" ht="12" customHeight="1">
      <c r="A38" s="37" t="s">
        <v>144</v>
      </c>
    </row>
    <row r="39" ht="12" customHeight="1">
      <c r="A39" s="37" t="s">
        <v>224</v>
      </c>
    </row>
    <row r="40" ht="12" customHeight="1">
      <c r="A40" s="37" t="s">
        <v>225</v>
      </c>
    </row>
  </sheetData>
  <printOptions/>
  <pageMargins left="0.5905511811023623" right="0.59" top="0.5905511811023623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39">
      <selection activeCell="A43" sqref="A43"/>
    </sheetView>
  </sheetViews>
  <sheetFormatPr defaultColWidth="8.796875" defaultRowHeight="12" customHeight="1"/>
  <cols>
    <col min="1" max="1" width="16.19921875" style="40" customWidth="1"/>
    <col min="2" max="2" width="9.796875" style="40" customWidth="1"/>
    <col min="3" max="3" width="10.296875" style="40" customWidth="1"/>
    <col min="4" max="9" width="9.796875" style="40" customWidth="1"/>
    <col min="10" max="16" width="10.69921875" style="40" customWidth="1"/>
    <col min="17" max="16384" width="8.8984375" style="40" customWidth="1"/>
  </cols>
  <sheetData>
    <row r="1" ht="15.75" customHeight="1">
      <c r="A1" s="150" t="s">
        <v>145</v>
      </c>
    </row>
    <row r="2" spans="7:16" ht="4.5" customHeight="1">
      <c r="G2" s="13"/>
      <c r="H2" s="41"/>
      <c r="J2" s="13"/>
      <c r="K2" s="13"/>
      <c r="L2" s="13"/>
      <c r="M2" s="13"/>
      <c r="N2" s="13"/>
      <c r="O2" s="13"/>
      <c r="P2" s="13"/>
    </row>
    <row r="3" spans="1:16" ht="13.5" customHeight="1">
      <c r="A3" s="112"/>
      <c r="B3" s="107"/>
      <c r="C3" s="115" t="s">
        <v>205</v>
      </c>
      <c r="D3" s="108"/>
      <c r="E3" s="107" t="s">
        <v>242</v>
      </c>
      <c r="F3" s="108"/>
      <c r="G3" s="107" t="s">
        <v>243</v>
      </c>
      <c r="H3" s="108"/>
      <c r="J3" s="13"/>
      <c r="K3" s="13"/>
      <c r="L3" s="13"/>
      <c r="M3" s="13"/>
      <c r="N3" s="13"/>
      <c r="O3" s="13"/>
      <c r="P3" s="13"/>
    </row>
    <row r="4" spans="1:16" ht="13.5" customHeight="1">
      <c r="A4" s="139" t="s">
        <v>1</v>
      </c>
      <c r="B4" s="113" t="s">
        <v>68</v>
      </c>
      <c r="C4" s="113" t="s">
        <v>202</v>
      </c>
      <c r="D4" s="114" t="s">
        <v>204</v>
      </c>
      <c r="E4" s="113" t="s">
        <v>68</v>
      </c>
      <c r="F4" s="114" t="s">
        <v>204</v>
      </c>
      <c r="G4" s="113" t="s">
        <v>68</v>
      </c>
      <c r="H4" s="114" t="s">
        <v>204</v>
      </c>
      <c r="J4" s="13"/>
      <c r="K4" s="13"/>
      <c r="L4" s="13"/>
      <c r="M4" s="13"/>
      <c r="N4" s="13"/>
      <c r="O4" s="13"/>
      <c r="P4" s="13"/>
    </row>
    <row r="5" spans="1:16" ht="18" customHeight="1">
      <c r="A5" s="41" t="s">
        <v>228</v>
      </c>
      <c r="B5" s="116">
        <v>237622</v>
      </c>
      <c r="C5" s="117">
        <v>25443</v>
      </c>
      <c r="D5" s="124">
        <v>42303254000</v>
      </c>
      <c r="E5" s="126">
        <v>133710</v>
      </c>
      <c r="F5" s="124">
        <v>11103540000</v>
      </c>
      <c r="G5" s="128">
        <v>31855</v>
      </c>
      <c r="H5" s="124">
        <v>6945045000</v>
      </c>
      <c r="J5" s="13"/>
      <c r="K5" s="13"/>
      <c r="L5" s="13"/>
      <c r="M5" s="13"/>
      <c r="N5" s="13"/>
      <c r="O5" s="13"/>
      <c r="P5" s="13"/>
    </row>
    <row r="6" spans="1:16" ht="18" customHeight="1">
      <c r="A6" s="41" t="s">
        <v>146</v>
      </c>
      <c r="B6" s="116">
        <v>229232</v>
      </c>
      <c r="C6" s="117">
        <v>23611</v>
      </c>
      <c r="D6" s="124">
        <v>40473872050</v>
      </c>
      <c r="E6" s="127">
        <v>127218</v>
      </c>
      <c r="F6" s="124">
        <v>10393733020</v>
      </c>
      <c r="G6" s="128">
        <v>29697</v>
      </c>
      <c r="H6" s="128">
        <v>6327388</v>
      </c>
      <c r="J6" s="13"/>
      <c r="K6" s="13"/>
      <c r="L6" s="13"/>
      <c r="M6" s="13"/>
      <c r="N6" s="13"/>
      <c r="O6" s="13"/>
      <c r="P6" s="13"/>
    </row>
    <row r="7" spans="1:16" ht="18" customHeight="1">
      <c r="A7" s="41" t="s">
        <v>147</v>
      </c>
      <c r="B7" s="116">
        <v>220050</v>
      </c>
      <c r="C7" s="117">
        <v>21637</v>
      </c>
      <c r="D7" s="124">
        <v>39053871265</v>
      </c>
      <c r="E7" s="127">
        <v>119912</v>
      </c>
      <c r="F7" s="124">
        <v>9601064446</v>
      </c>
      <c r="G7" s="128">
        <v>27914</v>
      </c>
      <c r="H7" s="128">
        <v>5840563</v>
      </c>
      <c r="J7" s="13"/>
      <c r="K7" s="13"/>
      <c r="L7" s="13"/>
      <c r="M7" s="13"/>
      <c r="N7" s="13"/>
      <c r="O7" s="13"/>
      <c r="P7" s="13"/>
    </row>
    <row r="8" spans="1:16" ht="18" customHeight="1">
      <c r="A8" s="41" t="s">
        <v>226</v>
      </c>
      <c r="B8" s="116">
        <v>221392</v>
      </c>
      <c r="C8" s="117">
        <v>22038</v>
      </c>
      <c r="D8" s="124">
        <v>38644539897</v>
      </c>
      <c r="E8" s="127">
        <v>121267</v>
      </c>
      <c r="F8" s="124">
        <v>9466907884</v>
      </c>
      <c r="G8" s="128">
        <v>27658</v>
      </c>
      <c r="H8" s="128">
        <v>5760683</v>
      </c>
      <c r="J8" s="13"/>
      <c r="K8" s="13"/>
      <c r="L8" s="13"/>
      <c r="M8" s="13"/>
      <c r="N8" s="13"/>
      <c r="O8" s="13"/>
      <c r="P8" s="13"/>
    </row>
    <row r="9" spans="1:16" ht="18" customHeight="1">
      <c r="A9" s="41" t="s">
        <v>227</v>
      </c>
      <c r="B9" s="116">
        <v>222687</v>
      </c>
      <c r="C9" s="117">
        <v>21714</v>
      </c>
      <c r="D9" s="124">
        <v>38144292129</v>
      </c>
      <c r="E9" s="127">
        <v>122425</v>
      </c>
      <c r="F9" s="124">
        <v>9130336313</v>
      </c>
      <c r="G9" s="128">
        <v>27574</v>
      </c>
      <c r="H9" s="124">
        <v>5768408278</v>
      </c>
      <c r="J9" s="13"/>
      <c r="K9" s="13"/>
      <c r="L9" s="13"/>
      <c r="M9" s="13"/>
      <c r="N9" s="13"/>
      <c r="O9" s="13"/>
      <c r="P9" s="13"/>
    </row>
    <row r="10" spans="1:16" ht="12" customHeight="1">
      <c r="A10" s="109"/>
      <c r="B10" s="116"/>
      <c r="C10" s="117"/>
      <c r="D10" s="124"/>
      <c r="E10" s="127"/>
      <c r="F10" s="43"/>
      <c r="G10" s="128"/>
      <c r="H10" s="124"/>
      <c r="J10" s="13"/>
      <c r="K10" s="13"/>
      <c r="L10" s="13"/>
      <c r="M10" s="13"/>
      <c r="N10" s="13"/>
      <c r="O10" s="13"/>
      <c r="P10" s="13"/>
    </row>
    <row r="11" spans="1:16" ht="18" customHeight="1">
      <c r="A11" s="41" t="s">
        <v>148</v>
      </c>
      <c r="B11" s="116"/>
      <c r="C11" s="117"/>
      <c r="D11" s="124"/>
      <c r="E11" s="127"/>
      <c r="F11" s="43"/>
      <c r="G11" s="128"/>
      <c r="H11" s="124"/>
      <c r="J11" s="13"/>
      <c r="K11" s="13"/>
      <c r="L11" s="13"/>
      <c r="M11" s="13"/>
      <c r="N11" s="13"/>
      <c r="O11" s="13"/>
      <c r="P11" s="13"/>
    </row>
    <row r="12" spans="1:16" ht="18" customHeight="1">
      <c r="A12" s="109" t="s">
        <v>149</v>
      </c>
      <c r="B12" s="116">
        <v>22141</v>
      </c>
      <c r="C12" s="117">
        <v>2245</v>
      </c>
      <c r="D12" s="124">
        <v>4147761246</v>
      </c>
      <c r="E12" s="127">
        <v>11618</v>
      </c>
      <c r="F12" s="124">
        <v>823773217</v>
      </c>
      <c r="G12" s="128">
        <v>2181</v>
      </c>
      <c r="H12" s="124">
        <v>522349692</v>
      </c>
      <c r="J12" s="13"/>
      <c r="K12" s="13"/>
      <c r="L12" s="13"/>
      <c r="M12" s="13"/>
      <c r="N12" s="13"/>
      <c r="O12" s="13"/>
      <c r="P12" s="13"/>
    </row>
    <row r="13" spans="1:16" ht="18" customHeight="1">
      <c r="A13" s="109" t="s">
        <v>150</v>
      </c>
      <c r="B13" s="116">
        <v>34335</v>
      </c>
      <c r="C13" s="117">
        <v>3499</v>
      </c>
      <c r="D13" s="124">
        <v>5713409653</v>
      </c>
      <c r="E13" s="127">
        <v>20208</v>
      </c>
      <c r="F13" s="124">
        <v>1424659963</v>
      </c>
      <c r="G13" s="128">
        <v>4537</v>
      </c>
      <c r="H13" s="124">
        <v>1019311240</v>
      </c>
      <c r="J13" s="13"/>
      <c r="K13" s="13"/>
      <c r="L13" s="13"/>
      <c r="M13" s="13"/>
      <c r="N13" s="13"/>
      <c r="O13" s="13"/>
      <c r="P13" s="13"/>
    </row>
    <row r="14" spans="1:16" ht="18" customHeight="1">
      <c r="A14" s="109" t="s">
        <v>151</v>
      </c>
      <c r="B14" s="116">
        <v>24537</v>
      </c>
      <c r="C14" s="117">
        <v>2278</v>
      </c>
      <c r="D14" s="124">
        <v>4262158012</v>
      </c>
      <c r="E14" s="127">
        <v>14063</v>
      </c>
      <c r="F14" s="124">
        <v>1069653249</v>
      </c>
      <c r="G14" s="128">
        <v>2935</v>
      </c>
      <c r="H14" s="124">
        <v>627137630</v>
      </c>
      <c r="J14" s="13"/>
      <c r="K14" s="13"/>
      <c r="L14" s="13"/>
      <c r="M14" s="13"/>
      <c r="N14" s="13"/>
      <c r="O14" s="13"/>
      <c r="P14" s="13"/>
    </row>
    <row r="15" spans="1:16" ht="18" customHeight="1">
      <c r="A15" s="109" t="s">
        <v>152</v>
      </c>
      <c r="B15" s="116">
        <v>33360</v>
      </c>
      <c r="C15" s="117">
        <v>3069</v>
      </c>
      <c r="D15" s="124">
        <v>6144497562</v>
      </c>
      <c r="E15" s="127">
        <v>17110</v>
      </c>
      <c r="F15" s="124">
        <v>1517785311</v>
      </c>
      <c r="G15" s="128">
        <v>4051</v>
      </c>
      <c r="H15" s="124">
        <v>776965568</v>
      </c>
      <c r="J15" s="13"/>
      <c r="K15" s="13"/>
      <c r="L15" s="13"/>
      <c r="M15" s="13"/>
      <c r="N15" s="13"/>
      <c r="O15" s="13"/>
      <c r="P15" s="13"/>
    </row>
    <row r="16" spans="1:16" ht="18" customHeight="1">
      <c r="A16" s="109" t="s">
        <v>153</v>
      </c>
      <c r="B16" s="116">
        <v>14499</v>
      </c>
      <c r="C16" s="117">
        <v>1792</v>
      </c>
      <c r="D16" s="124">
        <v>2231472880</v>
      </c>
      <c r="E16" s="127">
        <v>8713</v>
      </c>
      <c r="F16" s="124">
        <v>652020419</v>
      </c>
      <c r="G16" s="128">
        <v>1684</v>
      </c>
      <c r="H16" s="124">
        <v>331949091</v>
      </c>
      <c r="J16" s="13"/>
      <c r="K16" s="13"/>
      <c r="L16" s="13"/>
      <c r="M16" s="13"/>
      <c r="N16" s="13"/>
      <c r="O16" s="13"/>
      <c r="P16" s="13"/>
    </row>
    <row r="17" spans="1:16" ht="18" customHeight="1">
      <c r="A17" s="109" t="s">
        <v>154</v>
      </c>
      <c r="B17" s="116">
        <v>25680</v>
      </c>
      <c r="C17" s="117">
        <v>3025</v>
      </c>
      <c r="D17" s="124">
        <v>3928386547</v>
      </c>
      <c r="E17" s="127">
        <v>16153</v>
      </c>
      <c r="F17" s="124">
        <v>1044208584</v>
      </c>
      <c r="G17" s="128">
        <v>3117</v>
      </c>
      <c r="H17" s="124">
        <v>629037612</v>
      </c>
      <c r="J17" s="13"/>
      <c r="K17" s="13"/>
      <c r="L17" s="13"/>
      <c r="M17" s="13"/>
      <c r="N17" s="13"/>
      <c r="O17" s="13"/>
      <c r="P17" s="13"/>
    </row>
    <row r="18" spans="1:16" ht="18" customHeight="1">
      <c r="A18" s="109" t="s">
        <v>155</v>
      </c>
      <c r="B18" s="116">
        <v>26892</v>
      </c>
      <c r="C18" s="117">
        <v>3016</v>
      </c>
      <c r="D18" s="124">
        <v>4438135011</v>
      </c>
      <c r="E18" s="127">
        <v>15640</v>
      </c>
      <c r="F18" s="124">
        <v>1222722089</v>
      </c>
      <c r="G18" s="128">
        <v>3054</v>
      </c>
      <c r="H18" s="124">
        <v>584930359</v>
      </c>
      <c r="J18" s="13"/>
      <c r="K18" s="13"/>
      <c r="L18" s="13"/>
      <c r="M18" s="13"/>
      <c r="N18" s="13"/>
      <c r="O18" s="13"/>
      <c r="P18" s="13"/>
    </row>
    <row r="19" spans="1:16" ht="18" customHeight="1">
      <c r="A19" s="109" t="s">
        <v>156</v>
      </c>
      <c r="B19" s="116">
        <v>10185</v>
      </c>
      <c r="C19" s="117">
        <v>917</v>
      </c>
      <c r="D19" s="124">
        <v>1727123877</v>
      </c>
      <c r="E19" s="127">
        <v>4936</v>
      </c>
      <c r="F19" s="124">
        <v>352823202</v>
      </c>
      <c r="G19" s="128">
        <v>1127</v>
      </c>
      <c r="H19" s="124">
        <v>223119205</v>
      </c>
      <c r="J19" s="13"/>
      <c r="K19" s="13"/>
      <c r="L19" s="13"/>
      <c r="M19" s="13"/>
      <c r="N19" s="13"/>
      <c r="O19" s="13"/>
      <c r="P19" s="13"/>
    </row>
    <row r="20" spans="1:16" ht="18" customHeight="1">
      <c r="A20" s="109" t="s">
        <v>157</v>
      </c>
      <c r="B20" s="116">
        <v>14908</v>
      </c>
      <c r="C20" s="117">
        <v>977</v>
      </c>
      <c r="D20" s="124">
        <v>2600210808</v>
      </c>
      <c r="E20" s="127">
        <v>6756</v>
      </c>
      <c r="F20" s="124">
        <v>483774338</v>
      </c>
      <c r="G20" s="128">
        <v>2415</v>
      </c>
      <c r="H20" s="124">
        <v>543399331</v>
      </c>
      <c r="J20" s="13"/>
      <c r="K20" s="13"/>
      <c r="L20" s="13"/>
      <c r="M20" s="13"/>
      <c r="N20" s="13"/>
      <c r="O20" s="13"/>
      <c r="P20" s="13"/>
    </row>
    <row r="21" spans="1:16" ht="18" customHeight="1">
      <c r="A21" s="109" t="s">
        <v>158</v>
      </c>
      <c r="B21" s="116">
        <v>9779</v>
      </c>
      <c r="C21" s="117">
        <v>425</v>
      </c>
      <c r="D21" s="124">
        <v>1905533994</v>
      </c>
      <c r="E21" s="127">
        <v>4260</v>
      </c>
      <c r="F21" s="124">
        <v>346231811</v>
      </c>
      <c r="G21" s="128">
        <v>1621</v>
      </c>
      <c r="H21" s="124">
        <v>341764335</v>
      </c>
      <c r="J21" s="13"/>
      <c r="K21" s="13"/>
      <c r="L21" s="13"/>
      <c r="M21" s="13"/>
      <c r="N21" s="13"/>
      <c r="O21" s="13"/>
      <c r="P21" s="13"/>
    </row>
    <row r="22" spans="1:16" ht="18" customHeight="1">
      <c r="A22" s="110" t="s">
        <v>159</v>
      </c>
      <c r="B22" s="119">
        <v>6371</v>
      </c>
      <c r="C22" s="118">
        <v>471</v>
      </c>
      <c r="D22" s="125">
        <v>1045602539</v>
      </c>
      <c r="E22" s="118">
        <v>2968</v>
      </c>
      <c r="F22" s="125">
        <v>192684130</v>
      </c>
      <c r="G22" s="129">
        <v>852</v>
      </c>
      <c r="H22" s="125">
        <v>168444215</v>
      </c>
      <c r="J22" s="13"/>
      <c r="K22" s="13"/>
      <c r="L22" s="13"/>
      <c r="M22" s="13"/>
      <c r="N22" s="13"/>
      <c r="O22" s="13"/>
      <c r="P22" s="13"/>
    </row>
    <row r="23" spans="10:16" ht="12" customHeight="1">
      <c r="J23" s="13"/>
      <c r="K23" s="13"/>
      <c r="L23" s="13"/>
      <c r="M23" s="13"/>
      <c r="N23" s="13"/>
      <c r="O23" s="13"/>
      <c r="P23" s="13"/>
    </row>
    <row r="24" spans="10:16" ht="12" customHeight="1">
      <c r="J24" s="13"/>
      <c r="K24" s="13"/>
      <c r="L24" s="13"/>
      <c r="M24" s="13"/>
      <c r="N24" s="13"/>
      <c r="O24" s="13"/>
      <c r="P24" s="13"/>
    </row>
    <row r="25" spans="1:9" ht="13.5" customHeight="1">
      <c r="A25" s="112"/>
      <c r="B25" s="111" t="s">
        <v>206</v>
      </c>
      <c r="C25" s="108"/>
      <c r="D25" s="111" t="s">
        <v>244</v>
      </c>
      <c r="E25" s="108"/>
      <c r="F25" s="111" t="s">
        <v>245</v>
      </c>
      <c r="G25" s="108"/>
      <c r="H25" s="111" t="s">
        <v>246</v>
      </c>
      <c r="I25" s="108"/>
    </row>
    <row r="26" spans="1:9" ht="13.5" customHeight="1">
      <c r="A26" s="139" t="s">
        <v>1</v>
      </c>
      <c r="B26" s="113" t="s">
        <v>68</v>
      </c>
      <c r="C26" s="114" t="s">
        <v>204</v>
      </c>
      <c r="D26" s="113" t="s">
        <v>68</v>
      </c>
      <c r="E26" s="114" t="s">
        <v>204</v>
      </c>
      <c r="F26" s="113" t="s">
        <v>68</v>
      </c>
      <c r="G26" s="114" t="s">
        <v>204</v>
      </c>
      <c r="H26" s="113" t="s">
        <v>68</v>
      </c>
      <c r="I26" s="113" t="s">
        <v>160</v>
      </c>
    </row>
    <row r="27" spans="1:9" ht="18" customHeight="1">
      <c r="A27" s="41" t="s">
        <v>229</v>
      </c>
      <c r="B27" s="116">
        <v>2006</v>
      </c>
      <c r="C27" s="124">
        <v>3988686000</v>
      </c>
      <c r="D27" s="43">
        <v>50</v>
      </c>
      <c r="E27" s="124">
        <v>498509000</v>
      </c>
      <c r="F27" s="43">
        <v>182</v>
      </c>
      <c r="G27" s="124">
        <v>133317000</v>
      </c>
      <c r="H27" s="128">
        <v>69819</v>
      </c>
      <c r="I27" s="124">
        <v>19634159000</v>
      </c>
    </row>
    <row r="28" spans="1:9" ht="18" customHeight="1">
      <c r="A28" s="41" t="s">
        <v>146</v>
      </c>
      <c r="B28" s="116">
        <v>1807</v>
      </c>
      <c r="C28" s="124">
        <v>3452166044</v>
      </c>
      <c r="D28" s="43">
        <v>30</v>
      </c>
      <c r="E28" s="124">
        <v>280710960</v>
      </c>
      <c r="F28" s="43">
        <v>157</v>
      </c>
      <c r="G28" s="124">
        <v>118324640</v>
      </c>
      <c r="H28" s="128">
        <v>70323</v>
      </c>
      <c r="I28" s="124">
        <v>19901549843</v>
      </c>
    </row>
    <row r="29" spans="1:9" ht="18" customHeight="1">
      <c r="A29" s="41" t="s">
        <v>147</v>
      </c>
      <c r="B29" s="116">
        <v>1761</v>
      </c>
      <c r="C29" s="124">
        <v>3421550944</v>
      </c>
      <c r="D29" s="43">
        <v>25</v>
      </c>
      <c r="E29" s="124">
        <v>219889238</v>
      </c>
      <c r="F29" s="43">
        <v>128</v>
      </c>
      <c r="G29" s="124">
        <v>98918630</v>
      </c>
      <c r="H29" s="128">
        <v>70310</v>
      </c>
      <c r="I29" s="124">
        <v>19871885226</v>
      </c>
    </row>
    <row r="30" spans="1:9" ht="18" customHeight="1">
      <c r="A30" s="41" t="s">
        <v>165</v>
      </c>
      <c r="B30" s="116">
        <v>1656</v>
      </c>
      <c r="C30" s="124">
        <v>3114811147</v>
      </c>
      <c r="D30" s="43">
        <v>28</v>
      </c>
      <c r="E30" s="124">
        <v>266445860</v>
      </c>
      <c r="F30" s="43">
        <v>151</v>
      </c>
      <c r="G30" s="124">
        <v>107360510</v>
      </c>
      <c r="H30" s="128">
        <v>70632</v>
      </c>
      <c r="I30" s="124">
        <v>19928331739</v>
      </c>
    </row>
    <row r="31" spans="1:9" ht="18" customHeight="1">
      <c r="A31" s="41" t="s">
        <v>227</v>
      </c>
      <c r="B31" s="116">
        <v>1568</v>
      </c>
      <c r="C31" s="124">
        <v>2833191823</v>
      </c>
      <c r="D31" s="43">
        <v>38</v>
      </c>
      <c r="E31" s="124">
        <v>288257705</v>
      </c>
      <c r="F31" s="43">
        <v>155</v>
      </c>
      <c r="G31" s="124">
        <v>109411833</v>
      </c>
      <c r="H31" s="128">
        <v>70927</v>
      </c>
      <c r="I31" s="124">
        <v>20014686177</v>
      </c>
    </row>
    <row r="32" spans="1:9" ht="12" customHeight="1">
      <c r="A32" s="41"/>
      <c r="B32" s="116"/>
      <c r="C32" s="44"/>
      <c r="D32" s="43"/>
      <c r="E32" s="44"/>
      <c r="F32" s="43"/>
      <c r="G32" s="44"/>
      <c r="H32" s="43"/>
      <c r="I32" s="44"/>
    </row>
    <row r="33" spans="1:9" ht="18" customHeight="1">
      <c r="A33" s="41" t="s">
        <v>148</v>
      </c>
      <c r="B33" s="116"/>
      <c r="C33" s="44"/>
      <c r="D33" s="43"/>
      <c r="E33" s="44"/>
      <c r="F33" s="43"/>
      <c r="G33" s="44"/>
      <c r="H33" s="43"/>
      <c r="I33" s="44"/>
    </row>
    <row r="34" spans="1:9" ht="18" customHeight="1">
      <c r="A34" s="109" t="s">
        <v>149</v>
      </c>
      <c r="B34" s="116">
        <v>138</v>
      </c>
      <c r="C34" s="124">
        <v>286799231</v>
      </c>
      <c r="D34" s="43">
        <v>4</v>
      </c>
      <c r="E34" s="124">
        <v>40998000</v>
      </c>
      <c r="F34" s="43">
        <v>13</v>
      </c>
      <c r="G34" s="124">
        <v>9674490</v>
      </c>
      <c r="H34" s="128">
        <v>8187</v>
      </c>
      <c r="I34" s="124">
        <v>2464166616</v>
      </c>
    </row>
    <row r="35" spans="1:9" ht="18" customHeight="1">
      <c r="A35" s="109" t="s">
        <v>150</v>
      </c>
      <c r="B35" s="116">
        <v>252</v>
      </c>
      <c r="C35" s="124">
        <v>484829086</v>
      </c>
      <c r="D35" s="43">
        <v>4</v>
      </c>
      <c r="E35" s="124">
        <v>30164660</v>
      </c>
      <c r="F35" s="43">
        <v>24</v>
      </c>
      <c r="G35" s="124">
        <v>16750880</v>
      </c>
      <c r="H35" s="128">
        <v>9310</v>
      </c>
      <c r="I35" s="124">
        <v>2737693824</v>
      </c>
    </row>
    <row r="36" spans="1:9" ht="18" customHeight="1">
      <c r="A36" s="109" t="s">
        <v>151</v>
      </c>
      <c r="B36" s="116">
        <v>184</v>
      </c>
      <c r="C36" s="124">
        <v>311288763</v>
      </c>
      <c r="D36" s="43">
        <v>3</v>
      </c>
      <c r="E36" s="124">
        <v>24001421</v>
      </c>
      <c r="F36" s="43">
        <v>23</v>
      </c>
      <c r="G36" s="124">
        <v>17350530</v>
      </c>
      <c r="H36" s="128">
        <v>7329</v>
      </c>
      <c r="I36" s="124">
        <v>2212726419</v>
      </c>
    </row>
    <row r="37" spans="1:9" ht="18" customHeight="1">
      <c r="A37" s="109" t="s">
        <v>152</v>
      </c>
      <c r="B37" s="116">
        <v>293</v>
      </c>
      <c r="C37" s="124">
        <v>499308970</v>
      </c>
      <c r="D37" s="43">
        <v>6</v>
      </c>
      <c r="E37" s="124">
        <v>43109379</v>
      </c>
      <c r="F37" s="43">
        <v>26</v>
      </c>
      <c r="G37" s="124">
        <v>19005573</v>
      </c>
      <c r="H37" s="128">
        <v>11874</v>
      </c>
      <c r="I37" s="124">
        <v>3288322761</v>
      </c>
    </row>
    <row r="38" spans="1:9" ht="18" customHeight="1">
      <c r="A38" s="109" t="s">
        <v>153</v>
      </c>
      <c r="B38" s="116">
        <v>93</v>
      </c>
      <c r="C38" s="124">
        <v>139490835</v>
      </c>
      <c r="D38" s="43">
        <v>1</v>
      </c>
      <c r="E38" s="124">
        <v>12229000</v>
      </c>
      <c r="F38" s="43">
        <v>11</v>
      </c>
      <c r="G38" s="124">
        <v>7304760</v>
      </c>
      <c r="H38" s="128">
        <v>3997</v>
      </c>
      <c r="I38" s="124">
        <v>1088478775</v>
      </c>
    </row>
    <row r="39" spans="1:9" ht="18" customHeight="1">
      <c r="A39" s="109" t="s">
        <v>154</v>
      </c>
      <c r="B39" s="116">
        <v>175</v>
      </c>
      <c r="C39" s="124">
        <v>292832927</v>
      </c>
      <c r="D39" s="43">
        <v>5</v>
      </c>
      <c r="E39" s="124">
        <v>31016737</v>
      </c>
      <c r="F39" s="43">
        <v>9</v>
      </c>
      <c r="G39" s="124">
        <v>7281660</v>
      </c>
      <c r="H39" s="128">
        <v>6221</v>
      </c>
      <c r="I39" s="124">
        <v>1924009027</v>
      </c>
    </row>
    <row r="40" spans="1:9" ht="18" customHeight="1">
      <c r="A40" s="109" t="s">
        <v>155</v>
      </c>
      <c r="B40" s="116">
        <v>210</v>
      </c>
      <c r="C40" s="124">
        <v>376091261</v>
      </c>
      <c r="D40" s="43">
        <v>7</v>
      </c>
      <c r="E40" s="124">
        <v>55784048</v>
      </c>
      <c r="F40" s="43">
        <v>16</v>
      </c>
      <c r="G40" s="124">
        <v>10941680</v>
      </c>
      <c r="H40" s="128">
        <v>7965</v>
      </c>
      <c r="I40" s="124">
        <v>2187665574</v>
      </c>
    </row>
    <row r="41" spans="1:9" ht="18" customHeight="1">
      <c r="A41" s="109" t="s">
        <v>156</v>
      </c>
      <c r="B41" s="116">
        <v>67</v>
      </c>
      <c r="C41" s="124">
        <v>105710164</v>
      </c>
      <c r="D41" s="43">
        <v>3</v>
      </c>
      <c r="E41" s="124">
        <v>20028000</v>
      </c>
      <c r="F41" s="43">
        <v>8</v>
      </c>
      <c r="G41" s="124">
        <v>5080020</v>
      </c>
      <c r="H41" s="128">
        <v>4044</v>
      </c>
      <c r="I41" s="124">
        <v>1020363286</v>
      </c>
    </row>
    <row r="42" spans="1:9" ht="18" customHeight="1">
      <c r="A42" s="109" t="s">
        <v>157</v>
      </c>
      <c r="B42" s="116">
        <v>46</v>
      </c>
      <c r="C42" s="124">
        <v>95229443</v>
      </c>
      <c r="D42" s="43">
        <v>3</v>
      </c>
      <c r="E42" s="124">
        <v>8872673</v>
      </c>
      <c r="F42" s="43">
        <v>12</v>
      </c>
      <c r="G42" s="124">
        <v>7377750</v>
      </c>
      <c r="H42" s="128">
        <v>5676</v>
      </c>
      <c r="I42" s="124">
        <v>1461557273</v>
      </c>
    </row>
    <row r="43" spans="1:9" ht="18" customHeight="1">
      <c r="A43" s="109" t="s">
        <v>158</v>
      </c>
      <c r="B43" s="116">
        <v>72</v>
      </c>
      <c r="C43" s="124">
        <v>166671892</v>
      </c>
      <c r="D43" s="43">
        <v>2</v>
      </c>
      <c r="E43" s="124">
        <v>22053787</v>
      </c>
      <c r="F43" s="43">
        <v>10</v>
      </c>
      <c r="G43" s="124">
        <v>6908630</v>
      </c>
      <c r="H43" s="128">
        <v>3814</v>
      </c>
      <c r="I43" s="124">
        <v>1021903539</v>
      </c>
    </row>
    <row r="44" spans="1:9" ht="18" customHeight="1">
      <c r="A44" s="110" t="s">
        <v>159</v>
      </c>
      <c r="B44" s="119">
        <v>38</v>
      </c>
      <c r="C44" s="125">
        <v>74939251</v>
      </c>
      <c r="D44" s="149" t="s">
        <v>230</v>
      </c>
      <c r="E44" s="149" t="s">
        <v>230</v>
      </c>
      <c r="F44" s="45">
        <v>3</v>
      </c>
      <c r="G44" s="125">
        <v>1735860</v>
      </c>
      <c r="H44" s="129">
        <v>2510</v>
      </c>
      <c r="I44" s="125">
        <v>607799083</v>
      </c>
    </row>
    <row r="45" ht="12" customHeight="1">
      <c r="A45" s="42" t="s">
        <v>203</v>
      </c>
    </row>
    <row r="46" ht="12" customHeight="1">
      <c r="A46" s="42" t="s">
        <v>161</v>
      </c>
    </row>
    <row r="47" ht="12" customHeight="1">
      <c r="A47" s="13" t="s">
        <v>207</v>
      </c>
    </row>
  </sheetData>
  <printOptions/>
  <pageMargins left="0.6" right="0.59" top="0.5905511811023623" bottom="0.6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2002-11-29T07:42:22Z</cp:lastPrinted>
  <dcterms:created xsi:type="dcterms:W3CDTF">2002-01-15T04:24:37Z</dcterms:created>
  <dcterms:modified xsi:type="dcterms:W3CDTF">2002-01-15T06:17:48Z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