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1i19\組織\財務部\財政課\財政係\00一般\09県調査・照会・通知\99その他\2018(H30)\181030【県市町振興課】平成28年度財政状況資料集の追加分の再分析について\③回答\"/>
    </mc:Choice>
  </mc:AlternateContent>
  <bookViews>
    <workbookView xWindow="0" yWindow="0" windowWidth="20490" windowHeight="7770" tabRatio="926" firstSheet="10"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CW102" i="11" l="1"/>
  <c r="CR102" i="11"/>
  <c r="AA23" i="11" l="1"/>
  <c r="V23" i="11"/>
  <c r="Q23" i="11"/>
  <c r="AP88" i="11" l="1"/>
  <c r="AF88" i="11"/>
  <c r="AP23" i="11" l="1"/>
  <c r="AU63" i="11"/>
  <c r="AP63" i="11"/>
  <c r="AA38" i="11" l="1"/>
  <c r="AA37" i="11" l="1"/>
  <c r="AA36" i="11"/>
  <c r="AA35" i="11"/>
  <c r="AA33" i="11"/>
  <c r="AA32" i="11"/>
  <c r="AA31" i="11"/>
  <c r="AA30" i="11"/>
  <c r="AA29" i="11"/>
  <c r="AA28" i="11"/>
  <c r="BG34" i="9" l="1"/>
  <c r="AO36" i="9"/>
  <c r="AO35" i="9"/>
  <c r="AO34" i="9"/>
  <c r="W40"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C40" i="9"/>
  <c r="CO39" i="9"/>
  <c r="BW39" i="9"/>
  <c r="BE39" i="9"/>
  <c r="AM39" i="9"/>
  <c r="C39" i="9"/>
  <c r="CO38" i="9"/>
  <c r="BW38" i="9"/>
  <c r="BE38" i="9"/>
  <c r="AM38" i="9"/>
  <c r="C38" i="9"/>
  <c r="CO37" i="9"/>
  <c r="BW37" i="9"/>
  <c r="BE37" i="9"/>
  <c r="AM37" i="9"/>
  <c r="C37" i="9"/>
  <c r="CO36" i="9"/>
  <c r="BW36" i="9"/>
  <c r="BE36" i="9"/>
  <c r="C36" i="9"/>
  <c r="CO35" i="9"/>
  <c r="BW35" i="9"/>
  <c r="BE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U39" i="9" s="1"/>
  <c r="U40" i="9" s="1"/>
  <c r="AM34" i="9" l="1"/>
  <c r="AM35" i="9" l="1"/>
  <c r="AM36" i="9" s="1"/>
  <c r="BE34" i="9"/>
</calcChain>
</file>

<file path=xl/sharedStrings.xml><?xml version="1.0" encoding="utf-8"?>
<sst xmlns="http://schemas.openxmlformats.org/spreadsheetml/2006/main" count="1080" uniqueCount="566">
  <si>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</si>
  <si>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</si>
  <si>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</si>
  <si>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</si>
  <si>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</si>
  <si>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</si>
  <si>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</si>
  <si>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</si>
  <si>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</si>
  <si>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</si>
  <si>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</si>
  <si>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</si>
  <si>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</si>
  <si>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</si>
  <si>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</si>
  <si>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</si>
  <si>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</si>
  <si>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</si>
  <si>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</si>
  <si>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</si>
  <si>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</si>
  <si>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</si>
  <si>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</si>
  <si>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</si>
  <si>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</si>
  <si>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</si>
  <si>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</si>
  <si>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</si>
  <si>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</si>
  <si>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</si>
  <si>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</si>
  <si>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</si>
  <si>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</si>
  <si>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</si>
  <si>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</si>
  <si>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</si>
  <si>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</si>
  <si>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</si>
  <si>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</si>
  <si>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</si>
  <si>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</si>
  <si>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</si>
  <si>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</si>
  <si>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</si>
  <si>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</si>
  <si>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</si>
  <si>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</si>
  <si>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</si>
  <si>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</si>
  <si>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</si>
  <si>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</si>
  <si>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</si>
  <si>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</si>
  <si>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</si>
  <si>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</si>
  <si>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</si>
  <si>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</si>
  <si>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</si>
  <si>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</si>
  <si>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</si>
  <si>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</si>
  <si>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</si>
  <si>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</si>
  <si>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</si>
  <si>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</si>
  <si>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</si>
  <si>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</si>
  <si>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</si>
  <si>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</si>
  <si>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</si>
  <si>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</si>
  <si>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</si>
  <si>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</si>
  <si>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</si>
  <si>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</si>
  <si>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</si>
  <si>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</si>
  <si>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</si>
  <si>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</si>
  <si>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</si>
  <si>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</si>
  <si>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</si>
  <si>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丹波市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</si>
  <si>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</si>
  <si>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</si>
  <si>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</si>
  <si>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</si>
  <si>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</si>
  <si>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</si>
  <si>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</si>
  <si>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</si>
  <si>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</si>
  <si>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</si>
  <si>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</si>
  <si>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</si>
  <si>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</si>
  <si>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</si>
  <si>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</si>
  <si>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</si>
  <si>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</si>
  <si>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</si>
  <si>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</si>
  <si>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</si>
  <si>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</si>
  <si>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</si>
  <si>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</si>
  <si>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</si>
  <si>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</si>
  <si>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</si>
  <si>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</si>
  <si>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</si>
  <si>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</si>
  <si>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</si>
  <si>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</si>
  <si>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</si>
  <si>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</si>
  <si>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</si>
  <si>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</si>
  <si>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</si>
  <si>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</si>
  <si>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</si>
  <si>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</si>
  <si>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</si>
  <si>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</si>
  <si>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</si>
  <si>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</si>
  <si>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</si>
  <si>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</si>
  <si>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</si>
  <si>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</si>
  <si>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</si>
  <si>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</si>
  <si>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</si>
  <si>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</si>
  <si>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</si>
  <si>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</si>
  <si>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</si>
  <si>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</si>
  <si>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</si>
  <si>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</si>
  <si>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</si>
  <si>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</si>
  <si>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</si>
  <si>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</si>
  <si>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</si>
  <si>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</si>
  <si>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</si>
  <si>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</si>
  <si>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</si>
  <si>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</si>
  <si>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</si>
  <si>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</si>
  <si>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</si>
  <si>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</si>
  <si>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</si>
  <si>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</si>
  <si>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</si>
  <si>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</si>
  <si>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</si>
  <si>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</si>
  <si>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</si>
  <si>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</si>
  <si>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</si>
  <si>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</si>
  <si>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</si>
  <si>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</si>
  <si>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</si>
  <si>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</si>
  <si>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</si>
  <si>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</si>
  <si>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</si>
  <si>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</si>
  <si>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</si>
  <si>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</si>
  <si>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</si>
  <si>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</si>
  <si>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</si>
  <si>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</si>
  <si>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</si>
  <si>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</si>
  <si>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</si>
  <si>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</si>
  <si>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</si>
  <si>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</si>
  <si>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</si>
  <si>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</si>
  <si>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</si>
  <si>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</si>
  <si>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</si>
  <si>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</si>
  <si>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</si>
  <si>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</si>
  <si>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</si>
  <si>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</si>
  <si>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</si>
  <si>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</si>
  <si>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兵庫県丹波市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</si>
  <si>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</si>
  <si>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</si>
  <si>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</si>
  <si>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</si>
  <si>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</si>
  <si>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</si>
  <si>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</si>
  <si>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</si>
  <si>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</si>
  <si>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</si>
  <si>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</si>
  <si>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</si>
  <si>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</si>
  <si>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</si>
  <si>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</si>
  <si>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</si>
  <si>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</si>
  <si>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</si>
  <si>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</si>
  <si>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</si>
  <si>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</si>
  <si>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</si>
  <si>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</si>
  <si>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</si>
  <si>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</si>
  <si>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</si>
  <si>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</si>
  <si>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</si>
  <si>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</si>
  <si>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</si>
  <si>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</si>
  <si>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</si>
  <si>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</si>
  <si>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</si>
  <si>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</si>
  <si>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</si>
  <si>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</si>
  <si>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</si>
  <si>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</si>
  <si>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</si>
  <si>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</si>
  <si>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</si>
  <si>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</si>
  <si>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</si>
  <si>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</si>
  <si>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</si>
  <si>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</si>
  <si>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</si>
  <si>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</si>
  <si>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</si>
  <si>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</si>
  <si>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</si>
  <si>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</si>
  <si>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</si>
  <si>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</si>
  <si>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</si>
  <si>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</si>
  <si>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</si>
  <si>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</si>
  <si>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</si>
  <si>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</si>
  <si>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</si>
  <si>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</si>
  <si>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</si>
  <si>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</si>
  <si>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</si>
  <si>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</si>
  <si>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</si>
  <si>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</si>
  <si>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</si>
  <si>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</si>
  <si>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</si>
  <si>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</si>
  <si>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</si>
  <si>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</si>
  <si>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</si>
  <si>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</si>
  <si>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</si>
  <si>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</si>
  <si>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</si>
  <si>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</si>
  <si>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</si>
  <si>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</si>
  <si>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</si>
  <si>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</si>
  <si>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</si>
  <si>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</si>
  <si>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</si>
  <si>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</si>
  <si>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</si>
  <si>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</si>
  <si>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</si>
  <si>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</si>
  <si>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</si>
  <si>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</si>
  <si>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</si>
  <si>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</si>
  <si>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</si>
  <si>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</si>
  <si>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</si>
  <si>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</si>
  <si>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</si>
  <si>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</si>
  <si>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</si>
  <si>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</si>
  <si>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</si>
  <si>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</si>
  <si>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</si>
  <si>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</si>
  <si>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</si>
  <si>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</si>
  <si>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</si>
  <si>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</si>
  <si>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</si>
  <si>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</si>
  <si>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</si>
  <si>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</si>
  <si>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</si>
  <si>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</si>
  <si>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</si>
  <si>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その他</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</si>
  <si>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</si>
  <si>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</si>
  <si>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</si>
  <si>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</si>
  <si>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</si>
  <si>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</si>
  <si>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</si>
  <si>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</si>
  <si>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</si>
  <si>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</si>
  <si>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</si>
  <si>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</si>
  <si>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</si>
  <si>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</si>
  <si>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</si>
  <si>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</si>
  <si>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</si>
  <si>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</si>
  <si>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</si>
  <si>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</si>
  <si>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</si>
  <si>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</si>
  <si>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</si>
  <si>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</si>
  <si>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</si>
  <si>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</si>
  <si>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兵庫県丹波市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</si>
  <si>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</si>
  <si>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</si>
  <si>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</si>
  <si>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</si>
  <si>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</si>
  <si>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</si>
  <si>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</si>
  <si>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</si>
  <si>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</si>
  <si>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</si>
  <si>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</si>
  <si>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</si>
  <si>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</si>
  <si>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</si>
  <si>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</si>
  <si>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</si>
  <si>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</si>
  <si>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</si>
  <si>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</si>
  <si>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</si>
  <si>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看護専門学校特別会計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</si>
  <si>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</si>
  <si>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</si>
  <si>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</si>
  <si>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</si>
  <si>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</si>
  <si>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</si>
  <si>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</si>
  <si>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</si>
  <si>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</si>
  <si>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</si>
  <si>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</si>
  <si>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</si>
  <si>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</si>
  <si>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</si>
  <si>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</si>
  <si>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介護保険特別会計保険事業勘定</t>
    <phoneticPr fontId="5"/>
  </si>
  <si>
    <t>後期高齢者医療特別会計</t>
    <phoneticPr fontId="5"/>
  </si>
  <si>
    <t>介護保険特別会計サービス事業勘定</t>
    <phoneticPr fontId="5"/>
  </si>
  <si>
    <t>訪問看護ステーション特別会計</t>
    <phoneticPr fontId="5"/>
  </si>
  <si>
    <t>駐車場特別会計</t>
    <phoneticPr fontId="5"/>
  </si>
  <si>
    <t>水道事業会計</t>
    <phoneticPr fontId="5"/>
  </si>
  <si>
    <t>法適用企業</t>
    <phoneticPr fontId="5"/>
  </si>
  <si>
    <t>下水道事業会計</t>
    <phoneticPr fontId="5"/>
  </si>
  <si>
    <t>農業共済特別会計</t>
    <phoneticPr fontId="5"/>
  </si>
  <si>
    <t>地方卸売市場特別会計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</si>
  <si>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</si>
  <si>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</si>
  <si>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</si>
  <si>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</si>
  <si>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</si>
  <si>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</si>
  <si>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</si>
  <si>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</si>
  <si>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</si>
  <si>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</si>
  <si>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</si>
  <si>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</si>
  <si>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</si>
  <si>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</si>
  <si>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</si>
  <si>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</si>
  <si>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</si>
  <si>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</si>
  <si>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</si>
  <si>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</si>
  <si>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</si>
  <si>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</si>
  <si>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</si>
  <si>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</si>
  <si>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</si>
  <si>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</si>
  <si>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</si>
  <si>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</si>
  <si>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</si>
  <si>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</si>
  <si>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</si>
  <si>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</si>
  <si>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</si>
  <si>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</si>
  <si>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</si>
  <si>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</si>
  <si>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</si>
  <si>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</si>
  <si>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</si>
  <si>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</si>
  <si>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</si>
  <si>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</si>
  <si>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</si>
  <si>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</si>
  <si>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</si>
  <si>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</si>
  <si>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</si>
  <si>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</si>
  <si>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</si>
  <si>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</si>
  <si>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</si>
  <si>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</si>
  <si>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</si>
  <si>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</si>
  <si>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</si>
  <si>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</si>
  <si>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</si>
  <si>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</si>
  <si>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</si>
  <si>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</si>
  <si>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</si>
  <si>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</si>
  <si>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</si>
  <si>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</si>
  <si>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</si>
  <si>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</si>
  <si>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</si>
  <si>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</si>
  <si>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</si>
  <si>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</si>
  <si>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</si>
  <si>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</si>
  <si>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</si>
  <si>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</si>
  <si>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</si>
  <si>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</si>
  <si>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</si>
  <si>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</si>
  <si>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</si>
  <si>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</si>
  <si>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</si>
  <si>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</si>
  <si>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</si>
  <si>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</si>
  <si>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</si>
  <si>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</si>
  <si>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</si>
  <si>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</si>
  <si>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</si>
  <si>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</si>
  <si>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</si>
  <si>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</si>
  <si>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</si>
  <si>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</si>
  <si>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</si>
  <si>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</si>
  <si>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</si>
  <si>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</si>
  <si>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</si>
  <si>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</si>
  <si>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</si>
  <si>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</si>
  <si>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</si>
  <si>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</si>
  <si>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</si>
  <si>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</si>
  <si>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</si>
  <si>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</si>
  <si>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</si>
  <si>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</si>
  <si>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</si>
  <si>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</si>
  <si>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</si>
  <si>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</si>
  <si>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</si>
  <si>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</si>
  <si>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</si>
  <si>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</si>
  <si>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</si>
  <si>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</si>
  <si>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</si>
  <si>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</si>
  <si>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</si>
  <si>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</si>
  <si>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</si>
  <si>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</si>
  <si>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</si>
  <si>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</si>
  <si>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</si>
  <si>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</si>
  <si>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</si>
  <si>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</si>
  <si>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</si>
  <si>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</si>
  <si>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</si>
  <si>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</si>
  <si>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0.38</t>
  </si>
  <si>
    <t>▲ 4.53</t>
  </si>
  <si>
    <t>水道事業会計</t>
  </si>
  <si>
    <t>下水道事業会計</t>
  </si>
  <si>
    <t>一般会計</t>
  </si>
  <si>
    <t>国民健康保険特別会計事業勘定</t>
  </si>
  <si>
    <t>農業共済特別会計</t>
  </si>
  <si>
    <t>▲ 0.00</t>
  </si>
  <si>
    <t>介護保険特別会計保険事業勘定</t>
  </si>
  <si>
    <t>国民健康保険特別会計直診勘定</t>
  </si>
  <si>
    <t>後期高齢者医療特別会計</t>
  </si>
  <si>
    <t>その他会計（赤字）</t>
  </si>
  <si>
    <t>その他会計（黒字）</t>
  </si>
  <si>
    <t>-</t>
    <phoneticPr fontId="2"/>
  </si>
  <si>
    <t>氷上多可衛生事務組合</t>
    <rPh sb="0" eb="2">
      <t>ヒカミ</t>
    </rPh>
    <rPh sb="2" eb="4">
      <t>タカ</t>
    </rPh>
    <rPh sb="4" eb="6">
      <t>エイセイ</t>
    </rPh>
    <rPh sb="6" eb="8">
      <t>ジム</t>
    </rPh>
    <rPh sb="8" eb="10">
      <t>クミアイ</t>
    </rPh>
    <phoneticPr fontId="2"/>
  </si>
  <si>
    <t>兵庫県市町村職員退職手当組合</t>
    <phoneticPr fontId="2"/>
  </si>
  <si>
    <t>兵庫県市町交通災害共済組合</t>
    <phoneticPr fontId="2"/>
  </si>
  <si>
    <t>兵庫県町議会議員公務災害補償組合</t>
    <phoneticPr fontId="2"/>
  </si>
  <si>
    <t>丹波少年自然の家事務組合</t>
    <phoneticPr fontId="2"/>
  </si>
  <si>
    <t>兵庫県後期高齢者医療広域連合（一般会計）</t>
    <phoneticPr fontId="2"/>
  </si>
  <si>
    <t>兵庫県後期高齢者医療広域連合（特別会計）</t>
    <phoneticPr fontId="2"/>
  </si>
  <si>
    <t>-</t>
    <phoneticPr fontId="2"/>
  </si>
  <si>
    <t>兵庫丹波の森協会</t>
    <rPh sb="0" eb="2">
      <t>ヒョウゴ</t>
    </rPh>
    <rPh sb="2" eb="4">
      <t>タンバ</t>
    </rPh>
    <rPh sb="5" eb="6">
      <t>モリ</t>
    </rPh>
    <rPh sb="6" eb="8">
      <t>キョウカイ</t>
    </rPh>
    <phoneticPr fontId="2"/>
  </si>
  <si>
    <t>タンバンベルグ</t>
    <phoneticPr fontId="2"/>
  </si>
  <si>
    <t>まちづくり柏原</t>
    <rPh sb="5" eb="7">
      <t>カイバラ</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</si>
  <si>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</si>
  <si>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</si>
  <si>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</si>
  <si>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</si>
  <si>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</si>
  <si>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</si>
  <si>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</si>
  <si>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</si>
  <si>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</si>
  <si>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</si>
  <si>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</si>
  <si>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</si>
  <si>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※固定資産台帳整備中</t>
    <rPh sb="1" eb="3">
      <t>コテイ</t>
    </rPh>
    <rPh sb="3" eb="5">
      <t>シサン</t>
    </rPh>
    <rPh sb="5" eb="7">
      <t>ダイチョウ</t>
    </rPh>
    <rPh sb="7" eb="10">
      <t>セイビチュウ</t>
    </rPh>
    <phoneticPr fontId="5"/>
  </si>
  <si>
    <t>　将来負担比率は常に低い水準を維持しており、実質公債費比率は年々減少し、平成26年度以降は類似団体を下回っている。
　今後も、事業実施の適正化を図る事により、地方債の新規発行抑制に努め、将来の負担を少しでも軽減できるような適正な財政運営に努めていく必要がある。</t>
    <rPh sb="1" eb="3">
      <t>ショウライ</t>
    </rPh>
    <rPh sb="3" eb="5">
      <t>フタン</t>
    </rPh>
    <rPh sb="5" eb="7">
      <t>ヒリツ</t>
    </rPh>
    <rPh sb="8" eb="9">
      <t>ツネ</t>
    </rPh>
    <rPh sb="10" eb="11">
      <t>ヒク</t>
    </rPh>
    <rPh sb="12" eb="14">
      <t>スイジュン</t>
    </rPh>
    <rPh sb="15" eb="17">
      <t>イジ</t>
    </rPh>
    <rPh sb="22" eb="24">
      <t>ジッシツ</t>
    </rPh>
    <rPh sb="24" eb="27">
      <t>コウサイヒ</t>
    </rPh>
    <rPh sb="27" eb="29">
      <t>ヒリツ</t>
    </rPh>
    <rPh sb="30" eb="32">
      <t>ネンネン</t>
    </rPh>
    <rPh sb="32" eb="34">
      <t>ゲンショウ</t>
    </rPh>
    <rPh sb="36" eb="38">
      <t>ヘイセイ</t>
    </rPh>
    <rPh sb="40" eb="42">
      <t>ネンド</t>
    </rPh>
    <rPh sb="42" eb="44">
      <t>イコウ</t>
    </rPh>
    <rPh sb="45" eb="47">
      <t>ルイジ</t>
    </rPh>
    <rPh sb="47" eb="49">
      <t>ダンタイ</t>
    </rPh>
    <rPh sb="50" eb="52">
      <t>シタマワ</t>
    </rPh>
    <rPh sb="59" eb="61">
      <t>コンゴ</t>
    </rPh>
    <rPh sb="63" eb="65">
      <t>ジギョウ</t>
    </rPh>
    <rPh sb="65" eb="67">
      <t>ジッシ</t>
    </rPh>
    <rPh sb="68" eb="71">
      <t>テキセイカ</t>
    </rPh>
    <rPh sb="72" eb="73">
      <t>ハカ</t>
    </rPh>
    <rPh sb="74" eb="75">
      <t>コト</t>
    </rPh>
    <rPh sb="79" eb="82">
      <t>チホウサイ</t>
    </rPh>
    <rPh sb="83" eb="85">
      <t>シンキ</t>
    </rPh>
    <rPh sb="85" eb="87">
      <t>ハッコウ</t>
    </rPh>
    <rPh sb="87" eb="89">
      <t>ヨクセイ</t>
    </rPh>
    <rPh sb="90" eb="91">
      <t>ツト</t>
    </rPh>
    <rPh sb="93" eb="95">
      <t>ショウライ</t>
    </rPh>
    <rPh sb="96" eb="98">
      <t>フタン</t>
    </rPh>
    <rPh sb="99" eb="100">
      <t>スコ</t>
    </rPh>
    <rPh sb="103" eb="105">
      <t>ケイゲン</t>
    </rPh>
    <rPh sb="111" eb="113">
      <t>テキセイ</t>
    </rPh>
    <rPh sb="114" eb="116">
      <t>ザイセイ</t>
    </rPh>
    <rPh sb="116" eb="118">
      <t>ウンエイ</t>
    </rPh>
    <rPh sb="119" eb="120">
      <t>ツト</t>
    </rPh>
    <rPh sb="124" eb="12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</si>
</sst>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
      <b/>
      <sz val="12"/>
      <color indexed="8"/>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center" wrapText="1"/>
      <protection locked="0"/>
    </xf>
    <xf numFmtId="0" fontId="1" fillId="0" borderId="12" xfId="34" applyFont="1" applyFill="1" applyBorder="1" applyAlignment="1" applyProtection="1">
      <alignment horizontal="left" vertical="center" wrapText="1"/>
      <protection locked="0"/>
    </xf>
    <xf numFmtId="0" fontId="1" fillId="0" borderId="46" xfId="34" applyFont="1" applyFill="1" applyBorder="1" applyAlignment="1" applyProtection="1">
      <alignment horizontal="left" vertical="center" wrapText="1"/>
      <protection locked="0"/>
    </xf>
    <xf numFmtId="0" fontId="1" fillId="0" borderId="60" xfId="34" applyFont="1" applyFill="1" applyBorder="1" applyAlignment="1" applyProtection="1">
      <alignment horizontal="left" vertical="center" wrapText="1"/>
      <protection locked="0"/>
    </xf>
    <xf numFmtId="0" fontId="1" fillId="0" borderId="0" xfId="34" applyFont="1" applyFill="1" applyBorder="1" applyAlignment="1" applyProtection="1">
      <alignment horizontal="left" vertical="center" wrapText="1"/>
      <protection locked="0"/>
    </xf>
    <xf numFmtId="0" fontId="1" fillId="0" borderId="38" xfId="34" applyFont="1" applyFill="1" applyBorder="1" applyAlignment="1" applyProtection="1">
      <alignment horizontal="left" vertical="center" wrapText="1"/>
      <protection locked="0"/>
    </xf>
    <xf numFmtId="0" fontId="1" fillId="0" borderId="37" xfId="34" applyFont="1" applyFill="1" applyBorder="1" applyAlignment="1" applyProtection="1">
      <alignment horizontal="left" vertical="center" wrapText="1"/>
      <protection locked="0"/>
    </xf>
    <xf numFmtId="0" fontId="1" fillId="0" borderId="49" xfId="34" applyFont="1" applyFill="1" applyBorder="1" applyAlignment="1" applyProtection="1">
      <alignment horizontal="left" vertical="center" wrapText="1"/>
      <protection locked="0"/>
    </xf>
    <xf numFmtId="0" fontId="1" fillId="0" borderId="40" xfId="34" applyFont="1" applyFill="1" applyBorder="1" applyAlignment="1" applyProtection="1">
      <alignment horizontal="left" vertical="center"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33" fillId="0" borderId="41" xfId="34" applyFont="1" applyFill="1" applyBorder="1" applyAlignment="1" applyProtection="1">
      <alignment horizontal="left" vertical="center"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57295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59287</c:v>
                </c:pt>
                <c:pt idx="1">
                  <c:v>78853</c:v>
                </c:pt>
                <c:pt idx="2">
                  <c:v>161751</c:v>
                </c:pt>
                <c:pt idx="3">
                  <c:v>63540</c:v>
                </c:pt>
                <c:pt idx="4">
                  <c:v>95079</c:v>
                </c:pt>
              </c:numCache>
            </c:numRef>
          </c:val>
          <c:smooth val="0"/>
        </c:ser>
        <c:dLbls>
          <c:showLegendKey val="0"/>
          <c:showVal val="0"/>
          <c:showCatName val="0"/>
          <c:showSerName val="0"/>
          <c:showPercent val="0"/>
          <c:showBubbleSize val="0"/>
        </c:dLbls>
        <c:marker val="1"/>
        <c:smooth val="0"/>
        <c:axId val="181480256"/>
        <c:axId val="181480648"/>
      </c:lineChart>
      <c:catAx>
        <c:axId val="1814802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480648"/>
        <c:crosses val="autoZero"/>
        <c:auto val="1"/>
        <c:lblAlgn val="ctr"/>
        <c:lblOffset val="100"/>
        <c:tickLblSkip val="1"/>
        <c:tickMarkSkip val="1"/>
        <c:noMultiLvlLbl val="0"/>
      </c:catAx>
      <c:valAx>
        <c:axId val="18148064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480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8.44</c:v>
                </c:pt>
                <c:pt idx="1">
                  <c:v>6.96</c:v>
                </c:pt>
                <c:pt idx="2">
                  <c:v>9.6</c:v>
                </c:pt>
                <c:pt idx="3">
                  <c:v>14.55</c:v>
                </c:pt>
                <c:pt idx="4">
                  <c:v>8.19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29.61</c:v>
                </c:pt>
                <c:pt idx="1">
                  <c:v>29.39</c:v>
                </c:pt>
                <c:pt idx="2">
                  <c:v>20.7</c:v>
                </c:pt>
                <c:pt idx="3">
                  <c:v>22.7</c:v>
                </c:pt>
                <c:pt idx="4">
                  <c:v>23.39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52452976"/>
        <c:axId val="252453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10.47</c:v>
                </c:pt>
                <c:pt idx="1">
                  <c:v>7.88</c:v>
                </c:pt>
                <c:pt idx="2">
                  <c:v>-0.38</c:v>
                </c:pt>
                <c:pt idx="3">
                  <c:v>10.42</c:v>
                </c:pt>
                <c:pt idx="4">
                  <c:v>-4.53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52452976"/>
        <c:axId val="252453368"/>
      </c:lineChart>
      <c:catAx>
        <c:axId val="252452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2453368"/>
        <c:crosses val="autoZero"/>
        <c:auto val="1"/>
        <c:lblAlgn val="ctr"/>
        <c:lblOffset val="100"/>
        <c:tickLblSkip val="1"/>
        <c:tickMarkSkip val="1"/>
        <c:noMultiLvlLbl val="0"/>
      </c:catAx>
      <c:valAx>
        <c:axId val="252453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2452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0.02</c:v>
                </c:pt>
                <c:pt idx="4">
                  <c:v>#N/A</c:v>
                </c:pt>
                <c:pt idx="5">
                  <c:v>0.03</c:v>
                </c:pt>
                <c:pt idx="6">
                  <c:v>#N/A</c:v>
                </c:pt>
                <c:pt idx="7">
                  <c:v>0.09</c:v>
                </c:pt>
                <c:pt idx="8">
                  <c:v>#N/A</c:v>
                </c:pt>
                <c:pt idx="9">
                  <c:v>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0.08</c:v>
                </c:pt>
                <c:pt idx="2">
                  <c:v>#N/A</c:v>
                </c:pt>
                <c:pt idx="3">
                  <c:v>7.0000000000000007E-2</c:v>
                </c:pt>
                <c:pt idx="4">
                  <c:v>#N/A</c:v>
                </c:pt>
                <c:pt idx="5">
                  <c:v>7.0000000000000007E-2</c:v>
                </c:pt>
                <c:pt idx="6">
                  <c:v>#N/A</c:v>
                </c:pt>
                <c:pt idx="7">
                  <c:v>7.0000000000000007E-2</c:v>
                </c:pt>
                <c:pt idx="8">
                  <c:v>#N/A</c:v>
                </c:pt>
                <c:pt idx="9">
                  <c:v>0.08</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国民健康保険特別会計直診勘定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0.03</c:v>
                </c:pt>
                <c:pt idx="4">
                  <c:v>#N/A</c:v>
                </c:pt>
                <c:pt idx="5">
                  <c:v>7.0000000000000007E-2</c:v>
                </c:pt>
                <c:pt idx="6">
                  <c:v>#N/A</c:v>
                </c:pt>
                <c:pt idx="7">
                  <c:v>7.0000000000000007E-2</c:v>
                </c:pt>
                <c:pt idx="8">
                  <c:v>#N/A</c:v>
                </c:pt>
                <c:pt idx="9">
                  <c:v>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0.51</c:v>
                </c:pt>
                <c:pt idx="2">
                  <c:v>#N/A</c:v>
                </c:pt>
                <c:pt idx="3">
                  <c:v>0.65</c:v>
                </c:pt>
                <c:pt idx="4">
                  <c:v>#N/A</c:v>
                </c:pt>
                <c:pt idx="5">
                  <c:v>0.54</c:v>
                </c:pt>
                <c:pt idx="6">
                  <c:v>#N/A</c:v>
                </c:pt>
                <c:pt idx="7">
                  <c:v>0.66</c:v>
                </c:pt>
                <c:pt idx="8">
                  <c:v>#N/A</c:v>
                </c:pt>
                <c:pt idx="9">
                  <c:v>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農業共済特別会計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0.01</c:v>
                </c:pt>
                <c:pt idx="4">
                  <c:v>#N/A</c:v>
                </c:pt>
                <c:pt idx="5">
                  <c:v>0</c:v>
                </c:pt>
                <c:pt idx="6">
                  <c:v>#N/A</c:v>
                </c:pt>
                <c:pt idx="7">
                  <c:v>0</c:v>
                </c:pt>
                <c:pt idx="8">
                  <c:v>#N/A</c:v>
                </c:pt>
                <c:pt idx="9">
                  <c:v>0.8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1.65</c:v>
                </c:pt>
                <c:pt idx="2">
                  <c:v>#N/A</c:v>
                </c:pt>
                <c:pt idx="3">
                  <c:v>1.66</c:v>
                </c:pt>
                <c:pt idx="4">
                  <c:v>#N/A</c:v>
                </c:pt>
                <c:pt idx="5">
                  <c:v>1.97</c:v>
                </c:pt>
                <c:pt idx="6">
                  <c:v>#N/A</c:v>
                </c:pt>
                <c:pt idx="7">
                  <c:v>1.65</c:v>
                </c:pt>
                <c:pt idx="8">
                  <c:v>#N/A</c:v>
                </c:pt>
                <c:pt idx="9">
                  <c:v>2.38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8.43</c:v>
                </c:pt>
                <c:pt idx="2">
                  <c:v>#N/A</c:v>
                </c:pt>
                <c:pt idx="3">
                  <c:v>6.86</c:v>
                </c:pt>
                <c:pt idx="4">
                  <c:v>#N/A</c:v>
                </c:pt>
                <c:pt idx="5">
                  <c:v>9.4600000000000009</c:v>
                </c:pt>
                <c:pt idx="6">
                  <c:v>#N/A</c:v>
                </c:pt>
                <c:pt idx="7">
                  <c:v>14.48</c:v>
                </c:pt>
                <c:pt idx="8">
                  <c:v>#N/A</c:v>
                </c:pt>
                <c:pt idx="9">
                  <c:v>8.1300000000000008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0.18</c:v>
                </c:pt>
                <c:pt idx="2">
                  <c:v>#N/A</c:v>
                </c:pt>
                <c:pt idx="3">
                  <c:v>0.32</c:v>
                </c:pt>
                <c:pt idx="4">
                  <c:v>#N/A</c:v>
                </c:pt>
                <c:pt idx="5">
                  <c:v>0.78</c:v>
                </c:pt>
                <c:pt idx="6">
                  <c:v>#N/A</c:v>
                </c:pt>
                <c:pt idx="7">
                  <c:v>7.42</c:v>
                </c:pt>
                <c:pt idx="8">
                  <c:v>#N/A</c:v>
                </c:pt>
                <c:pt idx="9">
                  <c:v>10.050000000000001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12.08</c:v>
                </c:pt>
                <c:pt idx="2">
                  <c:v>#N/A</c:v>
                </c:pt>
                <c:pt idx="3">
                  <c:v>13.2</c:v>
                </c:pt>
                <c:pt idx="4">
                  <c:v>#N/A</c:v>
                </c:pt>
                <c:pt idx="5">
                  <c:v>14.07</c:v>
                </c:pt>
                <c:pt idx="6">
                  <c:v>#N/A</c:v>
                </c:pt>
                <c:pt idx="7">
                  <c:v>12.75</c:v>
                </c:pt>
                <c:pt idx="8">
                  <c:v>#N/A</c:v>
                </c:pt>
                <c:pt idx="9">
                  <c:v>14.87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52454152"/>
        <c:axId val="252454544"/>
      </c:barChart>
      <c:catAx>
        <c:axId val="252454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2454544"/>
        <c:crosses val="autoZero"/>
        <c:auto val="1"/>
        <c:lblAlgn val="ctr"/>
        <c:lblOffset val="100"/>
        <c:tickLblSkip val="1"/>
        <c:tickMarkSkip val="1"/>
        <c:noMultiLvlLbl val="0"/>
      </c:catAx>
      <c:valAx>
        <c:axId val="252454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2454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5163</c:v>
                </c:pt>
                <c:pt idx="5">
                  <c:v>5294</c:v>
                </c:pt>
                <c:pt idx="8">
                  <c:v>5549</c:v>
                </c:pt>
                <c:pt idx="11">
                  <c:v>5548</c:v>
                </c:pt>
                <c:pt idx="14">
                  <c:v>5295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98</c:v>
                </c:pt>
                <c:pt idx="3">
                  <c:v>92</c:v>
                </c:pt>
                <c:pt idx="6">
                  <c:v>85</c:v>
                </c:pt>
                <c:pt idx="9">
                  <c:v>73</c:v>
                </c:pt>
                <c:pt idx="12">
                  <c:v>42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2419</c:v>
                </c:pt>
                <c:pt idx="3">
                  <c:v>2470</c:v>
                </c:pt>
                <c:pt idx="6">
                  <c:v>2458</c:v>
                </c:pt>
                <c:pt idx="9">
                  <c:v>2074</c:v>
                </c:pt>
                <c:pt idx="12">
                  <c:v>2313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4321</c:v>
                </c:pt>
                <c:pt idx="3">
                  <c:v>4317</c:v>
                </c:pt>
                <c:pt idx="6">
                  <c:v>4182</c:v>
                </c:pt>
                <c:pt idx="9">
                  <c:v>4225</c:v>
                </c:pt>
                <c:pt idx="12">
                  <c:v>4206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52455328"/>
        <c:axId val="252455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1675</c:v>
                </c:pt>
                <c:pt idx="2">
                  <c:v>#N/A</c:v>
                </c:pt>
                <c:pt idx="3">
                  <c:v>#N/A</c:v>
                </c:pt>
                <c:pt idx="4">
                  <c:v>1585</c:v>
                </c:pt>
                <c:pt idx="5">
                  <c:v>#N/A</c:v>
                </c:pt>
                <c:pt idx="6">
                  <c:v>#N/A</c:v>
                </c:pt>
                <c:pt idx="7">
                  <c:v>1176</c:v>
                </c:pt>
                <c:pt idx="8">
                  <c:v>#N/A</c:v>
                </c:pt>
                <c:pt idx="9">
                  <c:v>#N/A</c:v>
                </c:pt>
                <c:pt idx="10">
                  <c:v>824</c:v>
                </c:pt>
                <c:pt idx="11">
                  <c:v>#N/A</c:v>
                </c:pt>
                <c:pt idx="12">
                  <c:v>#N/A</c:v>
                </c:pt>
                <c:pt idx="13">
                  <c:v>1266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52455328"/>
        <c:axId val="252455720"/>
      </c:lineChart>
      <c:catAx>
        <c:axId val="25245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2455720"/>
        <c:crosses val="autoZero"/>
        <c:auto val="1"/>
        <c:lblAlgn val="ctr"/>
        <c:lblOffset val="100"/>
        <c:tickLblSkip val="1"/>
        <c:tickMarkSkip val="1"/>
        <c:noMultiLvlLbl val="0"/>
      </c:catAx>
      <c:valAx>
        <c:axId val="252455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2455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53557</c:v>
                </c:pt>
                <c:pt idx="5">
                  <c:v>54161</c:v>
                </c:pt>
                <c:pt idx="8">
                  <c:v>54525</c:v>
                </c:pt>
                <c:pt idx="11">
                  <c:v>53546</c:v>
                </c:pt>
                <c:pt idx="14">
                  <c:v>53613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1695</c:v>
                </c:pt>
                <c:pt idx="5">
                  <c:v>1606</c:v>
                </c:pt>
                <c:pt idx="8">
                  <c:v>1475</c:v>
                </c:pt>
                <c:pt idx="11">
                  <c:v>1302</c:v>
                </c:pt>
                <c:pt idx="14">
                  <c:v>1057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12901</c:v>
                </c:pt>
                <c:pt idx="5">
                  <c:v>13404</c:v>
                </c:pt>
                <c:pt idx="8">
                  <c:v>11463</c:v>
                </c:pt>
                <c:pt idx="11">
                  <c:v>11861</c:v>
                </c:pt>
                <c:pt idx="14">
                  <c:v>12380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6958</c:v>
                </c:pt>
                <c:pt idx="3">
                  <c:v>6646</c:v>
                </c:pt>
                <c:pt idx="6">
                  <c:v>6057</c:v>
                </c:pt>
                <c:pt idx="9">
                  <c:v>5737</c:v>
                </c:pt>
                <c:pt idx="12">
                  <c:v>5650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32281</c:v>
                </c:pt>
                <c:pt idx="3">
                  <c:v>30985</c:v>
                </c:pt>
                <c:pt idx="6">
                  <c:v>29225</c:v>
                </c:pt>
                <c:pt idx="9">
                  <c:v>28246</c:v>
                </c:pt>
                <c:pt idx="12">
                  <c:v>27682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330</c:v>
                </c:pt>
                <c:pt idx="3">
                  <c:v>244</c:v>
                </c:pt>
                <c:pt idx="6">
                  <c:v>164</c:v>
                </c:pt>
                <c:pt idx="9">
                  <c:v>94</c:v>
                </c:pt>
                <c:pt idx="12">
                  <c:v>54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34523</c:v>
                </c:pt>
                <c:pt idx="3">
                  <c:v>33417</c:v>
                </c:pt>
                <c:pt idx="6">
                  <c:v>36532</c:v>
                </c:pt>
                <c:pt idx="9">
                  <c:v>35794</c:v>
                </c:pt>
                <c:pt idx="12">
                  <c:v>36322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83038800"/>
        <c:axId val="183039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5938</c:v>
                </c:pt>
                <c:pt idx="2">
                  <c:v>#N/A</c:v>
                </c:pt>
                <c:pt idx="3">
                  <c:v>#N/A</c:v>
                </c:pt>
                <c:pt idx="4">
                  <c:v>2121</c:v>
                </c:pt>
                <c:pt idx="5">
                  <c:v>#N/A</c:v>
                </c:pt>
                <c:pt idx="6">
                  <c:v>#N/A</c:v>
                </c:pt>
                <c:pt idx="7">
                  <c:v>4516</c:v>
                </c:pt>
                <c:pt idx="8">
                  <c:v>#N/A</c:v>
                </c:pt>
                <c:pt idx="9">
                  <c:v>#N/A</c:v>
                </c:pt>
                <c:pt idx="10">
                  <c:v>3163</c:v>
                </c:pt>
                <c:pt idx="11">
                  <c:v>#N/A</c:v>
                </c:pt>
                <c:pt idx="12">
                  <c:v>#N/A</c:v>
                </c:pt>
                <c:pt idx="13">
                  <c:v>2657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83038800"/>
        <c:axId val="183039192"/>
      </c:lineChart>
      <c:catAx>
        <c:axId val="183038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3039192"/>
        <c:crosses val="autoZero"/>
        <c:auto val="1"/>
        <c:lblAlgn val="ctr"/>
        <c:lblOffset val="100"/>
        <c:tickLblSkip val="1"/>
        <c:tickMarkSkip val="1"/>
        <c:noMultiLvlLbl val="0"/>
      </c:catAx>
      <c:valAx>
        <c:axId val="183039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038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{5FCD1879-70FA-49F6-8E10-339B6470D6E4}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{ACBFFBC7-81F9-42E8-8B31-E9213917DACB}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{EE672736-9D28-4A43-A9F8-B7897C581A8F}</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{35A19177-2ED9-4363-B239-071F6A2C1907}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{8B3E837B-C87C-4087-A5FB-06FBBB4B00C2}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52.3</c:v>
                </c:pt>
              </c:numCache>
            </c:numRef>
          </c:xVal>
          <c:yVal>
            <c:numRef>
              <c:f>公会計指標分析・財政指標組合せ分析表!$K$51:$O$51</c:f>
              <c:numCache>
                <c:formatCode>#,##0.0;"▲ "#,##0.0</c:formatCode>
                <c:ptCount val="5"/>
                <c:pt idx="3">
                  <c:v>18.5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{FDF4DE24-1DA9-4097-8370-784438B30CA3}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{DD13BF0A-4C34-43A1-990B-C63B89C53BCE}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{C5527ED0-50CB-46A0-8859-01C0809C6169}</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{3D8B5F7F-40D1-4C1E-912F-41C22F79FFDD}</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{111374BC-D73D-446A-AFF6-7454412852D2}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numCache>
            </c:numRef>
          </c:xVal>
          <c:yVal>
            <c:numRef>
              <c:f>公会計指標分析・財政指標組合せ分析表!$K$55:$O$55</c:f>
              <c:numCache>
                <c:formatCode>#,##0.0;"▲ "#,##0.0</c:formatCode>
                <c:ptCount val="5"/>
                <c:pt idx="3">
                  <c:v>37.299999999999997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83039976"/>
        <c:axId val="183040368"/>
      </c:scatterChart>
      <c:valAx>
        <c:axId val="183039976"/>
        <c:scaling>
          <c:orientation val="minMax"/>
          <c:max val="55.5"/>
          <c:min val="52.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3040368"/>
        <c:crosses val="autoZero"/>
        <c:crossBetween val="midCat"/>
      </c:valAx>
      <c:valAx>
        <c:axId val="183040368"/>
        <c:scaling>
          <c:orientation val="minMax"/>
          <c:max val="41"/>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30399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{DF0A9F72-0374-461E-8C54-CDBA5ED91374}</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{56D72823-1E14-42BE-97BF-680731CA9F2B}</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{E44AF8C2-35F9-481B-BB22-15C45EC45F0C}</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{F79A8CFE-6488-46A1-B35B-5D48EE0C331E}</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{3768A8A4-DE4B-4F6B-A233-024E1FD74544}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11.2</c:v>
                </c:pt>
                <c:pt idx="1">
                  <c:v>9.9</c:v>
                </c:pt>
                <c:pt idx="2">
                  <c:v>8.4</c:v>
                </c:pt>
                <c:pt idx="3">
                  <c:v>6.8</c:v>
                </c:pt>
                <c:pt idx="4">
                  <c:v>6.4</c:v>
                </c:pt>
              </c:numCache>
            </c:numRef>
          </c:xVal>
          <c:yVal>
            <c:numRef>
              <c:f>公会計指標分析・財政指標組合せ分析表!$K$73:$O$73</c:f>
              <c:numCache>
                <c:formatCode>#,##0.0;"▲ "#,##0.0</c:formatCode>
                <c:ptCount val="5"/>
                <c:pt idx="0">
                  <c:v>34</c:v>
                </c:pt>
                <c:pt idx="1">
                  <c:v>12</c:v>
                </c:pt>
                <c:pt idx="2">
                  <c:v>26.1</c:v>
                </c:pt>
                <c:pt idx="3">
                  <c:v>18.5</c:v>
                </c:pt>
                <c:pt idx="4">
                  <c:v>15.9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{295909B1-AD20-4C21-982A-B1556ABA5C7E}</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{0B95DC6B-25DB-4DCA-B076-B32E6A7E8054}</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{E9897745-414F-41A8-A1F7-F5C90FAAAEC7}</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{2ECCBA8B-E820-4F76-A418-6177CE0BCF41}</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{1E0189CF-5B5D-4EE8-8DA5-AD9108B3CC47}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7.5</c:v>
                </c:pt>
              </c:numCache>
            </c:numRef>
          </c:xVal>
          <c:yVal>
            <c:numRef>
              <c:f>公会計指標分析・財政指標組合せ分析表!$K$77:$O$77</c:f>
              <c:numCache>
                <c:formatCode>#,##0.0;"▲ "#,##0.0</c:formatCode>
                <c:ptCount val="5"/>
                <c:pt idx="0">
                  <c:v>58.2</c:v>
                </c:pt>
                <c:pt idx="1">
                  <c:v>50.3</c:v>
                </c:pt>
                <c:pt idx="2">
                  <c:v>45.9</c:v>
                </c:pt>
                <c:pt idx="3">
                  <c:v>37.299999999999997</c:v>
                </c:pt>
                <c:pt idx="4">
                  <c:v>33.1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83038408"/>
        <c:axId val="183038016"/>
      </c:scatterChart>
      <c:valAx>
        <c:axId val="183038408"/>
        <c:scaling>
          <c:orientation val="minMax"/>
          <c:max val="11.6"/>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3038016"/>
        <c:crosses val="autoZero"/>
        <c:crossBetween val="midCat"/>
      </c:valAx>
      <c:valAx>
        <c:axId val="183038016"/>
        <c:scaling>
          <c:orientation val="minMax"/>
          <c:max val="66"/>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30384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u="none" strike="noStrike" baseline="0" smtClean="0">
              <a:solidFill>
                <a:schemeClr val="dk1"/>
              </a:solidFill>
              <a:latin typeface="+mn-lt"/>
              <a:ea typeface="+mn-ea"/>
              <a:cs typeface="+mn-cs"/>
            </a:rPr>
            <a:t>　平成</a:t>
          </a:r>
          <a:r>
            <a:rPr lang="en-US" altLang="ja-JP" sz="1300" b="0" i="0" u="none" strike="noStrike" baseline="0" smtClean="0">
              <a:solidFill>
                <a:schemeClr val="dk1"/>
              </a:solidFill>
              <a:latin typeface="+mn-lt"/>
              <a:ea typeface="+mn-ea"/>
              <a:cs typeface="+mn-cs"/>
            </a:rPr>
            <a:t>28 </a:t>
          </a:r>
          <a:r>
            <a:rPr lang="ja-JP" altLang="en-US" sz="1300" b="0" i="0" u="none" strike="noStrike" baseline="0" smtClean="0">
              <a:solidFill>
                <a:schemeClr val="dk1"/>
              </a:solidFill>
              <a:latin typeface="+mn-lt"/>
              <a:ea typeface="+mn-ea"/>
              <a:cs typeface="+mn-cs"/>
            </a:rPr>
            <a:t>年度の単年度数値は前年度より増加している。　　</a:t>
          </a:r>
          <a:endParaRPr lang="en-US" altLang="ja-JP" sz="1300" b="0" i="0" u="none" strike="noStrike" baseline="0" smtClean="0">
            <a:solidFill>
              <a:schemeClr val="dk1"/>
            </a:solidFill>
            <a:latin typeface="+mn-lt"/>
            <a:ea typeface="+mn-ea"/>
            <a:cs typeface="+mn-cs"/>
          </a:endParaRPr>
        </a:p>
        <a:p>
          <a:r>
            <a:rPr lang="ja-JP" altLang="en-US" sz="1300" b="0" i="0" u="none" strike="noStrike" baseline="0" smtClean="0">
              <a:solidFill>
                <a:schemeClr val="dk1"/>
              </a:solidFill>
              <a:latin typeface="+mn-lt"/>
              <a:ea typeface="+mn-ea"/>
              <a:cs typeface="+mn-cs"/>
            </a:rPr>
            <a:t>　その主な要因としては、水道事業において</a:t>
          </a:r>
          <a:endParaRPr lang="en-US" altLang="ja-JP" sz="1300" b="0" i="0" u="none" strike="noStrike" baseline="0" smtClean="0">
            <a:solidFill>
              <a:schemeClr val="dk1"/>
            </a:solidFill>
            <a:latin typeface="+mn-lt"/>
            <a:ea typeface="+mn-ea"/>
            <a:cs typeface="+mn-cs"/>
          </a:endParaRPr>
        </a:p>
        <a:p>
          <a:r>
            <a:rPr lang="ja-JP" altLang="en-US" sz="1300" b="0" i="0" u="none" strike="noStrike" baseline="0" smtClean="0">
              <a:solidFill>
                <a:schemeClr val="dk1"/>
              </a:solidFill>
              <a:latin typeface="+mn-lt"/>
              <a:ea typeface="+mn-ea"/>
              <a:cs typeface="+mn-cs"/>
            </a:rPr>
            <a:t>①高料金対策に要する経費の増加</a:t>
          </a:r>
          <a:endParaRPr lang="en-US" altLang="ja-JP" sz="1300" b="0" i="0" u="none" strike="noStrike" baseline="0" smtClean="0">
            <a:solidFill>
              <a:schemeClr val="dk1"/>
            </a:solidFill>
            <a:latin typeface="+mn-lt"/>
            <a:ea typeface="+mn-ea"/>
            <a:cs typeface="+mn-cs"/>
          </a:endParaRPr>
        </a:p>
        <a:p>
          <a:r>
            <a:rPr lang="ja-JP" altLang="en-US" sz="1300" b="0" i="0" u="none" strike="noStrike" baseline="0" smtClean="0">
              <a:solidFill>
                <a:schemeClr val="dk1"/>
              </a:solidFill>
              <a:latin typeface="+mn-lt"/>
              <a:ea typeface="+mn-ea"/>
              <a:cs typeface="+mn-cs"/>
            </a:rPr>
            <a:t>②統合前の簡易水道の建設改良に要する経費等に対する繰出金の増加</a:t>
          </a:r>
          <a:endParaRPr lang="en-US" altLang="ja-JP" sz="1300" b="0" i="0" u="none" strike="noStrike" baseline="0" smtClean="0">
            <a:solidFill>
              <a:schemeClr val="dk1"/>
            </a:solidFill>
            <a:latin typeface="+mn-lt"/>
            <a:ea typeface="+mn-ea"/>
            <a:cs typeface="+mn-cs"/>
          </a:endParaRPr>
        </a:p>
        <a:p>
          <a:r>
            <a:rPr lang="ja-JP" altLang="en-US" sz="1300" b="0" i="0" u="none" strike="noStrike" baseline="0" smtClean="0">
              <a:solidFill>
                <a:schemeClr val="dk1"/>
              </a:solidFill>
              <a:latin typeface="+mn-lt"/>
              <a:ea typeface="+mn-ea"/>
              <a:cs typeface="+mn-cs"/>
            </a:rPr>
            <a:t>③事業費補正に係る交付税措置額の減少</a:t>
          </a:r>
          <a:endParaRPr lang="en-US" altLang="ja-JP" sz="1300" b="0" i="0" u="none" strike="noStrike" baseline="0" smtClean="0">
            <a:solidFill>
              <a:schemeClr val="dk1"/>
            </a:solidFill>
            <a:latin typeface="+mn-lt"/>
            <a:ea typeface="+mn-ea"/>
            <a:cs typeface="+mn-cs"/>
          </a:endParaRPr>
        </a:p>
        <a:p>
          <a:r>
            <a:rPr lang="ja-JP" altLang="en-US" sz="1300" b="0" i="0" u="none" strike="noStrike" baseline="0" smtClean="0">
              <a:solidFill>
                <a:schemeClr val="dk1"/>
              </a:solidFill>
              <a:latin typeface="+mn-lt"/>
              <a:ea typeface="+mn-ea"/>
              <a:cs typeface="+mn-cs"/>
            </a:rPr>
            <a:t>等による、分子側の数値の増加が挙げられる。</a:t>
          </a:r>
        </a:p>
        <a:p>
          <a:r>
            <a:rPr lang="ja-JP" altLang="en-US" sz="1300" b="0" i="0" u="none" strike="noStrike" baseline="0" smtClean="0">
              <a:solidFill>
                <a:schemeClr val="dk1"/>
              </a:solidFill>
              <a:latin typeface="+mn-lt"/>
              <a:ea typeface="+mn-ea"/>
              <a:cs typeface="+mn-cs"/>
            </a:rPr>
            <a:t>　市債残高の推移や公債費の動向を十分に管理するとともに、特別会計にかかる公債費繰出額や公債費に準ずる債務負担行為等も管理を徹底し、今後も実質公債費比率を抑制する必要がある。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u="none" strike="noStrike" baseline="0" smtClean="0">
              <a:solidFill>
                <a:schemeClr val="dk1"/>
              </a:solidFill>
              <a:latin typeface="+mn-lt"/>
              <a:ea typeface="+mn-ea"/>
              <a:cs typeface="+mn-cs"/>
            </a:rPr>
            <a:t>　将来負担比率は前年度の </a:t>
          </a:r>
          <a:r>
            <a:rPr lang="en-US" altLang="ja-JP" sz="1400" b="0" i="0" u="none" strike="noStrike" baseline="0" smtClean="0">
              <a:solidFill>
                <a:schemeClr val="dk1"/>
              </a:solidFill>
              <a:latin typeface="+mn-lt"/>
              <a:ea typeface="+mn-ea"/>
              <a:cs typeface="+mn-cs"/>
            </a:rPr>
            <a:t>18.5</a:t>
          </a:r>
          <a:r>
            <a:rPr lang="ja-JP" altLang="en-US" sz="1400" b="0" i="0" u="none" strike="noStrike" baseline="0" smtClean="0">
              <a:solidFill>
                <a:schemeClr val="dk1"/>
              </a:solidFill>
              <a:latin typeface="+mn-lt"/>
              <a:ea typeface="+mn-ea"/>
              <a:cs typeface="+mn-cs"/>
            </a:rPr>
            <a:t>％と比較して </a:t>
          </a:r>
          <a:r>
            <a:rPr lang="en-US" altLang="ja-JP" sz="1400" b="0" i="0" u="none" strike="noStrike" baseline="0" smtClean="0">
              <a:solidFill>
                <a:schemeClr val="dk1"/>
              </a:solidFill>
              <a:latin typeface="+mn-lt"/>
              <a:ea typeface="+mn-ea"/>
              <a:cs typeface="+mn-cs"/>
            </a:rPr>
            <a:t>2.6</a:t>
          </a:r>
          <a:r>
            <a:rPr lang="ja-JP" altLang="en-US" sz="1400" b="0" i="0" u="none" strike="noStrike" baseline="0" smtClean="0">
              <a:solidFill>
                <a:schemeClr val="dk1"/>
              </a:solidFill>
              <a:latin typeface="+mn-lt"/>
              <a:ea typeface="+mn-ea"/>
              <a:cs typeface="+mn-cs"/>
            </a:rPr>
            <a:t>ポイント減少し </a:t>
          </a:r>
          <a:r>
            <a:rPr lang="en-US" altLang="ja-JP" sz="1400" b="0" i="0" u="none" strike="noStrike" baseline="0" smtClean="0">
              <a:solidFill>
                <a:schemeClr val="dk1"/>
              </a:solidFill>
              <a:latin typeface="+mn-lt"/>
              <a:ea typeface="+mn-ea"/>
              <a:cs typeface="+mn-cs"/>
            </a:rPr>
            <a:t>15.9</a:t>
          </a:r>
          <a:r>
            <a:rPr lang="ja-JP" altLang="en-US" sz="1400" b="0" i="0" u="none" strike="noStrike" baseline="0" smtClean="0">
              <a:solidFill>
                <a:schemeClr val="dk1"/>
              </a:solidFill>
              <a:latin typeface="+mn-lt"/>
              <a:ea typeface="+mn-ea"/>
              <a:cs typeface="+mn-cs"/>
            </a:rPr>
            <a:t>％となり、現時点では財政健全化基準以内である。</a:t>
          </a:r>
        </a:p>
        <a:p>
          <a:r>
            <a:rPr lang="ja-JP" altLang="en-US" sz="1400" b="0" i="0" u="none" strike="noStrike" baseline="0" smtClean="0">
              <a:solidFill>
                <a:schemeClr val="dk1"/>
              </a:solidFill>
              <a:latin typeface="+mn-lt"/>
              <a:ea typeface="+mn-ea"/>
              <a:cs typeface="+mn-cs"/>
            </a:rPr>
            <a:t>　下水道事業会計において、新規の地方債発行額よりも、元金償還額の方が多く、地方債現在高が減少したこと等により、将来負担額が大幅に減少したことが主な改善の要因にあげられる。</a:t>
          </a:r>
          <a:endParaRPr lang="en-US" altLang="ja-JP" sz="1400" b="0" i="0" u="none" strike="noStrike" baseline="0" smtClean="0">
            <a:solidFill>
              <a:schemeClr val="dk1"/>
            </a:solidFill>
            <a:latin typeface="+mn-lt"/>
            <a:ea typeface="+mn-ea"/>
            <a:cs typeface="+mn-cs"/>
          </a:endParaRPr>
        </a:p>
        <a:p>
          <a:r>
            <a:rPr lang="ja-JP" altLang="en-US" sz="1400" b="0" i="0" baseline="0">
              <a:solidFill>
                <a:schemeClr val="dk1"/>
              </a:solidFill>
              <a:effectLst/>
              <a:latin typeface="+mn-lt"/>
              <a:ea typeface="+mn-ea"/>
              <a:cs typeface="+mn-cs"/>
            </a:rPr>
            <a:t>（</a:t>
          </a:r>
          <a:r>
            <a:rPr lang="en-US"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参考：</a:t>
          </a:r>
          <a:r>
            <a:rPr lang="ja-JP" altLang="ja-JP" sz="1400" b="0" i="0" baseline="0">
              <a:solidFill>
                <a:schemeClr val="dk1"/>
              </a:solidFill>
              <a:effectLst/>
              <a:latin typeface="+mn-lt"/>
              <a:ea typeface="+mn-ea"/>
              <a:cs typeface="+mn-cs"/>
            </a:rPr>
            <a:t>公営企業債等繰入見込額が約 </a:t>
          </a:r>
          <a:r>
            <a:rPr lang="en-US" altLang="ja-JP" sz="1400" b="0" i="0" baseline="0">
              <a:solidFill>
                <a:schemeClr val="dk1"/>
              </a:solidFill>
              <a:effectLst/>
              <a:latin typeface="+mn-lt"/>
              <a:ea typeface="+mn-ea"/>
              <a:cs typeface="+mn-cs"/>
            </a:rPr>
            <a:t>14 </a:t>
          </a:r>
          <a:r>
            <a:rPr lang="ja-JP" altLang="ja-JP" sz="1400" b="0" i="0" baseline="0">
              <a:solidFill>
                <a:schemeClr val="dk1"/>
              </a:solidFill>
              <a:effectLst/>
              <a:latin typeface="+mn-lt"/>
              <a:ea typeface="+mn-ea"/>
              <a:cs typeface="+mn-cs"/>
            </a:rPr>
            <a:t>億円減少</a:t>
          </a:r>
          <a:r>
            <a:rPr lang="ja-JP" altLang="en-US" sz="1400" b="0" i="0" baseline="0">
              <a:solidFill>
                <a:schemeClr val="dk1"/>
              </a:solidFill>
              <a:effectLst/>
              <a:latin typeface="+mn-lt"/>
              <a:ea typeface="+mn-ea"/>
              <a:cs typeface="+mn-cs"/>
            </a:rPr>
            <a:t>）</a:t>
          </a:r>
          <a:endParaRPr lang="en-US" altLang="ja-JP" sz="1400" b="0" i="0" u="none" strike="noStrike" baseline="0" smtClean="0">
            <a:solidFill>
              <a:schemeClr val="dk1"/>
            </a:solidFill>
            <a:latin typeface="+mn-lt"/>
            <a:ea typeface="+mn-ea"/>
            <a:cs typeface="+mn-cs"/>
          </a:endParaRPr>
        </a:p>
        <a:p>
          <a:r>
            <a:rPr kumimoji="1" lang="ja-JP" altLang="en-US" sz="1400" b="0" i="0" u="none" strike="noStrike" baseline="0" smtClean="0">
              <a:solidFill>
                <a:schemeClr val="dk1"/>
              </a:solidFill>
              <a:latin typeface="+mn-lt"/>
              <a:ea typeface="+mn-ea"/>
              <a:cs typeface="+mn-cs"/>
            </a:rPr>
            <a:t>　今後も地方債発行額の増加が見込まれるが、繰上償還を実施するなど、将来負担比率の改善に努める必要がある。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兵庫県丹波市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66,108
65,352
493.21
41,289,681
38,654,583
1,787,913
21,817,876
36,321,792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15.9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algn="l"/>
          <a:r>
            <a:rPr kumimoji="1" lang="en-US" altLang="ja-JP" sz="1200" b="1">
              <a:latin typeface="ＭＳ Ｐゴシック"/>
            </a:rPr>
            <a:t>※</a:t>
          </a:r>
          <a:r>
            <a:rPr kumimoji="1" lang="ja-JP" altLang="en-US" sz="1200" b="1">
              <a:latin typeface="ＭＳ Ｐゴシック"/>
            </a:rPr>
            <a:t>固定資産台帳整備中</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4" name="直線コネクタ 63"/>
        <xdr:cNvCxnSpPr/>
      </xdr:nvCxnSpPr>
      <xdr:spPr>
        <a:xfrm flipV="1">
          <a:off x="4760595" y="539559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7" name="有形固定資産減価償却率最大値テキスト"/>
        <xdr:cNvSpPr txBox="1"/>
      </xdr:nvSpPr>
      <xdr:spPr>
        <a:xfrm>
          <a:off x="4813300" y="51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68" name="直線コネクタ 67"/>
        <xdr:cNvCxnSpPr/>
      </xdr:nvCxnSpPr>
      <xdr:spPr>
        <a:xfrm>
          <a:off x="4673600" y="53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45102</xdr:rowOff>
    </xdr:from>
    <xdr:ext cx="405111" cy="259045"/>
    <xdr:sp macro="" textlink="">
      <xdr:nvSpPr>
        <xdr:cNvPr id="69" name="有形固定資産減価償却率平均値テキスト"/>
        <xdr:cNvSpPr txBox="1"/>
      </xdr:nvSpPr>
      <xdr:spPr>
        <a:xfrm>
          <a:off x="4813300" y="579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0" name="フローチャート : 判断 69"/>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41487</xdr:rowOff>
    </xdr:from>
    <xdr:to>
      <xdr:col>3</xdr:col>
      <xdr:colOff>511175</xdr:colOff>
      <xdr:row>29</xdr:row>
      <xdr:rowOff>143087</xdr:rowOff>
    </xdr:to>
    <xdr:sp macro="" textlink="">
      <xdr:nvSpPr>
        <xdr:cNvPr id="71" name="フローチャート : 判断 70"/>
        <xdr:cNvSpPr/>
      </xdr:nvSpPr>
      <xdr:spPr>
        <a:xfrm>
          <a:off x="4000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145838</xdr:rowOff>
    </xdr:from>
    <xdr:to>
      <xdr:col>3</xdr:col>
      <xdr:colOff>511175</xdr:colOff>
      <xdr:row>30</xdr:row>
      <xdr:rowOff>75988</xdr:rowOff>
    </xdr:to>
    <xdr:sp macro="" textlink="">
      <xdr:nvSpPr>
        <xdr:cNvPr id="77" name="円/楕円 76"/>
        <xdr:cNvSpPr/>
      </xdr:nvSpPr>
      <xdr:spPr>
        <a:xfrm>
          <a:off x="4000500" y="589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159614</xdr:rowOff>
    </xdr:from>
    <xdr:ext cx="405111" cy="259045"/>
    <xdr:sp macro="" textlink="">
      <xdr:nvSpPr>
        <xdr:cNvPr id="78" name="n_1aveValue有形固定資産減価償却率"/>
        <xdr:cNvSpPr txBox="1"/>
      </xdr:nvSpPr>
      <xdr:spPr>
        <a:xfrm>
          <a:off x="3836043" y="55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67115</xdr:rowOff>
    </xdr:from>
    <xdr:ext cx="405111" cy="259045"/>
    <xdr:sp macro="" textlink="">
      <xdr:nvSpPr>
        <xdr:cNvPr id="79" name="n_1mainValue有形固定資産減価償却率"/>
        <xdr:cNvSpPr txBox="1"/>
      </xdr:nvSpPr>
      <xdr:spPr>
        <a:xfrm>
          <a:off x="3836043" y="5991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兵庫県丹波市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66,108
65,352
493.21
41,289,681
38,654,583
1,787,913
21,817,876
36,321,792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15.9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36212</xdr:rowOff>
    </xdr:from>
    <xdr:ext cx="405111" cy="259045"/>
    <xdr:sp macro="" textlink="">
      <xdr:nvSpPr>
        <xdr:cNvPr id="62" name="【道路】&#10;有形固定資産減価償却率平均値テキスト"/>
        <xdr:cNvSpPr txBox="1"/>
      </xdr:nvSpPr>
      <xdr:spPr>
        <a:xfrm>
          <a:off x="4724400" y="655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19685</xdr:rowOff>
    </xdr:from>
    <xdr:to>
      <xdr:col>5</xdr:col>
      <xdr:colOff>409575</xdr:colOff>
      <xdr:row>38</xdr:row>
      <xdr:rowOff>121285</xdr:rowOff>
    </xdr:to>
    <xdr:sp macro="" textlink="">
      <xdr:nvSpPr>
        <xdr:cNvPr id="70" name="円/楕円 69"/>
        <xdr:cNvSpPr/>
      </xdr:nvSpPr>
      <xdr:spPr>
        <a:xfrm>
          <a:off x="3746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121937</xdr:rowOff>
    </xdr:from>
    <xdr:ext cx="405111" cy="259045"/>
    <xdr:sp macro="" textlink="">
      <xdr:nvSpPr>
        <xdr:cNvPr id="71" name="n_1aveValue【道路】&#10;有形固定資産減価償却率"/>
        <xdr:cNvSpPr txBox="1"/>
      </xdr:nvSpPr>
      <xdr:spPr>
        <a:xfrm>
          <a:off x="3582043"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137812</xdr:rowOff>
    </xdr:from>
    <xdr:ext cx="405111" cy="259045"/>
    <xdr:sp macro="" textlink="">
      <xdr:nvSpPr>
        <xdr:cNvPr id="72" name="n_1mainValue【道路】&#10;有形固定資産減価償却率"/>
        <xdr:cNvSpPr txBox="1"/>
      </xdr:nvSpPr>
      <xdr:spPr>
        <a:xfrm>
          <a:off x="3582043"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6" name="直線コネクタ 95"/>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97"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98" name="直線コネクタ 97"/>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99"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0" name="直線コネクタ 99"/>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167009</xdr:rowOff>
    </xdr:from>
    <xdr:ext cx="534377" cy="259045"/>
    <xdr:sp macro="" textlink="">
      <xdr:nvSpPr>
        <xdr:cNvPr id="101" name="【道路】&#10;一人当たり延長平均値テキスト"/>
        <xdr:cNvSpPr txBox="1"/>
      </xdr:nvSpPr>
      <xdr:spPr>
        <a:xfrm>
          <a:off x="10566400" y="6682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2" name="フローチャート : 判断 101"/>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165570</xdr:rowOff>
    </xdr:from>
    <xdr:to>
      <xdr:col>14</xdr:col>
      <xdr:colOff>79375</xdr:colOff>
      <xdr:row>39</xdr:row>
      <xdr:rowOff>95720</xdr:rowOff>
    </xdr:to>
    <xdr:sp macro="" textlink="">
      <xdr:nvSpPr>
        <xdr:cNvPr id="103" name="フローチャート : 判断 102"/>
        <xdr:cNvSpPr/>
      </xdr:nvSpPr>
      <xdr:spPr>
        <a:xfrm>
          <a:off x="9588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32220</xdr:rowOff>
    </xdr:from>
    <xdr:to>
      <xdr:col>14</xdr:col>
      <xdr:colOff>79375</xdr:colOff>
      <xdr:row>38</xdr:row>
      <xdr:rowOff>133820</xdr:rowOff>
    </xdr:to>
    <xdr:sp macro="" textlink="">
      <xdr:nvSpPr>
        <xdr:cNvPr id="109" name="円/楕円 108"/>
        <xdr:cNvSpPr/>
      </xdr:nvSpPr>
      <xdr:spPr>
        <a:xfrm>
          <a:off x="9588500" y="65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86847</xdr:rowOff>
    </xdr:from>
    <xdr:ext cx="534377" cy="259045"/>
    <xdr:sp macro="" textlink="">
      <xdr:nvSpPr>
        <xdr:cNvPr id="110" name="n_1aveValue【道路】&#10;一人当たり延長"/>
        <xdr:cNvSpPr txBox="1"/>
      </xdr:nvSpPr>
      <xdr:spPr>
        <a:xfrm>
          <a:off x="9359410" y="677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150347</xdr:rowOff>
    </xdr:from>
    <xdr:ext cx="534377" cy="259045"/>
    <xdr:sp macro="" textlink="">
      <xdr:nvSpPr>
        <xdr:cNvPr id="111" name="n_1mainValue【道路】&#10;一人当たり延長"/>
        <xdr:cNvSpPr txBox="1"/>
      </xdr:nvSpPr>
      <xdr:spPr>
        <a:xfrm>
          <a:off x="9359410" y="632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36" name="直線コネクタ 135"/>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37"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38" name="直線コネクタ 137"/>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9"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0" name="直線コネクタ 139"/>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1"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2" name="フローチャート : 判断 141"/>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3" name="フローチャート : 判断 142"/>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69215</xdr:rowOff>
    </xdr:from>
    <xdr:to>
      <xdr:col>5</xdr:col>
      <xdr:colOff>409575</xdr:colOff>
      <xdr:row>60</xdr:row>
      <xdr:rowOff>170815</xdr:rowOff>
    </xdr:to>
    <xdr:sp macro="" textlink="">
      <xdr:nvSpPr>
        <xdr:cNvPr id="149" name="円/楕円 148"/>
        <xdr:cNvSpPr/>
      </xdr:nvSpPr>
      <xdr:spPr>
        <a:xfrm>
          <a:off x="3746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4462</xdr:rowOff>
    </xdr:from>
    <xdr:ext cx="405111" cy="259045"/>
    <xdr:sp macro="" textlink="">
      <xdr:nvSpPr>
        <xdr:cNvPr id="150" name="n_1aveValue【橋りょう・トンネル】&#10;有形固定資産減価償却率"/>
        <xdr:cNvSpPr txBox="1"/>
      </xdr:nvSpPr>
      <xdr:spPr>
        <a:xfrm>
          <a:off x="3582043"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161942</xdr:rowOff>
    </xdr:from>
    <xdr:ext cx="405111" cy="259045"/>
    <xdr:sp macro="" textlink="">
      <xdr:nvSpPr>
        <xdr:cNvPr id="151" name="n_1mainValue【橋りょう・トンネル】&#10;有形固定資産減価償却率"/>
        <xdr:cNvSpPr txBox="1"/>
      </xdr:nvSpPr>
      <xdr:spPr>
        <a:xfrm>
          <a:off x="3582043"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5" name="テキスト ボックス 16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7" name="テキスト ボックス 16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9" name="テキスト ボックス 16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73" name="直線コネクタ 172"/>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74"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75" name="直線コネクタ 174"/>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76"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77" name="直線コネクタ 176"/>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17873</xdr:rowOff>
    </xdr:from>
    <xdr:ext cx="599010" cy="259045"/>
    <xdr:sp macro="" textlink="">
      <xdr:nvSpPr>
        <xdr:cNvPr id="178" name="【橋りょう・トンネル】&#10;一人当たり有形固定資産（償却資産）額平均値テキスト"/>
        <xdr:cNvSpPr txBox="1"/>
      </xdr:nvSpPr>
      <xdr:spPr>
        <a:xfrm>
          <a:off x="10566400" y="10476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79" name="フローチャート : 判断 178"/>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0" name="フローチャート : 判断 179"/>
        <xdr:cNvSpPr/>
      </xdr:nvSpPr>
      <xdr:spPr>
        <a:xfrm>
          <a:off x="9588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158917</xdr:rowOff>
    </xdr:from>
    <xdr:to>
      <xdr:col>14</xdr:col>
      <xdr:colOff>79375</xdr:colOff>
      <xdr:row>60</xdr:row>
      <xdr:rowOff>89067</xdr:rowOff>
    </xdr:to>
    <xdr:sp macro="" textlink="">
      <xdr:nvSpPr>
        <xdr:cNvPr id="186" name="円/楕円 185"/>
        <xdr:cNvSpPr/>
      </xdr:nvSpPr>
      <xdr:spPr>
        <a:xfrm>
          <a:off x="9588500" y="1027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136355</xdr:rowOff>
    </xdr:from>
    <xdr:ext cx="599010" cy="259045"/>
    <xdr:sp macro="" textlink="">
      <xdr:nvSpPr>
        <xdr:cNvPr id="187" name="n_1aveValue【橋りょう・トンネル】&#10;一人当たり有形固定資産（償却資産）額"/>
        <xdr:cNvSpPr txBox="1"/>
      </xdr:nvSpPr>
      <xdr:spPr>
        <a:xfrm>
          <a:off x="9327094"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105594</xdr:rowOff>
    </xdr:from>
    <xdr:ext cx="599010" cy="259045"/>
    <xdr:sp macro="" textlink="">
      <xdr:nvSpPr>
        <xdr:cNvPr id="188" name="n_1mainValue【橋りょう・トンネル】&#10;一人当たり有形固定資産（償却資産）額"/>
        <xdr:cNvSpPr txBox="1"/>
      </xdr:nvSpPr>
      <xdr:spPr>
        <a:xfrm>
          <a:off x="9327094" y="1004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283,260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0" name="テキスト ボックス 199"/>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2" name="テキスト ボックス 20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4" name="テキスト ボックス 20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6" name="テキスト ボックス 20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8" name="テキスト ボックス 20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12" name="直線コネクタ 211"/>
        <xdr:cNvCxnSpPr/>
      </xdr:nvCxnSpPr>
      <xdr:spPr>
        <a:xfrm flipV="1">
          <a:off x="4634865" y="13308330"/>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13" name="【公営住宅】&#10;有形固定資産減価償却率最小値テキスト"/>
        <xdr:cNvSpPr txBox="1"/>
      </xdr:nvSpPr>
      <xdr:spPr>
        <a:xfrm>
          <a:off x="4724400" y="14799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14" name="直線コネクタ 213"/>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15" name="【公営住宅】&#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16" name="直線コネクタ 215"/>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139082</xdr:rowOff>
    </xdr:from>
    <xdr:ext cx="405111" cy="259045"/>
    <xdr:sp macro="" textlink="">
      <xdr:nvSpPr>
        <xdr:cNvPr id="217" name="【公営住宅】&#10;有形固定資産減価償却率平均値テキスト"/>
        <xdr:cNvSpPr txBox="1"/>
      </xdr:nvSpPr>
      <xdr:spPr>
        <a:xfrm>
          <a:off x="4724400" y="13683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18" name="フローチャート : 判断 217"/>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118745</xdr:rowOff>
    </xdr:from>
    <xdr:to>
      <xdr:col>5</xdr:col>
      <xdr:colOff>409575</xdr:colOff>
      <xdr:row>80</xdr:row>
      <xdr:rowOff>48895</xdr:rowOff>
    </xdr:to>
    <xdr:sp macro="" textlink="">
      <xdr:nvSpPr>
        <xdr:cNvPr id="219" name="フローチャート : 判断 218"/>
        <xdr:cNvSpPr/>
      </xdr:nvSpPr>
      <xdr:spPr>
        <a:xfrm>
          <a:off x="3746500" y="1366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164464</xdr:rowOff>
    </xdr:from>
    <xdr:to>
      <xdr:col>5</xdr:col>
      <xdr:colOff>409575</xdr:colOff>
      <xdr:row>81</xdr:row>
      <xdr:rowOff>94614</xdr:rowOff>
    </xdr:to>
    <xdr:sp macro="" textlink="">
      <xdr:nvSpPr>
        <xdr:cNvPr id="225" name="円/楕円 224"/>
        <xdr:cNvSpPr/>
      </xdr:nvSpPr>
      <xdr:spPr>
        <a:xfrm>
          <a:off x="3746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65422</xdr:rowOff>
    </xdr:from>
    <xdr:ext cx="405111" cy="259045"/>
    <xdr:sp macro="" textlink="">
      <xdr:nvSpPr>
        <xdr:cNvPr id="226" name="n_1aveValue【公営住宅】&#10;有形固定資産減価償却率"/>
        <xdr:cNvSpPr txBox="1"/>
      </xdr:nvSpPr>
      <xdr:spPr>
        <a:xfrm>
          <a:off x="3582043"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85741</xdr:rowOff>
    </xdr:from>
    <xdr:ext cx="405111" cy="259045"/>
    <xdr:sp macro="" textlink="">
      <xdr:nvSpPr>
        <xdr:cNvPr id="227" name="n_1mainValue【公営住宅】&#10;有形固定資産減価償却率"/>
        <xdr:cNvSpPr txBox="1"/>
      </xdr:nvSpPr>
      <xdr:spPr>
        <a:xfrm>
          <a:off x="3582043" y="1397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8" name="直線コネクタ 23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9" name="テキスト ボックス 23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0" name="直線コネクタ 23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1" name="テキスト ボックス 24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2" name="直線コネクタ 24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3" name="テキスト ボックス 24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4" name="直線コネクタ 24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5" name="テキスト ボックス 24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49" name="直線コネクタ 248"/>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50"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51" name="直線コネクタ 250"/>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52"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53" name="直線コネクタ 252"/>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42079</xdr:rowOff>
    </xdr:from>
    <xdr:ext cx="469744" cy="259045"/>
    <xdr:sp macro="" textlink="">
      <xdr:nvSpPr>
        <xdr:cNvPr id="254" name="【公営住宅】&#10;一人当たり面積平均値テキスト"/>
        <xdr:cNvSpPr txBox="1"/>
      </xdr:nvSpPr>
      <xdr:spPr>
        <a:xfrm>
          <a:off x="10566400" y="14272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55" name="フローチャート : 判断 254"/>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21589</xdr:rowOff>
    </xdr:from>
    <xdr:to>
      <xdr:col>14</xdr:col>
      <xdr:colOff>79375</xdr:colOff>
      <xdr:row>83</xdr:row>
      <xdr:rowOff>123189</xdr:rowOff>
    </xdr:to>
    <xdr:sp macro="" textlink="">
      <xdr:nvSpPr>
        <xdr:cNvPr id="256" name="フローチャート : 判断 255"/>
        <xdr:cNvSpPr/>
      </xdr:nvSpPr>
      <xdr:spPr>
        <a:xfrm>
          <a:off x="958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15647</xdr:rowOff>
    </xdr:from>
    <xdr:to>
      <xdr:col>14</xdr:col>
      <xdr:colOff>79375</xdr:colOff>
      <xdr:row>82</xdr:row>
      <xdr:rowOff>117247</xdr:rowOff>
    </xdr:to>
    <xdr:sp macro="" textlink="">
      <xdr:nvSpPr>
        <xdr:cNvPr id="262" name="円/楕円 261"/>
        <xdr:cNvSpPr/>
      </xdr:nvSpPr>
      <xdr:spPr>
        <a:xfrm>
          <a:off x="9588500" y="14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114316</xdr:rowOff>
    </xdr:from>
    <xdr:ext cx="469744" cy="259045"/>
    <xdr:sp macro="" textlink="">
      <xdr:nvSpPr>
        <xdr:cNvPr id="263" name="n_1aveValue【公営住宅】&#10;一人当たり面積"/>
        <xdr:cNvSpPr txBox="1"/>
      </xdr:nvSpPr>
      <xdr:spPr>
        <a:xfrm>
          <a:off x="93917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133774</xdr:rowOff>
    </xdr:from>
    <xdr:ext cx="469744" cy="259045"/>
    <xdr:sp macro="" textlink="">
      <xdr:nvSpPr>
        <xdr:cNvPr id="264" name="n_1mainValue【公営住宅】&#10;一人当たり面積"/>
        <xdr:cNvSpPr txBox="1"/>
      </xdr:nvSpPr>
      <xdr:spPr>
        <a:xfrm>
          <a:off x="9391727" y="1384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0.719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1" name="テキスト ボックス 29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2" name="直線コネクタ 29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3" name="テキスト ボックス 29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4" name="直線コネクタ 29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5" name="テキスト ボックス 29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6" name="直線コネクタ 29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7" name="テキスト ボックス 29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8" name="直線コネクタ 29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9" name="テキスト ボックス 29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1" name="テキスト ボックス 3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03" name="直線コネクタ 302"/>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04"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05" name="直線コネクタ 304"/>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06"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07" name="直線コネクタ 306"/>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74693</xdr:rowOff>
    </xdr:from>
    <xdr:ext cx="405111" cy="259045"/>
    <xdr:sp macro="" textlink="">
      <xdr:nvSpPr>
        <xdr:cNvPr id="308" name="【認定こども園・幼稚園・保育所】&#10;有形固定資産減価償却率平均値テキスト"/>
        <xdr:cNvSpPr txBox="1"/>
      </xdr:nvSpPr>
      <xdr:spPr>
        <a:xfrm>
          <a:off x="16408400" y="624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09" name="フローチャート : 判断 308"/>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52832</xdr:rowOff>
    </xdr:from>
    <xdr:to>
      <xdr:col>22</xdr:col>
      <xdr:colOff>415925</xdr:colOff>
      <xdr:row>36</xdr:row>
      <xdr:rowOff>154432</xdr:rowOff>
    </xdr:to>
    <xdr:sp macro="" textlink="">
      <xdr:nvSpPr>
        <xdr:cNvPr id="310" name="フローチャート : 判断 309"/>
        <xdr:cNvSpPr/>
      </xdr:nvSpPr>
      <xdr:spPr>
        <a:xfrm>
          <a:off x="15430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52832</xdr:rowOff>
    </xdr:from>
    <xdr:to>
      <xdr:col>22</xdr:col>
      <xdr:colOff>415925</xdr:colOff>
      <xdr:row>35</xdr:row>
      <xdr:rowOff>154432</xdr:rowOff>
    </xdr:to>
    <xdr:sp macro="" textlink="">
      <xdr:nvSpPr>
        <xdr:cNvPr id="316" name="円/楕円 315"/>
        <xdr:cNvSpPr/>
      </xdr:nvSpPr>
      <xdr:spPr>
        <a:xfrm>
          <a:off x="15430500" y="605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145559</xdr:rowOff>
    </xdr:from>
    <xdr:ext cx="405111" cy="259045"/>
    <xdr:sp macro="" textlink="">
      <xdr:nvSpPr>
        <xdr:cNvPr id="317" name="n_1aveValue【認定こども園・幼稚園・保育所】&#10;有形固定資産減価償却率"/>
        <xdr:cNvSpPr txBox="1"/>
      </xdr:nvSpPr>
      <xdr:spPr>
        <a:xfrm>
          <a:off x="15266043"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170959</xdr:rowOff>
    </xdr:from>
    <xdr:ext cx="405111" cy="259045"/>
    <xdr:sp macro="" textlink="">
      <xdr:nvSpPr>
        <xdr:cNvPr id="318" name="n_1mainValue【認定こども園・幼稚園・保育所】&#10;有形固定資産減価償却率"/>
        <xdr:cNvSpPr txBox="1"/>
      </xdr:nvSpPr>
      <xdr:spPr>
        <a:xfrm>
          <a:off x="15266043" y="582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9" name="直線コネクタ 3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0" name="テキスト ボックス 32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1" name="直線コネクタ 3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2" name="テキスト ボックス 33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3" name="直線コネクタ 3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4" name="テキスト ボックス 33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5" name="直線コネクタ 3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6" name="テキスト ボックス 33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7" name="直線コネクタ 3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8" name="テキスト ボックス 33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0" name="テキスト ボックス 3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342" name="直線コネクタ 341"/>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43"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44" name="直線コネクタ 343"/>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345"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346" name="直線コネクタ 345"/>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34307</xdr:rowOff>
    </xdr:from>
    <xdr:ext cx="469744" cy="259045"/>
    <xdr:sp macro="" textlink="">
      <xdr:nvSpPr>
        <xdr:cNvPr id="347" name="【認定こども園・幼稚園・保育所】&#10;一人当たり面積平均値テキスト"/>
        <xdr:cNvSpPr txBox="1"/>
      </xdr:nvSpPr>
      <xdr:spPr>
        <a:xfrm>
          <a:off x="222504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48" name="フローチャート : 判断 347"/>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349" name="フローチャート : 判断 348"/>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25400</xdr:rowOff>
    </xdr:from>
    <xdr:to>
      <xdr:col>31</xdr:col>
      <xdr:colOff>85725</xdr:colOff>
      <xdr:row>40</xdr:row>
      <xdr:rowOff>127000</xdr:rowOff>
    </xdr:to>
    <xdr:sp macro="" textlink="">
      <xdr:nvSpPr>
        <xdr:cNvPr id="355" name="円/楕円 354"/>
        <xdr:cNvSpPr/>
      </xdr:nvSpPr>
      <xdr:spPr>
        <a:xfrm>
          <a:off x="2127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71137</xdr:rowOff>
    </xdr:from>
    <xdr:ext cx="469744" cy="259045"/>
    <xdr:sp macro="" textlink="">
      <xdr:nvSpPr>
        <xdr:cNvPr id="356" name="n_1aveValue【認定こども園・幼稚園・保育所】&#10;一人当たり面積"/>
        <xdr:cNvSpPr txBox="1"/>
      </xdr:nvSpPr>
      <xdr:spPr>
        <a:xfrm>
          <a:off x="210757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118127</xdr:rowOff>
    </xdr:from>
    <xdr:ext cx="469744" cy="259045"/>
    <xdr:sp macro="" textlink="">
      <xdr:nvSpPr>
        <xdr:cNvPr id="357" name="n_1mainValue【認定こども園・幼稚園・保育所】&#10;一人当たり面積"/>
        <xdr:cNvSpPr txBox="1"/>
      </xdr:nvSpPr>
      <xdr:spPr>
        <a:xfrm>
          <a:off x="21075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8" name="テキスト ボックス 3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9" name="直線コネクタ 3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0" name="テキスト ボックス 36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1" name="直線コネクタ 3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2" name="テキスト ボックス 3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3" name="直線コネクタ 3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4" name="テキスト ボックス 3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5" name="直線コネクタ 3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6" name="テキスト ボックス 3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7" name="直線コネクタ 3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8" name="テキスト ボックス 3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0" name="テキスト ボックス 3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382" name="直線コネクタ 381"/>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383"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384" name="直線コネクタ 383"/>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385"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386" name="直線コネクタ 385"/>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387" name="【学校施設】&#10;有形固定資産減価償却率平均値テキスト"/>
        <xdr:cNvSpPr txBox="1"/>
      </xdr:nvSpPr>
      <xdr:spPr>
        <a:xfrm>
          <a:off x="164084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388" name="フローチャート : 判断 387"/>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389" name="フローチャート : 判断 388"/>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17780</xdr:rowOff>
    </xdr:from>
    <xdr:to>
      <xdr:col>22</xdr:col>
      <xdr:colOff>415925</xdr:colOff>
      <xdr:row>59</xdr:row>
      <xdr:rowOff>119380</xdr:rowOff>
    </xdr:to>
    <xdr:sp macro="" textlink="">
      <xdr:nvSpPr>
        <xdr:cNvPr id="395" name="円/楕円 394"/>
        <xdr:cNvSpPr/>
      </xdr:nvSpPr>
      <xdr:spPr>
        <a:xfrm>
          <a:off x="15430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53357</xdr:rowOff>
    </xdr:from>
    <xdr:ext cx="405111" cy="259045"/>
    <xdr:sp macro="" textlink="">
      <xdr:nvSpPr>
        <xdr:cNvPr id="396" name="n_1aveValue【学校施設】&#10;有形固定資産減価償却率"/>
        <xdr:cNvSpPr txBox="1"/>
      </xdr:nvSpPr>
      <xdr:spPr>
        <a:xfrm>
          <a:off x="15266043"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135907</xdr:rowOff>
    </xdr:from>
    <xdr:ext cx="405111" cy="259045"/>
    <xdr:sp macro="" textlink="">
      <xdr:nvSpPr>
        <xdr:cNvPr id="397" name="n_1mainValue【学校施設】&#10;有形固定資産減価償却率"/>
        <xdr:cNvSpPr txBox="1"/>
      </xdr:nvSpPr>
      <xdr:spPr>
        <a:xfrm>
          <a:off x="15266043"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8" name="テキスト ボックス 4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9" name="直線コネクタ 4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0" name="テキスト ボックス 4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1" name="直線コネクタ 4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2" name="テキスト ボックス 4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3" name="直線コネクタ 4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4" name="テキスト ボックス 4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5" name="直線コネクタ 4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6" name="テキスト ボックス 4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7" name="直線コネクタ 4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8" name="テキスト ボックス 4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22" name="直線コネクタ 421"/>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23"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24" name="直線コネクタ 423"/>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25"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26" name="直線コネクタ 425"/>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67073</xdr:rowOff>
    </xdr:from>
    <xdr:ext cx="469744" cy="259045"/>
    <xdr:sp macro="" textlink="">
      <xdr:nvSpPr>
        <xdr:cNvPr id="427" name="【学校施設】&#10;一人当たり面積平均値テキスト"/>
        <xdr:cNvSpPr txBox="1"/>
      </xdr:nvSpPr>
      <xdr:spPr>
        <a:xfrm>
          <a:off x="22250400" y="10182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28" name="フローチャート : 判断 427"/>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29" name="フローチャート : 判断 428"/>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158750</xdr:rowOff>
    </xdr:from>
    <xdr:to>
      <xdr:col>31</xdr:col>
      <xdr:colOff>85725</xdr:colOff>
      <xdr:row>56</xdr:row>
      <xdr:rowOff>88900</xdr:rowOff>
    </xdr:to>
    <xdr:sp macro="" textlink="">
      <xdr:nvSpPr>
        <xdr:cNvPr id="435" name="円/楕円 434"/>
        <xdr:cNvSpPr/>
      </xdr:nvSpPr>
      <xdr:spPr>
        <a:xfrm>
          <a:off x="21272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114317</xdr:rowOff>
    </xdr:from>
    <xdr:ext cx="469744" cy="259045"/>
    <xdr:sp macro="" textlink="">
      <xdr:nvSpPr>
        <xdr:cNvPr id="436" name="n_1aveValue【学校施設】&#10;一人当たり面積"/>
        <xdr:cNvSpPr txBox="1"/>
      </xdr:nvSpPr>
      <xdr:spPr>
        <a:xfrm>
          <a:off x="21075727" y="1022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105427</xdr:rowOff>
    </xdr:from>
    <xdr:ext cx="469744" cy="259045"/>
    <xdr:sp macro="" textlink="">
      <xdr:nvSpPr>
        <xdr:cNvPr id="437" name="n_1mainValue【学校施設】&#10;一人当たり面積"/>
        <xdr:cNvSpPr txBox="1"/>
      </xdr:nvSpPr>
      <xdr:spPr>
        <a:xfrm>
          <a:off x="21075727" y="936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6" name="テキスト ボックス 4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7" name="直線コネクタ 4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8" name="テキスト ボックス 44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9" name="直線コネクタ 44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0" name="テキスト ボックス 44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1" name="直線コネクタ 45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2" name="テキスト ボックス 45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3" name="直線コネクタ 45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4" name="テキスト ボックス 45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5" name="直線コネクタ 45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6" name="テキスト ボックス 45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7" name="直線コネクタ 45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8" name="テキスト ボックス 45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9" name="直線コネクタ 4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0" name="テキスト ボックス 4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28575</xdr:rowOff>
    </xdr:to>
    <xdr:cxnSp macro="">
      <xdr:nvCxnSpPr>
        <xdr:cNvPr id="462" name="直線コネクタ 461"/>
        <xdr:cNvCxnSpPr/>
      </xdr:nvCxnSpPr>
      <xdr:spPr>
        <a:xfrm flipV="1">
          <a:off x="16318864" y="1333500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463" name="【児童館】&#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464" name="直線コネクタ 463"/>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65"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66" name="直線コネクタ 46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7638</xdr:rowOff>
    </xdr:from>
    <xdr:ext cx="405111" cy="259045"/>
    <xdr:sp macro="" textlink="">
      <xdr:nvSpPr>
        <xdr:cNvPr id="467" name="【児童館】&#10;有形固定資産減価償却率平均値テキスト"/>
        <xdr:cNvSpPr txBox="1"/>
      </xdr:nvSpPr>
      <xdr:spPr>
        <a:xfrm>
          <a:off x="16408400" y="14066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29211</xdr:rowOff>
    </xdr:from>
    <xdr:to>
      <xdr:col>23</xdr:col>
      <xdr:colOff>568325</xdr:colOff>
      <xdr:row>82</xdr:row>
      <xdr:rowOff>130811</xdr:rowOff>
    </xdr:to>
    <xdr:sp macro="" textlink="">
      <xdr:nvSpPr>
        <xdr:cNvPr id="468" name="フローチャート : 判断 467"/>
        <xdr:cNvSpPr/>
      </xdr:nvSpPr>
      <xdr:spPr>
        <a:xfrm>
          <a:off x="162687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120650</xdr:rowOff>
    </xdr:from>
    <xdr:to>
      <xdr:col>22</xdr:col>
      <xdr:colOff>415925</xdr:colOff>
      <xdr:row>83</xdr:row>
      <xdr:rowOff>50800</xdr:rowOff>
    </xdr:to>
    <xdr:sp macro="" textlink="">
      <xdr:nvSpPr>
        <xdr:cNvPr id="469" name="フローチャート : 判断 468"/>
        <xdr:cNvSpPr/>
      </xdr:nvSpPr>
      <xdr:spPr>
        <a:xfrm>
          <a:off x="15430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0" name="テキスト ボックス 4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1" name="テキスト ボックス 4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2" name="テキスト ボックス 4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3" name="テキスト ボックス 4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4" name="テキスト ボックス 4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153036</xdr:rowOff>
    </xdr:from>
    <xdr:to>
      <xdr:col>22</xdr:col>
      <xdr:colOff>415925</xdr:colOff>
      <xdr:row>82</xdr:row>
      <xdr:rowOff>83186</xdr:rowOff>
    </xdr:to>
    <xdr:sp macro="" textlink="">
      <xdr:nvSpPr>
        <xdr:cNvPr id="475" name="円/楕円 474"/>
        <xdr:cNvSpPr/>
      </xdr:nvSpPr>
      <xdr:spPr>
        <a:xfrm>
          <a:off x="15430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41927</xdr:rowOff>
    </xdr:from>
    <xdr:ext cx="405111" cy="259045"/>
    <xdr:sp macro="" textlink="">
      <xdr:nvSpPr>
        <xdr:cNvPr id="476" name="n_1aveValue【児童館】&#10;有形固定資産減価償却率"/>
        <xdr:cNvSpPr txBox="1"/>
      </xdr:nvSpPr>
      <xdr:spPr>
        <a:xfrm>
          <a:off x="15266043"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99713</xdr:rowOff>
    </xdr:from>
    <xdr:ext cx="405111" cy="259045"/>
    <xdr:sp macro="" textlink="">
      <xdr:nvSpPr>
        <xdr:cNvPr id="477" name="n_1mainValue【児童館】&#10;有形固定資産減価償却率"/>
        <xdr:cNvSpPr txBox="1"/>
      </xdr:nvSpPr>
      <xdr:spPr>
        <a:xfrm>
          <a:off x="15266043"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6" name="テキスト ボックス 4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7" name="直線コネクタ 4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8" name="直線コネクタ 4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9" name="テキスト ボックス 4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90" name="直線コネクタ 4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91" name="テキスト ボックス 4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92" name="直線コネクタ 4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93" name="テキスト ボックス 4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94" name="直線コネクタ 4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95" name="テキスト ボックス 4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6" name="直線コネクタ 4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7" name="テキスト ボックス 4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85</xdr:row>
      <xdr:rowOff>163830</xdr:rowOff>
    </xdr:to>
    <xdr:cxnSp macro="">
      <xdr:nvCxnSpPr>
        <xdr:cNvPr id="499" name="直線コネクタ 498"/>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500"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01" name="直線コネクタ 500"/>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502" name="【児童館】&#10;一人当たり面積最大値テキスト"/>
        <xdr:cNvSpPr txBox="1"/>
      </xdr:nvSpPr>
      <xdr:spPr>
        <a:xfrm>
          <a:off x="222504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503" name="直線コネクタ 502"/>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504"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05" name="フローチャート : 判断 504"/>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06" name="フローチャート : 判断 505"/>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7" name="テキスト ボックス 5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8" name="テキスト ボックス 5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9" name="テキスト ボックス 5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0" name="テキスト ボックス 5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1" name="テキスト ボックス 5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124461</xdr:rowOff>
    </xdr:from>
    <xdr:to>
      <xdr:col>31</xdr:col>
      <xdr:colOff>85725</xdr:colOff>
      <xdr:row>85</xdr:row>
      <xdr:rowOff>54611</xdr:rowOff>
    </xdr:to>
    <xdr:sp macro="" textlink="">
      <xdr:nvSpPr>
        <xdr:cNvPr id="512" name="円/楕円 511"/>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93997</xdr:rowOff>
    </xdr:from>
    <xdr:ext cx="469744" cy="259045"/>
    <xdr:sp macro="" textlink="">
      <xdr:nvSpPr>
        <xdr:cNvPr id="513"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45738</xdr:rowOff>
    </xdr:from>
    <xdr:ext cx="469744" cy="259045"/>
    <xdr:sp macro="" textlink="">
      <xdr:nvSpPr>
        <xdr:cNvPr id="514" name="n_1mainValue【児童館】&#10;一人当たり面積"/>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5" name="正方形/長方形 5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6" name="正方形/長方形 5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7" name="正方形/長方形 5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8" name="正方形/長方形 5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9" name="正方形/長方形 5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0" name="正方形/長方形 5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1" name="正方形/長方形 5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2" name="正方形/長方形 52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23" name="正方形/長方形 5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4" name="正方形/長方形 5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5" name="正方形/長方形 5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6" name="正方形/長方形 5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27" name="正方形/長方形 5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28" name="正方形/長方形 5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29" name="正方形/長方形 5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0" name="正方形/長方形 52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31" name="正方形/長方形 5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2" name="正方形/長方形 5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3" name="テキスト ボックス 5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algn="l"/>
          <a:r>
            <a:rPr kumimoji="1" lang="en-US" altLang="ja-JP" sz="1300" b="1">
              <a:latin typeface="ＭＳ Ｐゴシック"/>
            </a:rPr>
            <a:t>※</a:t>
          </a:r>
          <a:r>
            <a:rPr kumimoji="1" lang="ja-JP" altLang="en-US" sz="1300" b="1">
              <a:latin typeface="ＭＳ Ｐゴシック"/>
            </a:rPr>
            <a:t>固定資産台帳整備中</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兵庫県丹波市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66,108
65,352
493.21
41,289,681
38,654,583
1,787,913
21,817,876
36,321,792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15.9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90715</xdr:rowOff>
    </xdr:from>
    <xdr:to>
      <xdr:col>5</xdr:col>
      <xdr:colOff>409575</xdr:colOff>
      <xdr:row>39</xdr:row>
      <xdr:rowOff>20865</xdr:rowOff>
    </xdr:to>
    <xdr:sp macro="" textlink="">
      <xdr:nvSpPr>
        <xdr:cNvPr id="65" name="フローチャート :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37391</xdr:rowOff>
    </xdr:from>
    <xdr:ext cx="405111" cy="259045"/>
    <xdr:sp macro="" textlink="">
      <xdr:nvSpPr>
        <xdr:cNvPr id="66" name="n_1aveValue【図書館】&#10;有形固定資産減価償却率"/>
        <xdr:cNvSpPr txBox="1"/>
      </xdr:nvSpPr>
      <xdr:spPr>
        <a:xfrm>
          <a:off x="3582043"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18869</xdr:rowOff>
    </xdr:from>
    <xdr:to>
      <xdr:col>5</xdr:col>
      <xdr:colOff>409575</xdr:colOff>
      <xdr:row>39</xdr:row>
      <xdr:rowOff>120469</xdr:rowOff>
    </xdr:to>
    <xdr:sp macro="" textlink="">
      <xdr:nvSpPr>
        <xdr:cNvPr id="72" name="円/楕円 71"/>
        <xdr:cNvSpPr/>
      </xdr:nvSpPr>
      <xdr:spPr>
        <a:xfrm>
          <a:off x="37465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111596</xdr:rowOff>
    </xdr:from>
    <xdr:ext cx="405111" cy="259045"/>
    <xdr:sp macro="" textlink="">
      <xdr:nvSpPr>
        <xdr:cNvPr id="73" name="n_1mainValue【図書館】&#10;有形固定資産減価償却率"/>
        <xdr:cNvSpPr txBox="1"/>
      </xdr:nvSpPr>
      <xdr:spPr>
        <a:xfrm>
          <a:off x="3582043" y="679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97" name="直線コネクタ 96"/>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98"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99" name="直線コネクタ 98"/>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0"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1" name="直線コネクタ 100"/>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3827</xdr:rowOff>
    </xdr:from>
    <xdr:ext cx="469744" cy="259045"/>
    <xdr:sp macro="" textlink="">
      <xdr:nvSpPr>
        <xdr:cNvPr id="102" name="【図書館】&#10;一人当たり面積平均値テキスト"/>
        <xdr:cNvSpPr txBox="1"/>
      </xdr:nvSpPr>
      <xdr:spPr>
        <a:xfrm>
          <a:off x="105664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3" name="フローチャート : 判断 10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4" name="フローチャート : 判断 103"/>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10177</xdr:rowOff>
    </xdr:from>
    <xdr:ext cx="469744" cy="259045"/>
    <xdr:sp macro="" textlink="">
      <xdr:nvSpPr>
        <xdr:cNvPr id="105"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139700</xdr:rowOff>
    </xdr:from>
    <xdr:to>
      <xdr:col>14</xdr:col>
      <xdr:colOff>79375</xdr:colOff>
      <xdr:row>39</xdr:row>
      <xdr:rowOff>69850</xdr:rowOff>
    </xdr:to>
    <xdr:sp macro="" textlink="">
      <xdr:nvSpPr>
        <xdr:cNvPr id="111" name="円/楕円 110"/>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60977</xdr:rowOff>
    </xdr:from>
    <xdr:ext cx="469744" cy="259045"/>
    <xdr:sp macro="" textlink="">
      <xdr:nvSpPr>
        <xdr:cNvPr id="112" name="n_1main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1" name="テキスト ボックス 13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35" name="直線コネクタ 134"/>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36"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37" name="直線コネクタ 136"/>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38"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39" name="直線コネクタ 138"/>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0"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1" name="フローチャート : 判断 140"/>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36068</xdr:rowOff>
    </xdr:from>
    <xdr:to>
      <xdr:col>5</xdr:col>
      <xdr:colOff>409575</xdr:colOff>
      <xdr:row>61</xdr:row>
      <xdr:rowOff>137668</xdr:rowOff>
    </xdr:to>
    <xdr:sp macro="" textlink="">
      <xdr:nvSpPr>
        <xdr:cNvPr id="142" name="フローチャート : 判断 141"/>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154195</xdr:rowOff>
    </xdr:from>
    <xdr:ext cx="405111" cy="259045"/>
    <xdr:sp macro="" textlink="">
      <xdr:nvSpPr>
        <xdr:cNvPr id="143" name="n_1aveValue【体育館・プール】&#10;有形固定資産減価償却率"/>
        <xdr:cNvSpPr txBox="1"/>
      </xdr:nvSpPr>
      <xdr:spPr>
        <a:xfrm>
          <a:off x="3582043" y="1026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74930</xdr:rowOff>
    </xdr:from>
    <xdr:to>
      <xdr:col>5</xdr:col>
      <xdr:colOff>409575</xdr:colOff>
      <xdr:row>62</xdr:row>
      <xdr:rowOff>5080</xdr:rowOff>
    </xdr:to>
    <xdr:sp macro="" textlink="">
      <xdr:nvSpPr>
        <xdr:cNvPr id="149" name="円/楕円 148"/>
        <xdr:cNvSpPr/>
      </xdr:nvSpPr>
      <xdr:spPr>
        <a:xfrm>
          <a:off x="3746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167657</xdr:rowOff>
    </xdr:from>
    <xdr:ext cx="405111" cy="259045"/>
    <xdr:sp macro="" textlink="">
      <xdr:nvSpPr>
        <xdr:cNvPr id="150" name="n_1mainValue【体育館・プール】&#10;有形固定資産減価償却率"/>
        <xdr:cNvSpPr txBox="1"/>
      </xdr:nvSpPr>
      <xdr:spPr>
        <a:xfrm>
          <a:off x="3582043"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74" name="直線コネクタ 173"/>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75"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76" name="直線コネクタ 175"/>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77"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78" name="直線コネクタ 177"/>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7637</xdr:rowOff>
    </xdr:from>
    <xdr:ext cx="469744" cy="259045"/>
    <xdr:sp macro="" textlink="">
      <xdr:nvSpPr>
        <xdr:cNvPr id="179" name="【体育館・プール】&#10;一人当たり面積平均値テキスト"/>
        <xdr:cNvSpPr txBox="1"/>
      </xdr:nvSpPr>
      <xdr:spPr>
        <a:xfrm>
          <a:off x="105664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0" name="フローチャート : 判断 179"/>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81" name="フローチャート : 判断 180"/>
        <xdr:cNvSpPr/>
      </xdr:nvSpPr>
      <xdr:spPr>
        <a:xfrm>
          <a:off x="9588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112412</xdr:rowOff>
    </xdr:from>
    <xdr:ext cx="469744" cy="259045"/>
    <xdr:sp macro="" textlink="">
      <xdr:nvSpPr>
        <xdr:cNvPr id="182" name="n_1aveValue【体育館・プール】&#10;一人当たり面積"/>
        <xdr:cNvSpPr txBox="1"/>
      </xdr:nvSpPr>
      <xdr:spPr>
        <a:xfrm>
          <a:off x="9391727"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109220</xdr:rowOff>
    </xdr:from>
    <xdr:to>
      <xdr:col>14</xdr:col>
      <xdr:colOff>79375</xdr:colOff>
      <xdr:row>62</xdr:row>
      <xdr:rowOff>39370</xdr:rowOff>
    </xdr:to>
    <xdr:sp macro="" textlink="">
      <xdr:nvSpPr>
        <xdr:cNvPr id="188" name="円/楕円 187"/>
        <xdr:cNvSpPr/>
      </xdr:nvSpPr>
      <xdr:spPr>
        <a:xfrm>
          <a:off x="9588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55897</xdr:rowOff>
    </xdr:from>
    <xdr:ext cx="469744" cy="259045"/>
    <xdr:sp macro="" textlink="">
      <xdr:nvSpPr>
        <xdr:cNvPr id="189" name="n_1mainValue【体育館・プール】&#10;一人当たり面積"/>
        <xdr:cNvSpPr txBox="1"/>
      </xdr:nvSpPr>
      <xdr:spPr>
        <a:xfrm>
          <a:off x="939172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14" name="直線コネクタ 213"/>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15"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16" name="直線コネクタ 215"/>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17"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18" name="直線コネクタ 217"/>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129557</xdr:rowOff>
    </xdr:from>
    <xdr:ext cx="405111" cy="259045"/>
    <xdr:sp macro="" textlink="">
      <xdr:nvSpPr>
        <xdr:cNvPr id="219" name="【福祉施設】&#10;有形固定資産減価償却率平均値テキスト"/>
        <xdr:cNvSpPr txBox="1"/>
      </xdr:nvSpPr>
      <xdr:spPr>
        <a:xfrm>
          <a:off x="47244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20" name="フローチャート : 判断 219"/>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21" name="フローチャート : 判断 220"/>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91457</xdr:rowOff>
    </xdr:from>
    <xdr:ext cx="405111" cy="259045"/>
    <xdr:sp macro="" textlink="">
      <xdr:nvSpPr>
        <xdr:cNvPr id="222" name="n_1aveValue【福祉施設】&#10;有形固定資産減価償却率"/>
        <xdr:cNvSpPr txBox="1"/>
      </xdr:nvSpPr>
      <xdr:spPr>
        <a:xfrm>
          <a:off x="3582043"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636</xdr:rowOff>
    </xdr:from>
    <xdr:to>
      <xdr:col>5</xdr:col>
      <xdr:colOff>409575</xdr:colOff>
      <xdr:row>82</xdr:row>
      <xdr:rowOff>102236</xdr:rowOff>
    </xdr:to>
    <xdr:sp macro="" textlink="">
      <xdr:nvSpPr>
        <xdr:cNvPr id="228" name="円/楕円 227"/>
        <xdr:cNvSpPr/>
      </xdr:nvSpPr>
      <xdr:spPr>
        <a:xfrm>
          <a:off x="3746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118763</xdr:rowOff>
    </xdr:from>
    <xdr:ext cx="405111" cy="259045"/>
    <xdr:sp macro="" textlink="">
      <xdr:nvSpPr>
        <xdr:cNvPr id="229" name="n_1mainValue【福祉施設】&#10;有形固定資産減価償却率"/>
        <xdr:cNvSpPr txBox="1"/>
      </xdr:nvSpPr>
      <xdr:spPr>
        <a:xfrm>
          <a:off x="3582043"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0" name="直線コネクタ 23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1" name="テキスト ボックス 24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2" name="直線コネクタ 24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3" name="テキスト ボックス 24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4" name="直線コネクタ 24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5" name="テキスト ボックス 24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6" name="直線コネクタ 24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7" name="テキスト ボックス 24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8" name="直線コネクタ 24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9" name="テキスト ボックス 24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0" name="直線コネクタ 24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1" name="テキスト ボックス 25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55" name="直線コネクタ 254"/>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56"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57" name="直線コネクタ 256"/>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58"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59" name="直線コネクタ 258"/>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138809</xdr:rowOff>
    </xdr:from>
    <xdr:ext cx="469744" cy="259045"/>
    <xdr:sp macro="" textlink="">
      <xdr:nvSpPr>
        <xdr:cNvPr id="260" name="【福祉施設】&#10;一人当たり面積平均値テキスト"/>
        <xdr:cNvSpPr txBox="1"/>
      </xdr:nvSpPr>
      <xdr:spPr>
        <a:xfrm>
          <a:off x="10566400" y="14540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61" name="フローチャート : 判断 260"/>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62" name="フローチャート : 判断 261"/>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146248</xdr:rowOff>
    </xdr:from>
    <xdr:ext cx="469744" cy="259045"/>
    <xdr:sp macro="" textlink="">
      <xdr:nvSpPr>
        <xdr:cNvPr id="263" name="n_1aveValue【福祉施設】&#10;一人当たり面積"/>
        <xdr:cNvSpPr txBox="1"/>
      </xdr:nvSpPr>
      <xdr:spPr>
        <a:xfrm>
          <a:off x="93917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67311</xdr:rowOff>
    </xdr:from>
    <xdr:to>
      <xdr:col>14</xdr:col>
      <xdr:colOff>79375</xdr:colOff>
      <xdr:row>85</xdr:row>
      <xdr:rowOff>168911</xdr:rowOff>
    </xdr:to>
    <xdr:sp macro="" textlink="">
      <xdr:nvSpPr>
        <xdr:cNvPr id="269" name="円/楕円 268"/>
        <xdr:cNvSpPr/>
      </xdr:nvSpPr>
      <xdr:spPr>
        <a:xfrm>
          <a:off x="9588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160038</xdr:rowOff>
    </xdr:from>
    <xdr:ext cx="469744" cy="259045"/>
    <xdr:sp macro="" textlink="">
      <xdr:nvSpPr>
        <xdr:cNvPr id="270" name="n_1mainValue【福祉施設】&#10;一人当たり面積"/>
        <xdr:cNvSpPr txBox="1"/>
      </xdr:nvSpPr>
      <xdr:spPr>
        <a:xfrm>
          <a:off x="9391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9" name="テキスト ボックス 2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1" name="テキスト ボックス 28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2" name="直線コネクタ 28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3" name="テキスト ボックス 28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4" name="直線コネクタ 28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5" name="テキスト ボックス 28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6" name="直線コネクタ 28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7" name="テキスト ボックス 28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8" name="直線コネクタ 28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9" name="テキスト ボックス 28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0" name="直線コネクタ 28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1" name="テキスト ボックス 29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3" name="テキスト ボックス 29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295" name="直線コネクタ 294"/>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296"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297" name="直線コネクタ 296"/>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298"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299" name="直線コネクタ 298"/>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300" name="【市民会館】&#10;有形固定資産減価償却率平均値テキスト"/>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01" name="フローチャート : 判断 300"/>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33020</xdr:rowOff>
    </xdr:from>
    <xdr:to>
      <xdr:col>5</xdr:col>
      <xdr:colOff>409575</xdr:colOff>
      <xdr:row>105</xdr:row>
      <xdr:rowOff>134620</xdr:rowOff>
    </xdr:to>
    <xdr:sp macro="" textlink="">
      <xdr:nvSpPr>
        <xdr:cNvPr id="302" name="フローチャート : 判断 301"/>
        <xdr:cNvSpPr/>
      </xdr:nvSpPr>
      <xdr:spPr>
        <a:xfrm>
          <a:off x="3746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151147</xdr:rowOff>
    </xdr:from>
    <xdr:ext cx="405111" cy="259045"/>
    <xdr:sp macro="" textlink="">
      <xdr:nvSpPr>
        <xdr:cNvPr id="303" name="n_1aveValue【市民会館】&#10;有形固定資産減価償却率"/>
        <xdr:cNvSpPr txBox="1"/>
      </xdr:nvSpPr>
      <xdr:spPr>
        <a:xfrm>
          <a:off x="3582043"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65405</xdr:rowOff>
    </xdr:from>
    <xdr:to>
      <xdr:col>5</xdr:col>
      <xdr:colOff>409575</xdr:colOff>
      <xdr:row>106</xdr:row>
      <xdr:rowOff>167005</xdr:rowOff>
    </xdr:to>
    <xdr:sp macro="" textlink="">
      <xdr:nvSpPr>
        <xdr:cNvPr id="309" name="円/楕円 308"/>
        <xdr:cNvSpPr/>
      </xdr:nvSpPr>
      <xdr:spPr>
        <a:xfrm>
          <a:off x="3746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158132</xdr:rowOff>
    </xdr:from>
    <xdr:ext cx="405111" cy="259045"/>
    <xdr:sp macro="" textlink="">
      <xdr:nvSpPr>
        <xdr:cNvPr id="310" name="n_1mainValue【市民会館】&#10;有形固定資産減価償却率"/>
        <xdr:cNvSpPr txBox="1"/>
      </xdr:nvSpPr>
      <xdr:spPr>
        <a:xfrm>
          <a:off x="3582043" y="1833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1" name="直線コネクタ 32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2" name="テキスト ボックス 32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3" name="直線コネクタ 32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4" name="テキスト ボックス 32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5" name="直線コネクタ 32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6" name="テキスト ボックス 32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7" name="直線コネクタ 32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8" name="テキスト ボックス 32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0" name="テキスト ボックス 3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332" name="直線コネクタ 331"/>
        <xdr:cNvCxnSpPr/>
      </xdr:nvCxnSpPr>
      <xdr:spPr>
        <a:xfrm flipV="1">
          <a:off x="10476865" y="170840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333" name="【市民会館】&#10;一人当たり面積最小値テキスト"/>
        <xdr:cNvSpPr txBox="1"/>
      </xdr:nvSpPr>
      <xdr:spPr>
        <a:xfrm>
          <a:off x="10566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334" name="直線コネクタ 333"/>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335" name="【市民会館】&#10;一人当たり面積最大値テキスト"/>
        <xdr:cNvSpPr txBox="1"/>
      </xdr:nvSpPr>
      <xdr:spPr>
        <a:xfrm>
          <a:off x="105664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336" name="直線コネクタ 335"/>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90695</xdr:rowOff>
    </xdr:from>
    <xdr:ext cx="469744" cy="259045"/>
    <xdr:sp macro="" textlink="">
      <xdr:nvSpPr>
        <xdr:cNvPr id="337" name="【市民会館】&#10;一人当たり面積平均値テキスト"/>
        <xdr:cNvSpPr txBox="1"/>
      </xdr:nvSpPr>
      <xdr:spPr>
        <a:xfrm>
          <a:off x="10566400" y="1792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338" name="フローチャート : 判断 337"/>
        <xdr:cNvSpPr/>
      </xdr:nvSpPr>
      <xdr:spPr>
        <a:xfrm>
          <a:off x="104267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93980</xdr:rowOff>
    </xdr:from>
    <xdr:to>
      <xdr:col>14</xdr:col>
      <xdr:colOff>79375</xdr:colOff>
      <xdr:row>105</xdr:row>
      <xdr:rowOff>24130</xdr:rowOff>
    </xdr:to>
    <xdr:sp macro="" textlink="">
      <xdr:nvSpPr>
        <xdr:cNvPr id="339" name="フローチャート : 判断 338"/>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40657</xdr:rowOff>
    </xdr:from>
    <xdr:ext cx="469744" cy="259045"/>
    <xdr:sp macro="" textlink="">
      <xdr:nvSpPr>
        <xdr:cNvPr id="340" name="n_1aveValue【市民会館】&#10;一人当たり面積"/>
        <xdr:cNvSpPr txBox="1"/>
      </xdr:nvSpPr>
      <xdr:spPr>
        <a:xfrm>
          <a:off x="9391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1" name="テキスト ボックス 3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116839</xdr:rowOff>
    </xdr:from>
    <xdr:to>
      <xdr:col>14</xdr:col>
      <xdr:colOff>79375</xdr:colOff>
      <xdr:row>105</xdr:row>
      <xdr:rowOff>46989</xdr:rowOff>
    </xdr:to>
    <xdr:sp macro="" textlink="">
      <xdr:nvSpPr>
        <xdr:cNvPr id="346" name="円/楕円 345"/>
        <xdr:cNvSpPr/>
      </xdr:nvSpPr>
      <xdr:spPr>
        <a:xfrm>
          <a:off x="9588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38116</xdr:rowOff>
    </xdr:from>
    <xdr:ext cx="469744" cy="259045"/>
    <xdr:sp macro="" textlink="">
      <xdr:nvSpPr>
        <xdr:cNvPr id="347" name="n_1mainValue【市民会館】&#10;一人当たり面積"/>
        <xdr:cNvSpPr txBox="1"/>
      </xdr:nvSpPr>
      <xdr:spPr>
        <a:xfrm>
          <a:off x="9391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66,380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3" name="正方形/長方形 36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4" name="正方形/長方形 3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5" name="正方形/長方形 3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6" name="正方形/長方形 3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7" name="正方形/長方形 3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8" name="正方形/長方形 3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9" name="正方形/長方形 3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0" name="正方形/長方形 3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1" name="正方形/長方形 3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2" name="テキスト ボックス 3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3" name="直線コネクタ 3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74" name="直線コネクタ 37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75" name="テキスト ボックス 37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6" name="直線コネクタ 37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7" name="テキスト ボックス 37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8" name="直線コネクタ 37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9" name="テキスト ボックス 37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0" name="直線コネクタ 37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1" name="テキスト ボックス 38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2" name="直線コネクタ 38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3" name="テキスト ボックス 38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4" name="直線コネクタ 38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85" name="テキスト ボックス 38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6" name="直線コネクタ 3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7" name="テキスト ボックス 38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389" name="直線コネクタ 388"/>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390"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391" name="直線コネクタ 390"/>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392"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393" name="直線コネクタ 392"/>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92546</xdr:rowOff>
    </xdr:from>
    <xdr:ext cx="405111" cy="259045"/>
    <xdr:sp macro="" textlink="">
      <xdr:nvSpPr>
        <xdr:cNvPr id="394" name="【保健センター・保健所】&#10;有形固定資産減価償却率平均値テキスト"/>
        <xdr:cNvSpPr txBox="1"/>
      </xdr:nvSpPr>
      <xdr:spPr>
        <a:xfrm>
          <a:off x="164084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395" name="フローチャート : 判断 394"/>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153307</xdr:rowOff>
    </xdr:from>
    <xdr:to>
      <xdr:col>22</xdr:col>
      <xdr:colOff>415925</xdr:colOff>
      <xdr:row>60</xdr:row>
      <xdr:rowOff>83457</xdr:rowOff>
    </xdr:to>
    <xdr:sp macro="" textlink="">
      <xdr:nvSpPr>
        <xdr:cNvPr id="396" name="フローチャート : 判断 395"/>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99984</xdr:rowOff>
    </xdr:from>
    <xdr:ext cx="405111" cy="259045"/>
    <xdr:sp macro="" textlink="">
      <xdr:nvSpPr>
        <xdr:cNvPr id="397" name="n_1aveValue【保健センター・保健所】&#10;有形固定資産減価償却率"/>
        <xdr:cNvSpPr txBox="1"/>
      </xdr:nvSpPr>
      <xdr:spPr>
        <a:xfrm>
          <a:off x="15266043"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8" name="テキスト ボックス 3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9" name="テキスト ボックス 3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0" name="テキスト ボックス 3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1" name="テキスト ボックス 4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2" name="テキスト ボックス 4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12881</xdr:rowOff>
    </xdr:from>
    <xdr:to>
      <xdr:col>22</xdr:col>
      <xdr:colOff>415925</xdr:colOff>
      <xdr:row>61</xdr:row>
      <xdr:rowOff>114481</xdr:rowOff>
    </xdr:to>
    <xdr:sp macro="" textlink="">
      <xdr:nvSpPr>
        <xdr:cNvPr id="403" name="円/楕円 402"/>
        <xdr:cNvSpPr/>
      </xdr:nvSpPr>
      <xdr:spPr>
        <a:xfrm>
          <a:off x="15430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105608</xdr:rowOff>
    </xdr:from>
    <xdr:ext cx="405111" cy="259045"/>
    <xdr:sp macro="" textlink="">
      <xdr:nvSpPr>
        <xdr:cNvPr id="404" name="n_1mainValue【保健センター・保健所】&#10;有形固定資産減価償却率"/>
        <xdr:cNvSpPr txBox="1"/>
      </xdr:nvSpPr>
      <xdr:spPr>
        <a:xfrm>
          <a:off x="15266043"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5" name="正方形/長方形 4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6" name="正方形/長方形 4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7" name="正方形/長方形 4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8" name="正方形/長方形 4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9" name="正方形/長方形 4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0" name="正方形/長方形 4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1" name="正方形/長方形 4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2" name="正方形/長方形 4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3" name="テキスト ボックス 4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4" name="直線コネクタ 4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5" name="直線コネクタ 41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6" name="テキスト ボックス 41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7" name="直線コネクタ 41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8" name="テキスト ボックス 41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9" name="直線コネクタ 41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0" name="テキスト ボックス 41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1" name="直線コネクタ 42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2" name="テキスト ボックス 42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3" name="直線コネクタ 42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4" name="テキスト ボックス 42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5" name="直線コネクタ 4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6" name="テキスト ボックス 42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428" name="直線コネクタ 427"/>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29"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30" name="直線コネクタ 429"/>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431"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432" name="直線コネクタ 431"/>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48277</xdr:rowOff>
    </xdr:from>
    <xdr:ext cx="469744" cy="259045"/>
    <xdr:sp macro="" textlink="">
      <xdr:nvSpPr>
        <xdr:cNvPr id="433" name="【保健センター・保健所】&#10;一人当たり面積平均値テキスト"/>
        <xdr:cNvSpPr txBox="1"/>
      </xdr:nvSpPr>
      <xdr:spPr>
        <a:xfrm>
          <a:off x="222504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434" name="フローチャート : 判断 433"/>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435" name="フローチャート : 判断 434"/>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111777</xdr:rowOff>
    </xdr:from>
    <xdr:ext cx="469744" cy="259045"/>
    <xdr:sp macro="" textlink="">
      <xdr:nvSpPr>
        <xdr:cNvPr id="436" name="n_1aveValue【保健センター・保健所】&#10;一人当たり面積"/>
        <xdr:cNvSpPr txBox="1"/>
      </xdr:nvSpPr>
      <xdr:spPr>
        <a:xfrm>
          <a:off x="210757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7" name="テキスト ボックス 4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8" name="テキスト ボックス 4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9" name="テキスト ボックス 4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0" name="テキスト ボックス 4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1" name="テキスト ボックス 4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0</xdr:rowOff>
    </xdr:from>
    <xdr:to>
      <xdr:col>31</xdr:col>
      <xdr:colOff>85725</xdr:colOff>
      <xdr:row>60</xdr:row>
      <xdr:rowOff>101600</xdr:rowOff>
    </xdr:to>
    <xdr:sp macro="" textlink="">
      <xdr:nvSpPr>
        <xdr:cNvPr id="442" name="円/楕円 441"/>
        <xdr:cNvSpPr/>
      </xdr:nvSpPr>
      <xdr:spPr>
        <a:xfrm>
          <a:off x="212725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118127</xdr:rowOff>
    </xdr:from>
    <xdr:ext cx="469744" cy="259045"/>
    <xdr:sp macro="" textlink="">
      <xdr:nvSpPr>
        <xdr:cNvPr id="443" name="n_1mainValue【保健センター・保健所】&#10;一人当たり面積"/>
        <xdr:cNvSpPr txBox="1"/>
      </xdr:nvSpPr>
      <xdr:spPr>
        <a:xfrm>
          <a:off x="21075727" y="1006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4" name="正方形/長方形 4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5" name="正方形/長方形 4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6" name="正方形/長方形 4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7" name="正方形/長方形 4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8" name="正方形/長方形 4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9" name="正方形/長方形 4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0" name="正方形/長方形 4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1" name="正方形/長方形 4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2" name="テキスト ボックス 4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3" name="直線コネクタ 4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4" name="テキスト ボックス 45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5" name="直線コネクタ 45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56" name="テキスト ボックス 45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57" name="直線コネクタ 45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58" name="テキスト ボックス 45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59" name="直線コネクタ 45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60" name="テキスト ボックス 45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61" name="直線コネクタ 46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62" name="テキスト ボックス 46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3" name="直線コネクタ 4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4" name="テキスト ボックス 4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466" name="直線コネクタ 465"/>
        <xdr:cNvCxnSpPr/>
      </xdr:nvCxnSpPr>
      <xdr:spPr>
        <a:xfrm flipV="1">
          <a:off x="16318864" y="1339977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467" name="【消防施設】&#10;有形固定資産減価償却率最小値テキスト"/>
        <xdr:cNvSpPr txBox="1"/>
      </xdr:nvSpPr>
      <xdr:spPr>
        <a:xfrm>
          <a:off x="164084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468" name="直線コネクタ 467"/>
        <xdr:cNvCxnSpPr/>
      </xdr:nvCxnSpPr>
      <xdr:spPr>
        <a:xfrm>
          <a:off x="16230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469"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470" name="直線コネクタ 469"/>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38879</xdr:rowOff>
    </xdr:from>
    <xdr:ext cx="405111" cy="259045"/>
    <xdr:sp macro="" textlink="">
      <xdr:nvSpPr>
        <xdr:cNvPr id="471" name="【消防施設】&#10;有形固定資産減価償却率平均値テキスト"/>
        <xdr:cNvSpPr txBox="1"/>
      </xdr:nvSpPr>
      <xdr:spPr>
        <a:xfrm>
          <a:off x="16408400" y="1392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472" name="フローチャート : 判断 471"/>
        <xdr:cNvSpPr/>
      </xdr:nvSpPr>
      <xdr:spPr>
        <a:xfrm>
          <a:off x="162687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53594</xdr:rowOff>
    </xdr:from>
    <xdr:to>
      <xdr:col>22</xdr:col>
      <xdr:colOff>415925</xdr:colOff>
      <xdr:row>81</xdr:row>
      <xdr:rowOff>155194</xdr:rowOff>
    </xdr:to>
    <xdr:sp macro="" textlink="">
      <xdr:nvSpPr>
        <xdr:cNvPr id="473" name="フローチャート : 判断 472"/>
        <xdr:cNvSpPr/>
      </xdr:nvSpPr>
      <xdr:spPr>
        <a:xfrm>
          <a:off x="15430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271</xdr:rowOff>
    </xdr:from>
    <xdr:ext cx="405111" cy="259045"/>
    <xdr:sp macro="" textlink="">
      <xdr:nvSpPr>
        <xdr:cNvPr id="474" name="n_1aveValue【消防施設】&#10;有形固定資産減価償却率"/>
        <xdr:cNvSpPr txBox="1"/>
      </xdr:nvSpPr>
      <xdr:spPr>
        <a:xfrm>
          <a:off x="15266043" y="1371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5" name="テキスト ボックス 4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6" name="テキスト ボックス 4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7" name="テキスト ボックス 4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8" name="テキスト ボックス 4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9" name="テキスト ボックス 4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103887</xdr:rowOff>
    </xdr:from>
    <xdr:to>
      <xdr:col>22</xdr:col>
      <xdr:colOff>415925</xdr:colOff>
      <xdr:row>84</xdr:row>
      <xdr:rowOff>34037</xdr:rowOff>
    </xdr:to>
    <xdr:sp macro="" textlink="">
      <xdr:nvSpPr>
        <xdr:cNvPr id="480" name="円/楕円 479"/>
        <xdr:cNvSpPr/>
      </xdr:nvSpPr>
      <xdr:spPr>
        <a:xfrm>
          <a:off x="15430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25164</xdr:rowOff>
    </xdr:from>
    <xdr:ext cx="405111" cy="259045"/>
    <xdr:sp macro="" textlink="">
      <xdr:nvSpPr>
        <xdr:cNvPr id="481" name="n_1mainValue【消防施設】&#10;有形固定資産減価償却率"/>
        <xdr:cNvSpPr txBox="1"/>
      </xdr:nvSpPr>
      <xdr:spPr>
        <a:xfrm>
          <a:off x="15266043" y="144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2" name="正方形/長方形 4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3" name="正方形/長方形 4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4" name="正方形/長方形 4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5" name="正方形/長方形 4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6" name="正方形/長方形 4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7" name="正方形/長方形 4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8" name="正方形/長方形 4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9" name="正方形/長方形 4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0" name="テキスト ボックス 4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1" name="直線コネクタ 4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2" name="直線コネクタ 49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3" name="テキスト ボックス 49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4" name="直線コネクタ 49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5" name="テキスト ボックス 49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6" name="直線コネクタ 49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7" name="テキスト ボックス 49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8" name="直線コネクタ 49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9" name="テキスト ボックス 49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0" name="直線コネクタ 49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1" name="テキスト ボックス 50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2" name="直線コネクタ 50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3" name="テキスト ボックス 50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4" name="直線コネクタ 5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5" name="テキスト ボックス 5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166007</xdr:rowOff>
    </xdr:from>
    <xdr:to>
      <xdr:col>32</xdr:col>
      <xdr:colOff>186689</xdr:colOff>
      <xdr:row>86</xdr:row>
      <xdr:rowOff>48986</xdr:rowOff>
    </xdr:to>
    <xdr:cxnSp macro="">
      <xdr:nvCxnSpPr>
        <xdr:cNvPr id="507" name="直線コネクタ 506"/>
        <xdr:cNvCxnSpPr/>
      </xdr:nvCxnSpPr>
      <xdr:spPr>
        <a:xfrm flipV="1">
          <a:off x="22160864" y="133676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08"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09" name="直線コネクタ 508"/>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112684</xdr:rowOff>
    </xdr:from>
    <xdr:ext cx="469744" cy="259045"/>
    <xdr:sp macro="" textlink="">
      <xdr:nvSpPr>
        <xdr:cNvPr id="510" name="【消防施設】&#10;一人当たり面積最大値テキスト"/>
        <xdr:cNvSpPr txBox="1"/>
      </xdr:nvSpPr>
      <xdr:spPr>
        <a:xfrm>
          <a:off x="222504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77</xdr:row>
      <xdr:rowOff>166007</xdr:rowOff>
    </xdr:from>
    <xdr:to>
      <xdr:col>32</xdr:col>
      <xdr:colOff>276225</xdr:colOff>
      <xdr:row>77</xdr:row>
      <xdr:rowOff>166007</xdr:rowOff>
    </xdr:to>
    <xdr:cxnSp macro="">
      <xdr:nvCxnSpPr>
        <xdr:cNvPr id="511" name="直線コネクタ 510"/>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126291</xdr:rowOff>
    </xdr:from>
    <xdr:ext cx="469744" cy="259045"/>
    <xdr:sp macro="" textlink="">
      <xdr:nvSpPr>
        <xdr:cNvPr id="512" name="【消防施設】&#10;一人当たり面積平均値テキスト"/>
        <xdr:cNvSpPr txBox="1"/>
      </xdr:nvSpPr>
      <xdr:spPr>
        <a:xfrm>
          <a:off x="22250400" y="1401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513" name="フローチャート : 判断 512"/>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39007</xdr:rowOff>
    </xdr:from>
    <xdr:to>
      <xdr:col>31</xdr:col>
      <xdr:colOff>85725</xdr:colOff>
      <xdr:row>81</xdr:row>
      <xdr:rowOff>140607</xdr:rowOff>
    </xdr:to>
    <xdr:sp macro="" textlink="">
      <xdr:nvSpPr>
        <xdr:cNvPr id="514" name="フローチャート : 判断 513"/>
        <xdr:cNvSpPr/>
      </xdr:nvSpPr>
      <xdr:spPr>
        <a:xfrm>
          <a:off x="21272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131734</xdr:rowOff>
    </xdr:from>
    <xdr:ext cx="469744" cy="259045"/>
    <xdr:sp macro="" textlink="">
      <xdr:nvSpPr>
        <xdr:cNvPr id="515" name="n_1aveValue【消防施設】&#10;一人当たり面積"/>
        <xdr:cNvSpPr txBox="1"/>
      </xdr:nvSpPr>
      <xdr:spPr>
        <a:xfrm>
          <a:off x="21075727" y="140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6" name="テキスト ボックス 5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7" name="テキスト ボックス 5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8" name="テキスト ボックス 5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9" name="テキスト ボックス 5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0" name="テキスト ボックス 5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128814</xdr:rowOff>
    </xdr:from>
    <xdr:to>
      <xdr:col>31</xdr:col>
      <xdr:colOff>85725</xdr:colOff>
      <xdr:row>79</xdr:row>
      <xdr:rowOff>58964</xdr:rowOff>
    </xdr:to>
    <xdr:sp macro="" textlink="">
      <xdr:nvSpPr>
        <xdr:cNvPr id="521" name="円/楕円 520"/>
        <xdr:cNvSpPr/>
      </xdr:nvSpPr>
      <xdr:spPr>
        <a:xfrm>
          <a:off x="21272500" y="1350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75491</xdr:rowOff>
    </xdr:from>
    <xdr:ext cx="469744" cy="259045"/>
    <xdr:sp macro="" textlink="">
      <xdr:nvSpPr>
        <xdr:cNvPr id="522" name="n_1mainValue【消防施設】&#10;一人当たり面積"/>
        <xdr:cNvSpPr txBox="1"/>
      </xdr:nvSpPr>
      <xdr:spPr>
        <a:xfrm>
          <a:off x="21075727" y="1327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3" name="正方形/長方形 5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4" name="正方形/長方形 5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5" name="正方形/長方形 5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6" name="正方形/長方形 5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7" name="正方形/長方形 5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8" name="正方形/長方形 5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9" name="正方形/長方形 5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0" name="正方形/長方形 5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1" name="テキスト ボックス 5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2" name="直線コネクタ 5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33" name="テキスト ボックス 53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4" name="直線コネクタ 53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5" name="テキスト ボックス 53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6" name="直線コネクタ 53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7" name="テキスト ボックス 53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8" name="直線コネクタ 53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9" name="テキスト ボックス 53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0" name="直線コネクタ 53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1" name="テキスト ボックス 54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2" name="直線コネクタ 54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43" name="テキスト ボックス 54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4" name="直線コネクタ 5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5" name="テキスト ボックス 5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547" name="直線コネクタ 546"/>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548"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549" name="直線コネクタ 548"/>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550"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551" name="直線コネクタ 550"/>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59072</xdr:rowOff>
    </xdr:from>
    <xdr:ext cx="405111" cy="259045"/>
    <xdr:sp macro="" textlink="">
      <xdr:nvSpPr>
        <xdr:cNvPr id="552" name="【庁舎】&#10;有形固定資産減価償却率平均値テキスト"/>
        <xdr:cNvSpPr txBox="1"/>
      </xdr:nvSpPr>
      <xdr:spPr>
        <a:xfrm>
          <a:off x="164084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553" name="フローチャート : 判断 552"/>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554" name="フローチャート : 判断 553"/>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19702</xdr:rowOff>
    </xdr:from>
    <xdr:ext cx="405111" cy="259045"/>
    <xdr:sp macro="" textlink="">
      <xdr:nvSpPr>
        <xdr:cNvPr id="555" name="n_1aveValue【庁舎】&#10;有形固定資産減価償却率"/>
        <xdr:cNvSpPr txBox="1"/>
      </xdr:nvSpPr>
      <xdr:spPr>
        <a:xfrm>
          <a:off x="15266043"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6" name="テキスト ボックス 5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7" name="テキスト ボックス 5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8" name="テキスト ボックス 5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9" name="テキスト ボックス 5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0" name="テキスト ボックス 5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128270</xdr:rowOff>
    </xdr:from>
    <xdr:to>
      <xdr:col>22</xdr:col>
      <xdr:colOff>415925</xdr:colOff>
      <xdr:row>106</xdr:row>
      <xdr:rowOff>58420</xdr:rowOff>
    </xdr:to>
    <xdr:sp macro="" textlink="">
      <xdr:nvSpPr>
        <xdr:cNvPr id="561" name="円/楕円 560"/>
        <xdr:cNvSpPr/>
      </xdr:nvSpPr>
      <xdr:spPr>
        <a:xfrm>
          <a:off x="15430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49547</xdr:rowOff>
    </xdr:from>
    <xdr:ext cx="405111" cy="259045"/>
    <xdr:sp macro="" textlink="">
      <xdr:nvSpPr>
        <xdr:cNvPr id="562" name="n_1mainValue【庁舎】&#10;有形固定資産減価償却率"/>
        <xdr:cNvSpPr txBox="1"/>
      </xdr:nvSpPr>
      <xdr:spPr>
        <a:xfrm>
          <a:off x="15266043"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3" name="正方形/長方形 5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4" name="正方形/長方形 5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5" name="正方形/長方形 5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6" name="正方形/長方形 5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7" name="正方形/長方形 5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8" name="正方形/長方形 5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9" name="正方形/長方形 5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0" name="正方形/長方形 5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1" name="テキスト ボックス 5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2" name="直線コネクタ 5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3" name="テキスト ボックス 57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74" name="直線コネクタ 57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5" name="テキスト ボックス 57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6" name="直線コネクタ 57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7" name="テキスト ボックス 57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8" name="直線コネクタ 57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9" name="テキスト ボックス 57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0" name="直線コネクタ 57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1" name="テキスト ボックス 58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2" name="直線コネクタ 58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3" name="テキスト ボックス 58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4" name="直線コネクタ 58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5" name="テキスト ボックス 58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6" name="直線コネクタ 5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7" name="テキスト ボックス 5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589" name="直線コネクタ 588"/>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590"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591" name="直線コネクタ 590"/>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592"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593" name="直線コネクタ 592"/>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98533</xdr:rowOff>
    </xdr:from>
    <xdr:ext cx="469744" cy="259045"/>
    <xdr:sp macro="" textlink="">
      <xdr:nvSpPr>
        <xdr:cNvPr id="594" name="【庁舎】&#10;一人当たり面積平均値テキスト"/>
        <xdr:cNvSpPr txBox="1"/>
      </xdr:nvSpPr>
      <xdr:spPr>
        <a:xfrm>
          <a:off x="222504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595" name="フローチャート : 判断 594"/>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596" name="フローチャート : 判断 595"/>
        <xdr:cNvSpPr/>
      </xdr:nvSpPr>
      <xdr:spPr>
        <a:xfrm>
          <a:off x="21272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41383</xdr:rowOff>
    </xdr:from>
    <xdr:ext cx="469744" cy="259045"/>
    <xdr:sp macro="" textlink="">
      <xdr:nvSpPr>
        <xdr:cNvPr id="597" name="n_1aveValue【庁舎】&#10;一人当たり面積"/>
        <xdr:cNvSpPr txBox="1"/>
      </xdr:nvSpPr>
      <xdr:spPr>
        <a:xfrm>
          <a:off x="210757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8" name="テキスト ボックス 5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9" name="テキスト ボックス 5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0" name="テキスト ボックス 5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1" name="テキスト ボックス 6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2" name="テキスト ボックス 6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71120</xdr:rowOff>
    </xdr:from>
    <xdr:to>
      <xdr:col>31</xdr:col>
      <xdr:colOff>85725</xdr:colOff>
      <xdr:row>105</xdr:row>
      <xdr:rowOff>1270</xdr:rowOff>
    </xdr:to>
    <xdr:sp macro="" textlink="">
      <xdr:nvSpPr>
        <xdr:cNvPr id="603" name="円/楕円 602"/>
        <xdr:cNvSpPr/>
      </xdr:nvSpPr>
      <xdr:spPr>
        <a:xfrm>
          <a:off x="21272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17797</xdr:rowOff>
    </xdr:from>
    <xdr:ext cx="469744" cy="259045"/>
    <xdr:sp macro="" textlink="">
      <xdr:nvSpPr>
        <xdr:cNvPr id="604" name="n_1mainValue【庁舎】&#10;一人当たり面積"/>
        <xdr:cNvSpPr txBox="1"/>
      </xdr:nvSpPr>
      <xdr:spPr>
        <a:xfrm>
          <a:off x="210757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5" name="正方形/長方形 6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6" name="正方形/長方形 6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7" name="テキスト ボックス 6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algn="l"/>
          <a:r>
            <a:rPr kumimoji="1" lang="en-US" altLang="ja-JP" sz="1300" b="1">
              <a:latin typeface="ＭＳ Ｐゴシック"/>
            </a:rPr>
            <a:t>※</a:t>
          </a:r>
          <a:r>
            <a:rPr kumimoji="1" lang="ja-JP" altLang="en-US" sz="1300" b="1">
              <a:latin typeface="ＭＳ Ｐゴシック"/>
            </a:rPr>
            <a:t>固定資産台帳整備中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兵庫県丹波市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66,108
65,352
493.21
41,289,681
38,654,583
1,787,913
21,817,876
36,321,792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15.9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mj-ea"/>
              <a:ea typeface="+mj-ea"/>
            </a:rPr>
            <a:t>平成</a:t>
          </a:r>
          <a:r>
            <a:rPr kumimoji="1" lang="en-US" altLang="ja-JP" sz="1300">
              <a:latin typeface="+mj-ea"/>
              <a:ea typeface="+mj-ea"/>
            </a:rPr>
            <a:t>24</a:t>
          </a:r>
          <a:r>
            <a:rPr kumimoji="1" lang="ja-JP" altLang="en-US" sz="1300">
              <a:latin typeface="+mj-ea"/>
              <a:ea typeface="+mj-ea"/>
            </a:rPr>
            <a:t>年度以降</a:t>
          </a:r>
          <a:r>
            <a:rPr kumimoji="1" lang="en-US" altLang="ja-JP" sz="1300">
              <a:latin typeface="+mj-ea"/>
              <a:ea typeface="+mj-ea"/>
            </a:rPr>
            <a:t>0.4</a:t>
          </a:r>
          <a:r>
            <a:rPr kumimoji="1" lang="ja-JP" altLang="en-US" sz="1300">
              <a:latin typeface="+mj-ea"/>
              <a:ea typeface="+mj-ea"/>
            </a:rPr>
            <a:t>台で推移しており、依然として全国平均や県平均を下回っている。数値としては類似団体の中でも下位に位置する。</a:t>
          </a:r>
          <a:endParaRPr kumimoji="1" lang="en-US" altLang="ja-JP" sz="1300">
            <a:latin typeface="+mj-ea"/>
            <a:ea typeface="+mj-ea"/>
          </a:endParaRPr>
        </a:p>
        <a:p>
          <a:r>
            <a:rPr kumimoji="1" lang="ja-JP" altLang="en-US" sz="1300">
              <a:latin typeface="+mj-ea"/>
              <a:ea typeface="+mj-ea"/>
            </a:rPr>
            <a:t>　平成</a:t>
          </a:r>
          <a:r>
            <a:rPr kumimoji="1" lang="en-US" altLang="ja-JP" sz="1300">
              <a:latin typeface="+mj-ea"/>
              <a:ea typeface="+mj-ea"/>
            </a:rPr>
            <a:t>22</a:t>
          </a:r>
          <a:r>
            <a:rPr kumimoji="1" lang="ja-JP" altLang="en-US" sz="1300">
              <a:latin typeface="+mj-ea"/>
              <a:ea typeface="+mj-ea"/>
            </a:rPr>
            <a:t>年度に制定された第２次行政改革大綱及び平成</a:t>
          </a:r>
          <a:r>
            <a:rPr kumimoji="1" lang="en-US" altLang="ja-JP" sz="1300">
              <a:latin typeface="+mj-ea"/>
              <a:ea typeface="+mj-ea"/>
            </a:rPr>
            <a:t>27</a:t>
          </a:r>
          <a:r>
            <a:rPr kumimoji="1" lang="ja-JP" altLang="en-US" sz="1300">
              <a:latin typeface="+mj-ea"/>
              <a:ea typeface="+mj-ea"/>
            </a:rPr>
            <a:t>年度に策定した第３次行政改革プランに基づき定員管理化による人件費の抑制や、効果的・効率的な行政サービスを維持するため、徹底した事務事業の見直しによる経常経費の削減、市税徴収強化の取り組みを通じて財政基盤の強化と健全化に努めているが、現時点で効果は大きく表れていない。今後も施策、予算を見直し、数値の改善に努めていく。</a:t>
          </a:r>
          <a:endParaRPr kumimoji="1" lang="en-US" altLang="ja-JP" sz="1300">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79828</xdr:rowOff>
    </xdr:from>
    <xdr:to>
      <xdr:col>7</xdr:col>
      <xdr:colOff>152400</xdr:colOff>
      <xdr:row>45</xdr:row>
      <xdr:rowOff>79828</xdr:rowOff>
    </xdr:to>
    <xdr:cxnSp macro="">
      <xdr:nvCxnSpPr>
        <xdr:cNvPr id="70" name="直線コネクタ 69"/>
        <xdr:cNvCxnSpPr/>
      </xdr:nvCxnSpPr>
      <xdr:spPr>
        <a:xfrm>
          <a:off x="4114800" y="77950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42834</xdr:rowOff>
    </xdr:from>
    <xdr:ext cx="762000" cy="259045"/>
    <xdr:sp macro="" textlink="">
      <xdr:nvSpPr>
        <xdr:cNvPr id="71"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62593</xdr:rowOff>
    </xdr:from>
    <xdr:to>
      <xdr:col>6</xdr:col>
      <xdr:colOff>0</xdr:colOff>
      <xdr:row>45</xdr:row>
      <xdr:rowOff>79828</xdr:rowOff>
    </xdr:to>
    <xdr:cxnSp macro="">
      <xdr:nvCxnSpPr>
        <xdr:cNvPr id="73" name="直線コネクタ 72"/>
        <xdr:cNvCxnSpPr/>
      </xdr:nvCxnSpPr>
      <xdr:spPr>
        <a:xfrm>
          <a:off x="3225800" y="77778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75" name="テキスト ボックス 74"/>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62593</xdr:rowOff>
    </xdr:from>
    <xdr:to>
      <xdr:col>4</xdr:col>
      <xdr:colOff>482600</xdr:colOff>
      <xdr:row>45</xdr:row>
      <xdr:rowOff>62593</xdr:rowOff>
    </xdr:to>
    <xdr:cxnSp macro="">
      <xdr:nvCxnSpPr>
        <xdr:cNvPr id="76" name="直線コネクタ 75"/>
        <xdr:cNvCxnSpPr/>
      </xdr:nvCxnSpPr>
      <xdr:spPr>
        <a:xfrm>
          <a:off x="2336800" y="7777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8" name="テキスト ボックス 77"/>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62593</xdr:rowOff>
    </xdr:from>
    <xdr:to>
      <xdr:col>3</xdr:col>
      <xdr:colOff>279400</xdr:colOff>
      <xdr:row>45</xdr:row>
      <xdr:rowOff>62593</xdr:rowOff>
    </xdr:to>
    <xdr:cxnSp macro="">
      <xdr:nvCxnSpPr>
        <xdr:cNvPr id="79" name="直線コネクタ 78"/>
        <xdr:cNvCxnSpPr/>
      </xdr:nvCxnSpPr>
      <xdr:spPr>
        <a:xfrm>
          <a:off x="1447800" y="7777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138992</xdr:rowOff>
    </xdr:from>
    <xdr:ext cx="762000" cy="259045"/>
    <xdr:sp macro="" textlink="">
      <xdr:nvSpPr>
        <xdr:cNvPr id="83" name="テキスト ボックス 82"/>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45</xdr:row>
      <xdr:rowOff>29028</xdr:rowOff>
    </xdr:from>
    <xdr:to>
      <xdr:col>7</xdr:col>
      <xdr:colOff>203200</xdr:colOff>
      <xdr:row>45</xdr:row>
      <xdr:rowOff>130628</xdr:rowOff>
    </xdr:to>
    <xdr:sp macro="" textlink="">
      <xdr:nvSpPr>
        <xdr:cNvPr id="89" name="円/楕円 88"/>
        <xdr:cNvSpPr/>
      </xdr:nvSpPr>
      <xdr:spPr>
        <a:xfrm>
          <a:off x="49022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96355</xdr:rowOff>
    </xdr:from>
    <xdr:ext cx="762000" cy="259045"/>
    <xdr:sp macro="" textlink="">
      <xdr:nvSpPr>
        <xdr:cNvPr id="90" name="財政力該当値テキスト"/>
        <xdr:cNvSpPr txBox="1"/>
      </xdr:nvSpPr>
      <xdr:spPr>
        <a:xfrm>
          <a:off x="5041900" y="764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29028</xdr:rowOff>
    </xdr:from>
    <xdr:to>
      <xdr:col>6</xdr:col>
      <xdr:colOff>50800</xdr:colOff>
      <xdr:row>45</xdr:row>
      <xdr:rowOff>130628</xdr:rowOff>
    </xdr:to>
    <xdr:sp macro="" textlink="">
      <xdr:nvSpPr>
        <xdr:cNvPr id="91" name="円/楕円 90"/>
        <xdr:cNvSpPr/>
      </xdr:nvSpPr>
      <xdr:spPr>
        <a:xfrm>
          <a:off x="4064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115405</xdr:rowOff>
    </xdr:from>
    <xdr:ext cx="736600" cy="259045"/>
    <xdr:sp macro="" textlink="">
      <xdr:nvSpPr>
        <xdr:cNvPr id="92" name="テキスト ボックス 91"/>
        <xdr:cNvSpPr txBox="1"/>
      </xdr:nvSpPr>
      <xdr:spPr>
        <a:xfrm>
          <a:off x="3733800" y="783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11793</xdr:rowOff>
    </xdr:from>
    <xdr:to>
      <xdr:col>4</xdr:col>
      <xdr:colOff>533400</xdr:colOff>
      <xdr:row>45</xdr:row>
      <xdr:rowOff>113393</xdr:rowOff>
    </xdr:to>
    <xdr:sp macro="" textlink="">
      <xdr:nvSpPr>
        <xdr:cNvPr id="93" name="円/楕円 92"/>
        <xdr:cNvSpPr/>
      </xdr:nvSpPr>
      <xdr:spPr>
        <a:xfrm>
          <a:off x="3175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98170</xdr:rowOff>
    </xdr:from>
    <xdr:ext cx="762000" cy="259045"/>
    <xdr:sp macro="" textlink="">
      <xdr:nvSpPr>
        <xdr:cNvPr id="94" name="テキスト ボックス 93"/>
        <xdr:cNvSpPr txBox="1"/>
      </xdr:nvSpPr>
      <xdr:spPr>
        <a:xfrm>
          <a:off x="2844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11793</xdr:rowOff>
    </xdr:from>
    <xdr:to>
      <xdr:col>3</xdr:col>
      <xdr:colOff>330200</xdr:colOff>
      <xdr:row>45</xdr:row>
      <xdr:rowOff>113393</xdr:rowOff>
    </xdr:to>
    <xdr:sp macro="" textlink="">
      <xdr:nvSpPr>
        <xdr:cNvPr id="95" name="円/楕円 94"/>
        <xdr:cNvSpPr/>
      </xdr:nvSpPr>
      <xdr:spPr>
        <a:xfrm>
          <a:off x="2286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98170</xdr:rowOff>
    </xdr:from>
    <xdr:ext cx="762000" cy="259045"/>
    <xdr:sp macro="" textlink="">
      <xdr:nvSpPr>
        <xdr:cNvPr id="96" name="テキスト ボックス 95"/>
        <xdr:cNvSpPr txBox="1"/>
      </xdr:nvSpPr>
      <xdr:spPr>
        <a:xfrm>
          <a:off x="1955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11793</xdr:rowOff>
    </xdr:from>
    <xdr:to>
      <xdr:col>2</xdr:col>
      <xdr:colOff>127000</xdr:colOff>
      <xdr:row>45</xdr:row>
      <xdr:rowOff>113393</xdr:rowOff>
    </xdr:to>
    <xdr:sp macro="" textlink="">
      <xdr:nvSpPr>
        <xdr:cNvPr id="97" name="円/楕円 96"/>
        <xdr:cNvSpPr/>
      </xdr:nvSpPr>
      <xdr:spPr>
        <a:xfrm>
          <a:off x="1397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98170</xdr:rowOff>
    </xdr:from>
    <xdr:ext cx="762000" cy="259045"/>
    <xdr:sp macro="" textlink="">
      <xdr:nvSpPr>
        <xdr:cNvPr id="98" name="テキスト ボックス 97"/>
        <xdr:cNvSpPr txBox="1"/>
      </xdr:nvSpPr>
      <xdr:spPr>
        <a:xfrm>
          <a:off x="1066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j-ea"/>
              <a:ea typeface="+mj-ea"/>
              <a:cs typeface="+mn-cs"/>
            </a:rPr>
            <a:t>　平成</a:t>
          </a:r>
          <a:r>
            <a:rPr lang="en-US" altLang="ja-JP" sz="1100" b="0" i="0" u="none" strike="noStrike" baseline="0" smtClean="0">
              <a:solidFill>
                <a:schemeClr val="dk1"/>
              </a:solidFill>
              <a:latin typeface="+mj-ea"/>
              <a:ea typeface="+mj-ea"/>
              <a:cs typeface="+mn-cs"/>
            </a:rPr>
            <a:t>28</a:t>
          </a:r>
          <a:r>
            <a:rPr lang="ja-JP" altLang="en-US" sz="1100" b="0" i="0" u="none" strike="noStrike" baseline="0" smtClean="0">
              <a:solidFill>
                <a:schemeClr val="dk1"/>
              </a:solidFill>
              <a:latin typeface="+mj-ea"/>
              <a:ea typeface="+mj-ea"/>
              <a:cs typeface="+mn-cs"/>
            </a:rPr>
            <a:t>年度決算統計においては、</a:t>
          </a:r>
          <a:r>
            <a:rPr lang="en-US" altLang="ja-JP" sz="1100" b="0" i="0" u="none" strike="noStrike" baseline="0" smtClean="0">
              <a:solidFill>
                <a:schemeClr val="dk1"/>
              </a:solidFill>
              <a:latin typeface="+mj-ea"/>
              <a:ea typeface="+mj-ea"/>
              <a:cs typeface="+mn-cs"/>
            </a:rPr>
            <a:t>88.0</a:t>
          </a:r>
          <a:r>
            <a:rPr lang="ja-JP" altLang="en-US" sz="1100" b="0" i="0" u="none" strike="noStrike" baseline="0" smtClean="0">
              <a:solidFill>
                <a:schemeClr val="dk1"/>
              </a:solidFill>
              <a:latin typeface="+mj-ea"/>
              <a:ea typeface="+mj-ea"/>
              <a:cs typeface="+mn-cs"/>
            </a:rPr>
            <a:t>％となり、前年度より</a:t>
          </a:r>
          <a:r>
            <a:rPr lang="en-US" altLang="ja-JP" sz="1100" b="0" i="0" u="none" strike="noStrike" baseline="0" smtClean="0">
              <a:solidFill>
                <a:schemeClr val="dk1"/>
              </a:solidFill>
              <a:latin typeface="+mj-ea"/>
              <a:ea typeface="+mj-ea"/>
              <a:cs typeface="+mn-cs"/>
            </a:rPr>
            <a:t>3.2 </a:t>
          </a:r>
          <a:r>
            <a:rPr lang="ja-JP" altLang="en-US" sz="1100" b="0" i="0" u="none" strike="noStrike" baseline="0" smtClean="0">
              <a:solidFill>
                <a:schemeClr val="dk1"/>
              </a:solidFill>
              <a:latin typeface="+mj-ea"/>
              <a:ea typeface="+mj-ea"/>
              <a:cs typeface="+mn-cs"/>
            </a:rPr>
            <a:t>ポイント悪化した。</a:t>
          </a:r>
        </a:p>
        <a:p>
          <a:r>
            <a:rPr lang="ja-JP" altLang="en-US" sz="1100" b="0" i="0" u="none" strike="noStrike" baseline="0" smtClean="0">
              <a:solidFill>
                <a:schemeClr val="dk1"/>
              </a:solidFill>
              <a:latin typeface="+mj-ea"/>
              <a:ea typeface="+mj-ea"/>
              <a:cs typeface="+mn-cs"/>
            </a:rPr>
            <a:t>歳入では、固定資産税において新築家屋で増額となり、償却資産は企業の設備投資等により増額となったが、合併後</a:t>
          </a:r>
          <a:r>
            <a:rPr lang="en-US" altLang="ja-JP" sz="1100" b="0" i="0" u="none" strike="noStrike" baseline="0" smtClean="0">
              <a:solidFill>
                <a:schemeClr val="dk1"/>
              </a:solidFill>
              <a:latin typeface="+mj-ea"/>
              <a:ea typeface="+mj-ea"/>
              <a:cs typeface="+mn-cs"/>
            </a:rPr>
            <a:t>10 </a:t>
          </a:r>
          <a:r>
            <a:rPr lang="ja-JP" altLang="en-US" sz="1100" b="0" i="0" u="none" strike="noStrike" baseline="0" smtClean="0">
              <a:solidFill>
                <a:schemeClr val="dk1"/>
              </a:solidFill>
              <a:latin typeface="+mj-ea"/>
              <a:ea typeface="+mj-ea"/>
              <a:cs typeface="+mn-cs"/>
            </a:rPr>
            <a:t>年が経過した平成</a:t>
          </a:r>
          <a:r>
            <a:rPr lang="en-US" altLang="ja-JP" sz="1100" b="0" i="0" u="none" strike="noStrike" baseline="0" smtClean="0">
              <a:solidFill>
                <a:schemeClr val="dk1"/>
              </a:solidFill>
              <a:latin typeface="+mj-ea"/>
              <a:ea typeface="+mj-ea"/>
              <a:cs typeface="+mn-cs"/>
            </a:rPr>
            <a:t>27 </a:t>
          </a:r>
          <a:r>
            <a:rPr lang="ja-JP" altLang="en-US" sz="1100" b="0" i="0" u="none" strike="noStrike" baseline="0" smtClean="0">
              <a:solidFill>
                <a:schemeClr val="dk1"/>
              </a:solidFill>
              <a:latin typeface="+mj-ea"/>
              <a:ea typeface="+mj-ea"/>
              <a:cs typeface="+mn-cs"/>
            </a:rPr>
            <a:t>年度から、普通交付税の特例措置（算定替）の段階的減額が始まったことにより、臨時財政対策債を含む経常一般財源は減額となっている。</a:t>
          </a:r>
        </a:p>
        <a:p>
          <a:r>
            <a:rPr lang="ja-JP" altLang="en-US" sz="1100" b="0" i="0" u="none" strike="noStrike" baseline="0" smtClean="0">
              <a:solidFill>
                <a:schemeClr val="dk1"/>
              </a:solidFill>
              <a:latin typeface="+mj-ea"/>
              <a:ea typeface="+mj-ea"/>
              <a:cs typeface="+mn-cs"/>
            </a:rPr>
            <a:t>歳出では、補助費、公債費等の経常経費が減額となったことにより、経常経費充当一般財源等が減額となった。</a:t>
          </a:r>
        </a:p>
        <a:p>
          <a:r>
            <a:rPr lang="ja-JP" altLang="en-US" sz="1100" b="0" i="0" u="none" strike="noStrike" baseline="0" smtClean="0">
              <a:solidFill>
                <a:schemeClr val="dk1"/>
              </a:solidFill>
              <a:latin typeface="+mj-ea"/>
              <a:ea typeface="+mj-ea"/>
              <a:cs typeface="+mn-cs"/>
            </a:rPr>
            <a:t>前述のとおり、平成</a:t>
          </a:r>
          <a:r>
            <a:rPr lang="en-US" altLang="ja-JP" sz="1100" b="0" i="0" u="none" strike="noStrike" baseline="0" smtClean="0">
              <a:solidFill>
                <a:schemeClr val="dk1"/>
              </a:solidFill>
              <a:latin typeface="+mj-ea"/>
              <a:ea typeface="+mj-ea"/>
              <a:cs typeface="+mn-cs"/>
            </a:rPr>
            <a:t>27 </a:t>
          </a:r>
          <a:r>
            <a:rPr lang="ja-JP" altLang="en-US" sz="1100" b="0" i="0" u="none" strike="noStrike" baseline="0" smtClean="0">
              <a:solidFill>
                <a:schemeClr val="dk1"/>
              </a:solidFill>
              <a:latin typeface="+mj-ea"/>
              <a:ea typeface="+mj-ea"/>
              <a:cs typeface="+mn-cs"/>
            </a:rPr>
            <a:t>年度から普通交付税（算定替）の逓減期間となり、今後も経常一般財源の減額が見込まれることから、経常経費充当一般財源の抑制が必要となる。</a:t>
          </a:r>
          <a:endParaRPr kumimoji="1" lang="ja-JP" altLang="en-US" sz="1100">
            <a:latin typeface="+mj-ea"/>
            <a:ea typeface="+mj-ea"/>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127423</xdr:rowOff>
    </xdr:from>
    <xdr:to>
      <xdr:col>7</xdr:col>
      <xdr:colOff>152400</xdr:colOff>
      <xdr:row>62</xdr:row>
      <xdr:rowOff>84667</xdr:rowOff>
    </xdr:to>
    <xdr:cxnSp macro="">
      <xdr:nvCxnSpPr>
        <xdr:cNvPr id="133" name="直線コネクタ 132"/>
        <xdr:cNvCxnSpPr/>
      </xdr:nvCxnSpPr>
      <xdr:spPr>
        <a:xfrm>
          <a:off x="4114800" y="10585873"/>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55033</xdr:rowOff>
    </xdr:from>
    <xdr:to>
      <xdr:col>6</xdr:col>
      <xdr:colOff>0</xdr:colOff>
      <xdr:row>61</xdr:row>
      <xdr:rowOff>127423</xdr:rowOff>
    </xdr:to>
    <xdr:cxnSp macro="">
      <xdr:nvCxnSpPr>
        <xdr:cNvPr id="136" name="直線コネクタ 135"/>
        <xdr:cNvCxnSpPr/>
      </xdr:nvCxnSpPr>
      <xdr:spPr>
        <a:xfrm>
          <a:off x="3225800" y="1051348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148396</xdr:rowOff>
    </xdr:from>
    <xdr:ext cx="736600" cy="259045"/>
    <xdr:sp macro="" textlink="">
      <xdr:nvSpPr>
        <xdr:cNvPr id="138" name="テキスト ボックス 137"/>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154094</xdr:rowOff>
    </xdr:from>
    <xdr:to>
      <xdr:col>4</xdr:col>
      <xdr:colOff>482600</xdr:colOff>
      <xdr:row>61</xdr:row>
      <xdr:rowOff>55033</xdr:rowOff>
    </xdr:to>
    <xdr:cxnSp macro="">
      <xdr:nvCxnSpPr>
        <xdr:cNvPr id="139" name="直線コネクタ 138"/>
        <xdr:cNvCxnSpPr/>
      </xdr:nvCxnSpPr>
      <xdr:spPr>
        <a:xfrm>
          <a:off x="2336800" y="1044109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41" name="テキスト ボックス 140"/>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154094</xdr:rowOff>
    </xdr:from>
    <xdr:to>
      <xdr:col>3</xdr:col>
      <xdr:colOff>279400</xdr:colOff>
      <xdr:row>61</xdr:row>
      <xdr:rowOff>59055</xdr:rowOff>
    </xdr:to>
    <xdr:cxnSp macro="">
      <xdr:nvCxnSpPr>
        <xdr:cNvPr id="142" name="直線コネクタ 141"/>
        <xdr:cNvCxnSpPr/>
      </xdr:nvCxnSpPr>
      <xdr:spPr>
        <a:xfrm flipV="1">
          <a:off x="1447800" y="10441094"/>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13140</xdr:rowOff>
    </xdr:from>
    <xdr:ext cx="762000" cy="259045"/>
    <xdr:sp macro="" textlink="">
      <xdr:nvSpPr>
        <xdr:cNvPr id="144" name="テキスト ボックス 143"/>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37271</xdr:rowOff>
    </xdr:from>
    <xdr:ext cx="762000" cy="259045"/>
    <xdr:sp macro="" textlink="">
      <xdr:nvSpPr>
        <xdr:cNvPr id="146" name="テキスト ボックス 145"/>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33867</xdr:rowOff>
    </xdr:from>
    <xdr:to>
      <xdr:col>7</xdr:col>
      <xdr:colOff>203200</xdr:colOff>
      <xdr:row>62</xdr:row>
      <xdr:rowOff>135467</xdr:rowOff>
    </xdr:to>
    <xdr:sp macro="" textlink="">
      <xdr:nvSpPr>
        <xdr:cNvPr id="152" name="円/楕円 151"/>
        <xdr:cNvSpPr/>
      </xdr:nvSpPr>
      <xdr:spPr>
        <a:xfrm>
          <a:off x="49022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50394</xdr:rowOff>
    </xdr:from>
    <xdr:ext cx="762000" cy="259045"/>
    <xdr:sp macro="" textlink="">
      <xdr:nvSpPr>
        <xdr:cNvPr id="153" name="財政構造の弾力性該当値テキスト"/>
        <xdr:cNvSpPr txBox="1"/>
      </xdr:nvSpPr>
      <xdr:spPr>
        <a:xfrm>
          <a:off x="50419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76623</xdr:rowOff>
    </xdr:from>
    <xdr:to>
      <xdr:col>6</xdr:col>
      <xdr:colOff>50800</xdr:colOff>
      <xdr:row>62</xdr:row>
      <xdr:rowOff>6773</xdr:rowOff>
    </xdr:to>
    <xdr:sp macro="" textlink="">
      <xdr:nvSpPr>
        <xdr:cNvPr id="154" name="円/楕円 153"/>
        <xdr:cNvSpPr/>
      </xdr:nvSpPr>
      <xdr:spPr>
        <a:xfrm>
          <a:off x="4064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16950</xdr:rowOff>
    </xdr:from>
    <xdr:ext cx="736600" cy="259045"/>
    <xdr:sp macro="" textlink="">
      <xdr:nvSpPr>
        <xdr:cNvPr id="155" name="テキスト ボックス 154"/>
        <xdr:cNvSpPr txBox="1"/>
      </xdr:nvSpPr>
      <xdr:spPr>
        <a:xfrm>
          <a:off x="3733800" y="1030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4233</xdr:rowOff>
    </xdr:from>
    <xdr:to>
      <xdr:col>4</xdr:col>
      <xdr:colOff>533400</xdr:colOff>
      <xdr:row>61</xdr:row>
      <xdr:rowOff>105833</xdr:rowOff>
    </xdr:to>
    <xdr:sp macro="" textlink="">
      <xdr:nvSpPr>
        <xdr:cNvPr id="156" name="円/楕円 155"/>
        <xdr:cNvSpPr/>
      </xdr:nvSpPr>
      <xdr:spPr>
        <a:xfrm>
          <a:off x="3175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116010</xdr:rowOff>
    </xdr:from>
    <xdr:ext cx="762000" cy="259045"/>
    <xdr:sp macro="" textlink="">
      <xdr:nvSpPr>
        <xdr:cNvPr id="157" name="テキスト ボックス 156"/>
        <xdr:cNvSpPr txBox="1"/>
      </xdr:nvSpPr>
      <xdr:spPr>
        <a:xfrm>
          <a:off x="2844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103294</xdr:rowOff>
    </xdr:from>
    <xdr:to>
      <xdr:col>3</xdr:col>
      <xdr:colOff>330200</xdr:colOff>
      <xdr:row>61</xdr:row>
      <xdr:rowOff>33444</xdr:rowOff>
    </xdr:to>
    <xdr:sp macro="" textlink="">
      <xdr:nvSpPr>
        <xdr:cNvPr id="158" name="円/楕円 157"/>
        <xdr:cNvSpPr/>
      </xdr:nvSpPr>
      <xdr:spPr>
        <a:xfrm>
          <a:off x="2286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43621</xdr:rowOff>
    </xdr:from>
    <xdr:ext cx="762000" cy="259045"/>
    <xdr:sp macro="" textlink="">
      <xdr:nvSpPr>
        <xdr:cNvPr id="159" name="テキスト ボックス 158"/>
        <xdr:cNvSpPr txBox="1"/>
      </xdr:nvSpPr>
      <xdr:spPr>
        <a:xfrm>
          <a:off x="1955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8255</xdr:rowOff>
    </xdr:from>
    <xdr:to>
      <xdr:col>2</xdr:col>
      <xdr:colOff>127000</xdr:colOff>
      <xdr:row>61</xdr:row>
      <xdr:rowOff>109855</xdr:rowOff>
    </xdr:to>
    <xdr:sp macro="" textlink="">
      <xdr:nvSpPr>
        <xdr:cNvPr id="160" name="円/楕円 159"/>
        <xdr:cNvSpPr/>
      </xdr:nvSpPr>
      <xdr:spPr>
        <a:xfrm>
          <a:off x="1397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120032</xdr:rowOff>
    </xdr:from>
    <xdr:ext cx="762000" cy="259045"/>
    <xdr:sp macro="" textlink="">
      <xdr:nvSpPr>
        <xdr:cNvPr id="161" name="テキスト ボックス 160"/>
        <xdr:cNvSpPr txBox="1"/>
      </xdr:nvSpPr>
      <xdr:spPr>
        <a:xfrm>
          <a:off x="1066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[151,030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116,648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人口１人当たりで</a:t>
          </a:r>
          <a:r>
            <a:rPr kumimoji="1" lang="ja-JP" altLang="en-US" sz="1200">
              <a:latin typeface="+mj-ea"/>
              <a:ea typeface="+mj-ea"/>
            </a:rPr>
            <a:t>前年度から</a:t>
          </a:r>
          <a:r>
            <a:rPr kumimoji="1" lang="en-US" altLang="ja-JP" sz="1200">
              <a:latin typeface="+mj-ea"/>
              <a:ea typeface="+mj-ea"/>
            </a:rPr>
            <a:t>3,761</a:t>
          </a:r>
          <a:r>
            <a:rPr kumimoji="1" lang="ja-JP" altLang="en-US" sz="1200">
              <a:latin typeface="+mj-ea"/>
              <a:ea typeface="+mj-ea"/>
            </a:rPr>
            <a:t>円の増額となった。</a:t>
          </a:r>
          <a:endParaRPr kumimoji="1" lang="en-US" altLang="ja-JP" sz="1200">
            <a:latin typeface="+mj-ea"/>
            <a:ea typeface="+mj-ea"/>
          </a:endParaRPr>
        </a:p>
        <a:p>
          <a:r>
            <a:rPr kumimoji="1" lang="ja-JP" altLang="en-US" sz="1200">
              <a:latin typeface="+mj-ea"/>
              <a:ea typeface="+mj-ea"/>
            </a:rPr>
            <a:t>　人件費については</a:t>
          </a:r>
          <a:r>
            <a:rPr lang="ja-JP" altLang="en-US" sz="1200" b="0" i="0" u="none" strike="noStrike" baseline="0" smtClean="0">
              <a:solidFill>
                <a:schemeClr val="dk1"/>
              </a:solidFill>
              <a:latin typeface="+mj-ea"/>
              <a:ea typeface="+mj-ea"/>
              <a:cs typeface="+mn-cs"/>
            </a:rPr>
            <a:t>、地方公務員共済組合負担金や地方公務員共済組合負担金の負担金率の引き下げ及び退職者数の減により減額となっている。</a:t>
          </a:r>
          <a:endParaRPr lang="en-US" altLang="ja-JP" sz="1200" b="0" i="0" u="none" strike="noStrike" baseline="0" smtClean="0">
            <a:solidFill>
              <a:schemeClr val="dk1"/>
            </a:solidFill>
            <a:latin typeface="+mj-ea"/>
            <a:ea typeface="+mj-ea"/>
            <a:cs typeface="+mn-cs"/>
          </a:endParaRPr>
        </a:p>
        <a:p>
          <a:r>
            <a:rPr kumimoji="1" lang="ja-JP" altLang="en-US" sz="1200" b="0" i="0" u="none" strike="noStrike" baseline="0" smtClean="0">
              <a:solidFill>
                <a:schemeClr val="dk1"/>
              </a:solidFill>
              <a:latin typeface="+mj-ea"/>
              <a:ea typeface="+mj-ea"/>
              <a:cs typeface="+mn-cs"/>
            </a:rPr>
            <a:t>　物件費については、需用費・賃金・役務費・備品購入費・その他使用料及び賃借料が増となったため、増額となっている。</a:t>
          </a:r>
          <a:endParaRPr kumimoji="1" lang="en-US" altLang="ja-JP" sz="1200" b="0" i="0" u="none" strike="noStrike" baseline="0" smtClean="0">
            <a:solidFill>
              <a:schemeClr val="dk1"/>
            </a:solidFill>
            <a:latin typeface="+mj-ea"/>
            <a:ea typeface="+mj-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今後も、定員適正化計画に基づいた職員数の削減に引き続き取り組み、行政サービスの効果的・効率的な適正化を進めるとともに、物件費においては抑制を図っていく必要がある。</a:t>
          </a:r>
          <a:endParaRPr lang="ja-JP" altLang="ja-JP" sz="1200">
            <a:effectLst/>
            <a:latin typeface="+mj-ea"/>
            <a:ea typeface="+mj-ea"/>
          </a:endParaRPr>
        </a:p>
        <a:p>
          <a:endParaRPr kumimoji="1" lang="ja-JP" altLang="en-US" sz="1200">
            <a:latin typeface="+mj-ea"/>
            <a:ea typeface="+mj-ea"/>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109593</xdr:rowOff>
    </xdr:from>
    <xdr:to>
      <xdr:col>7</xdr:col>
      <xdr:colOff>152400</xdr:colOff>
      <xdr:row>81</xdr:row>
      <xdr:rowOff>116075</xdr:rowOff>
    </xdr:to>
    <xdr:cxnSp macro="">
      <xdr:nvCxnSpPr>
        <xdr:cNvPr id="197" name="直線コネクタ 196"/>
        <xdr:cNvCxnSpPr/>
      </xdr:nvCxnSpPr>
      <xdr:spPr>
        <a:xfrm>
          <a:off x="4114800" y="13997043"/>
          <a:ext cx="838200" cy="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43680</xdr:rowOff>
    </xdr:from>
    <xdr:ext cx="762000" cy="259045"/>
    <xdr:sp macro="" textlink="">
      <xdr:nvSpPr>
        <xdr:cNvPr id="198" name="人件費・物件費等の状況平均値テキスト"/>
        <xdr:cNvSpPr txBox="1"/>
      </xdr:nvSpPr>
      <xdr:spPr>
        <a:xfrm>
          <a:off x="5041900" y="13759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98227</xdr:rowOff>
    </xdr:from>
    <xdr:to>
      <xdr:col>6</xdr:col>
      <xdr:colOff>0</xdr:colOff>
      <xdr:row>81</xdr:row>
      <xdr:rowOff>109593</xdr:rowOff>
    </xdr:to>
    <xdr:cxnSp macro="">
      <xdr:nvCxnSpPr>
        <xdr:cNvPr id="200" name="直線コネクタ 199"/>
        <xdr:cNvCxnSpPr/>
      </xdr:nvCxnSpPr>
      <xdr:spPr>
        <a:xfrm>
          <a:off x="3225800" y="13985677"/>
          <a:ext cx="889000" cy="1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121023</xdr:rowOff>
    </xdr:from>
    <xdr:ext cx="736600" cy="259045"/>
    <xdr:sp macro="" textlink="">
      <xdr:nvSpPr>
        <xdr:cNvPr id="202" name="テキスト ボックス 201"/>
        <xdr:cNvSpPr txBox="1"/>
      </xdr:nvSpPr>
      <xdr:spPr>
        <a:xfrm>
          <a:off x="3733800" y="1366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75851</xdr:rowOff>
    </xdr:from>
    <xdr:to>
      <xdr:col>4</xdr:col>
      <xdr:colOff>482600</xdr:colOff>
      <xdr:row>81</xdr:row>
      <xdr:rowOff>98227</xdr:rowOff>
    </xdr:to>
    <xdr:cxnSp macro="">
      <xdr:nvCxnSpPr>
        <xdr:cNvPr id="203" name="直線コネクタ 202"/>
        <xdr:cNvCxnSpPr/>
      </xdr:nvCxnSpPr>
      <xdr:spPr>
        <a:xfrm>
          <a:off x="2336800" y="13963301"/>
          <a:ext cx="889000" cy="2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4" name="フローチャート : 判断 203"/>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125832</xdr:rowOff>
    </xdr:from>
    <xdr:ext cx="762000" cy="259045"/>
    <xdr:sp macro="" textlink="">
      <xdr:nvSpPr>
        <xdr:cNvPr id="205" name="テキスト ボックス 204"/>
        <xdr:cNvSpPr txBox="1"/>
      </xdr:nvSpPr>
      <xdr:spPr>
        <a:xfrm>
          <a:off x="2844800" y="1367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75851</xdr:rowOff>
    </xdr:from>
    <xdr:to>
      <xdr:col>3</xdr:col>
      <xdr:colOff>279400</xdr:colOff>
      <xdr:row>81</xdr:row>
      <xdr:rowOff>77000</xdr:rowOff>
    </xdr:to>
    <xdr:cxnSp macro="">
      <xdr:nvCxnSpPr>
        <xdr:cNvPr id="206" name="直線コネクタ 205"/>
        <xdr:cNvCxnSpPr/>
      </xdr:nvCxnSpPr>
      <xdr:spPr>
        <a:xfrm flipV="1">
          <a:off x="1447800" y="13963301"/>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7" name="フローチャート : 判断 206"/>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124133</xdr:rowOff>
    </xdr:from>
    <xdr:ext cx="762000" cy="259045"/>
    <xdr:sp macro="" textlink="">
      <xdr:nvSpPr>
        <xdr:cNvPr id="208" name="テキスト ボックス 207"/>
        <xdr:cNvSpPr txBox="1"/>
      </xdr:nvSpPr>
      <xdr:spPr>
        <a:xfrm>
          <a:off x="1955800" y="1366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9" name="フローチャート : 判断 208"/>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121535</xdr:rowOff>
    </xdr:from>
    <xdr:ext cx="762000" cy="259045"/>
    <xdr:sp macro="" textlink="">
      <xdr:nvSpPr>
        <xdr:cNvPr id="210" name="テキスト ボックス 209"/>
        <xdr:cNvSpPr txBox="1"/>
      </xdr:nvSpPr>
      <xdr:spPr>
        <a:xfrm>
          <a:off x="1066800" y="1366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65275</xdr:rowOff>
    </xdr:from>
    <xdr:to>
      <xdr:col>7</xdr:col>
      <xdr:colOff>203200</xdr:colOff>
      <xdr:row>81</xdr:row>
      <xdr:rowOff>166875</xdr:rowOff>
    </xdr:to>
    <xdr:sp macro="" textlink="">
      <xdr:nvSpPr>
        <xdr:cNvPr id="216" name="円/楕円 215"/>
        <xdr:cNvSpPr/>
      </xdr:nvSpPr>
      <xdr:spPr>
        <a:xfrm>
          <a:off x="4902200" y="1395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113552</xdr:rowOff>
    </xdr:from>
    <xdr:ext cx="762000" cy="259045"/>
    <xdr:sp macro="" textlink="">
      <xdr:nvSpPr>
        <xdr:cNvPr id="217" name="人件費・物件費等の状況該当値テキスト"/>
        <xdr:cNvSpPr txBox="1"/>
      </xdr:nvSpPr>
      <xdr:spPr>
        <a:xfrm>
          <a:off x="5041900" y="1400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151,030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58793</xdr:rowOff>
    </xdr:from>
    <xdr:to>
      <xdr:col>6</xdr:col>
      <xdr:colOff>50800</xdr:colOff>
      <xdr:row>81</xdr:row>
      <xdr:rowOff>160393</xdr:rowOff>
    </xdr:to>
    <xdr:sp macro="" textlink="">
      <xdr:nvSpPr>
        <xdr:cNvPr id="218" name="円/楕円 217"/>
        <xdr:cNvSpPr/>
      </xdr:nvSpPr>
      <xdr:spPr>
        <a:xfrm>
          <a:off x="4064000" y="1394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145170</xdr:rowOff>
    </xdr:from>
    <xdr:ext cx="736600" cy="259045"/>
    <xdr:sp macro="" textlink="">
      <xdr:nvSpPr>
        <xdr:cNvPr id="219" name="テキスト ボックス 218"/>
        <xdr:cNvSpPr txBox="1"/>
      </xdr:nvSpPr>
      <xdr:spPr>
        <a:xfrm>
          <a:off x="3733800" y="1403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147,269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47427</xdr:rowOff>
    </xdr:from>
    <xdr:to>
      <xdr:col>4</xdr:col>
      <xdr:colOff>533400</xdr:colOff>
      <xdr:row>81</xdr:row>
      <xdr:rowOff>149027</xdr:rowOff>
    </xdr:to>
    <xdr:sp macro="" textlink="">
      <xdr:nvSpPr>
        <xdr:cNvPr id="220" name="円/楕円 219"/>
        <xdr:cNvSpPr/>
      </xdr:nvSpPr>
      <xdr:spPr>
        <a:xfrm>
          <a:off x="3175000" y="1393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133804</xdr:rowOff>
    </xdr:from>
    <xdr:ext cx="762000" cy="259045"/>
    <xdr:sp macro="" textlink="">
      <xdr:nvSpPr>
        <xdr:cNvPr id="221" name="テキスト ボックス 220"/>
        <xdr:cNvSpPr txBox="1"/>
      </xdr:nvSpPr>
      <xdr:spPr>
        <a:xfrm>
          <a:off x="2844800" y="1402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140,674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25051</xdr:rowOff>
    </xdr:from>
    <xdr:to>
      <xdr:col>3</xdr:col>
      <xdr:colOff>330200</xdr:colOff>
      <xdr:row>81</xdr:row>
      <xdr:rowOff>126651</xdr:rowOff>
    </xdr:to>
    <xdr:sp macro="" textlink="">
      <xdr:nvSpPr>
        <xdr:cNvPr id="222" name="円/楕円 221"/>
        <xdr:cNvSpPr/>
      </xdr:nvSpPr>
      <xdr:spPr>
        <a:xfrm>
          <a:off x="2286000" y="1391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111428</xdr:rowOff>
    </xdr:from>
    <xdr:ext cx="762000" cy="259045"/>
    <xdr:sp macro="" textlink="">
      <xdr:nvSpPr>
        <xdr:cNvPr id="223" name="テキスト ボックス 222"/>
        <xdr:cNvSpPr txBox="1"/>
      </xdr:nvSpPr>
      <xdr:spPr>
        <a:xfrm>
          <a:off x="1955800" y="139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127,692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26200</xdr:rowOff>
    </xdr:from>
    <xdr:to>
      <xdr:col>2</xdr:col>
      <xdr:colOff>127000</xdr:colOff>
      <xdr:row>81</xdr:row>
      <xdr:rowOff>127800</xdr:rowOff>
    </xdr:to>
    <xdr:sp macro="" textlink="">
      <xdr:nvSpPr>
        <xdr:cNvPr id="224" name="円/楕円 223"/>
        <xdr:cNvSpPr/>
      </xdr:nvSpPr>
      <xdr:spPr>
        <a:xfrm>
          <a:off x="1397000" y="1391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112577</xdr:rowOff>
    </xdr:from>
    <xdr:ext cx="762000" cy="259045"/>
    <xdr:sp macro="" textlink="">
      <xdr:nvSpPr>
        <xdr:cNvPr id="225" name="テキスト ボックス 224"/>
        <xdr:cNvSpPr txBox="1"/>
      </xdr:nvSpPr>
      <xdr:spPr>
        <a:xfrm>
          <a:off x="1066800" y="1400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人事院勧告に準拠し給与改定を行っているが、類似団体の平均を常に下回っている。</a:t>
          </a:r>
          <a:endParaRPr lang="ja-JP" altLang="ja-JP" sz="1300">
            <a:effectLst/>
          </a:endParaRPr>
        </a:p>
        <a:p>
          <a:r>
            <a:rPr kumimoji="1" lang="ja-JP" altLang="ja-JP" sz="1300">
              <a:solidFill>
                <a:schemeClr val="dk1"/>
              </a:solidFill>
              <a:effectLst/>
              <a:latin typeface="+mn-lt"/>
              <a:ea typeface="+mn-ea"/>
              <a:cs typeface="+mn-cs"/>
            </a:rPr>
            <a:t>　今後も人事院勧告に対応し、給与の適正化を図る必要がある。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74991</xdr:rowOff>
    </xdr:from>
    <xdr:to>
      <xdr:col>24</xdr:col>
      <xdr:colOff>558800</xdr:colOff>
      <xdr:row>82</xdr:row>
      <xdr:rowOff>97971</xdr:rowOff>
    </xdr:to>
    <xdr:cxnSp macro="">
      <xdr:nvCxnSpPr>
        <xdr:cNvPr id="261" name="直線コネクタ 260"/>
        <xdr:cNvCxnSpPr/>
      </xdr:nvCxnSpPr>
      <xdr:spPr>
        <a:xfrm>
          <a:off x="16179800" y="14133891"/>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62"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74991</xdr:rowOff>
    </xdr:from>
    <xdr:to>
      <xdr:col>23</xdr:col>
      <xdr:colOff>406400</xdr:colOff>
      <xdr:row>82</xdr:row>
      <xdr:rowOff>109462</xdr:rowOff>
    </xdr:to>
    <xdr:cxnSp macro="">
      <xdr:nvCxnSpPr>
        <xdr:cNvPr id="264" name="直線コネクタ 263"/>
        <xdr:cNvCxnSpPr/>
      </xdr:nvCxnSpPr>
      <xdr:spPr>
        <a:xfrm flipV="1">
          <a:off x="15290800" y="141338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66" name="テキスト ボックス 265"/>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52009</xdr:rowOff>
    </xdr:from>
    <xdr:to>
      <xdr:col>22</xdr:col>
      <xdr:colOff>203200</xdr:colOff>
      <xdr:row>82</xdr:row>
      <xdr:rowOff>109462</xdr:rowOff>
    </xdr:to>
    <xdr:cxnSp macro="">
      <xdr:nvCxnSpPr>
        <xdr:cNvPr id="267" name="直線コネクタ 266"/>
        <xdr:cNvCxnSpPr/>
      </xdr:nvCxnSpPr>
      <xdr:spPr>
        <a:xfrm>
          <a:off x="14401800" y="141109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8" name="フローチャート : 判断 267"/>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9" name="テキスト ボックス 268"/>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52009</xdr:rowOff>
    </xdr:from>
    <xdr:to>
      <xdr:col>21</xdr:col>
      <xdr:colOff>0</xdr:colOff>
      <xdr:row>87</xdr:row>
      <xdr:rowOff>56545</xdr:rowOff>
    </xdr:to>
    <xdr:cxnSp macro="">
      <xdr:nvCxnSpPr>
        <xdr:cNvPr id="270" name="直線コネクタ 269"/>
        <xdr:cNvCxnSpPr/>
      </xdr:nvCxnSpPr>
      <xdr:spPr>
        <a:xfrm flipV="1">
          <a:off x="13512800" y="14110909"/>
          <a:ext cx="889000" cy="86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71" name="フローチャート : 判断 270"/>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72" name="テキスト ボックス 271"/>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3" name="フローチャート : 判断 272"/>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4" name="テキスト ボックス 273"/>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47171</xdr:rowOff>
    </xdr:from>
    <xdr:to>
      <xdr:col>24</xdr:col>
      <xdr:colOff>609600</xdr:colOff>
      <xdr:row>82</xdr:row>
      <xdr:rowOff>148771</xdr:rowOff>
    </xdr:to>
    <xdr:sp macro="" textlink="">
      <xdr:nvSpPr>
        <xdr:cNvPr id="280" name="円/楕円 279"/>
        <xdr:cNvSpPr/>
      </xdr:nvSpPr>
      <xdr:spPr>
        <a:xfrm>
          <a:off x="169672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63698</xdr:rowOff>
    </xdr:from>
    <xdr:ext cx="762000" cy="259045"/>
    <xdr:sp macro="" textlink="">
      <xdr:nvSpPr>
        <xdr:cNvPr id="281" name="給与水準   （国との比較）該当値テキスト"/>
        <xdr:cNvSpPr txBox="1"/>
      </xdr:nvSpPr>
      <xdr:spPr>
        <a:xfrm>
          <a:off x="17106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24191</xdr:rowOff>
    </xdr:from>
    <xdr:to>
      <xdr:col>23</xdr:col>
      <xdr:colOff>457200</xdr:colOff>
      <xdr:row>82</xdr:row>
      <xdr:rowOff>125791</xdr:rowOff>
    </xdr:to>
    <xdr:sp macro="" textlink="">
      <xdr:nvSpPr>
        <xdr:cNvPr id="282" name="円/楕円 281"/>
        <xdr:cNvSpPr/>
      </xdr:nvSpPr>
      <xdr:spPr>
        <a:xfrm>
          <a:off x="161290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135968</xdr:rowOff>
    </xdr:from>
    <xdr:ext cx="736600" cy="259045"/>
    <xdr:sp macro="" textlink="">
      <xdr:nvSpPr>
        <xdr:cNvPr id="283" name="テキスト ボックス 282"/>
        <xdr:cNvSpPr txBox="1"/>
      </xdr:nvSpPr>
      <xdr:spPr>
        <a:xfrm>
          <a:off x="15798800" y="13851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58662</xdr:rowOff>
    </xdr:from>
    <xdr:to>
      <xdr:col>22</xdr:col>
      <xdr:colOff>254000</xdr:colOff>
      <xdr:row>82</xdr:row>
      <xdr:rowOff>160262</xdr:rowOff>
    </xdr:to>
    <xdr:sp macro="" textlink="">
      <xdr:nvSpPr>
        <xdr:cNvPr id="284" name="円/楕円 283"/>
        <xdr:cNvSpPr/>
      </xdr:nvSpPr>
      <xdr:spPr>
        <a:xfrm>
          <a:off x="15240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170439</xdr:rowOff>
    </xdr:from>
    <xdr:ext cx="762000" cy="259045"/>
    <xdr:sp macro="" textlink="">
      <xdr:nvSpPr>
        <xdr:cNvPr id="285" name="テキスト ボックス 284"/>
        <xdr:cNvSpPr txBox="1"/>
      </xdr:nvSpPr>
      <xdr:spPr>
        <a:xfrm>
          <a:off x="14909800" y="138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1209</xdr:rowOff>
    </xdr:from>
    <xdr:to>
      <xdr:col>21</xdr:col>
      <xdr:colOff>50800</xdr:colOff>
      <xdr:row>82</xdr:row>
      <xdr:rowOff>102809</xdr:rowOff>
    </xdr:to>
    <xdr:sp macro="" textlink="">
      <xdr:nvSpPr>
        <xdr:cNvPr id="286" name="円/楕円 285"/>
        <xdr:cNvSpPr/>
      </xdr:nvSpPr>
      <xdr:spPr>
        <a:xfrm>
          <a:off x="143510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112986</xdr:rowOff>
    </xdr:from>
    <xdr:ext cx="762000" cy="259045"/>
    <xdr:sp macro="" textlink="">
      <xdr:nvSpPr>
        <xdr:cNvPr id="287" name="テキスト ボックス 286"/>
        <xdr:cNvSpPr txBox="1"/>
      </xdr:nvSpPr>
      <xdr:spPr>
        <a:xfrm>
          <a:off x="14020800" y="1382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5745</xdr:rowOff>
    </xdr:from>
    <xdr:to>
      <xdr:col>19</xdr:col>
      <xdr:colOff>533400</xdr:colOff>
      <xdr:row>87</xdr:row>
      <xdr:rowOff>107345</xdr:rowOff>
    </xdr:to>
    <xdr:sp macro="" textlink="">
      <xdr:nvSpPr>
        <xdr:cNvPr id="288" name="円/楕円 287"/>
        <xdr:cNvSpPr/>
      </xdr:nvSpPr>
      <xdr:spPr>
        <a:xfrm>
          <a:off x="13462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117522</xdr:rowOff>
    </xdr:from>
    <xdr:ext cx="762000" cy="259045"/>
    <xdr:sp macro="" textlink="">
      <xdr:nvSpPr>
        <xdr:cNvPr id="289" name="テキスト ボックス 288"/>
        <xdr:cNvSpPr txBox="1"/>
      </xdr:nvSpPr>
      <xdr:spPr>
        <a:xfrm>
          <a:off x="13131800" y="1469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定員適正化計画に基づく退職勧奨や採用抑制により、職員数の削減（普通会計Ｈ</a:t>
          </a:r>
          <a:r>
            <a:rPr kumimoji="1" lang="en-US" altLang="ja-JP" sz="1300">
              <a:solidFill>
                <a:schemeClr val="dk1"/>
              </a:solidFill>
              <a:effectLst/>
              <a:latin typeface="+mn-lt"/>
              <a:ea typeface="+mn-ea"/>
              <a:cs typeface="+mn-cs"/>
            </a:rPr>
            <a:t>24.4.1</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581</a:t>
          </a:r>
          <a:r>
            <a:rPr kumimoji="1" lang="ja-JP" altLang="ja-JP" sz="1300">
              <a:solidFill>
                <a:schemeClr val="dk1"/>
              </a:solidFill>
              <a:effectLst/>
              <a:latin typeface="+mn-lt"/>
              <a:ea typeface="+mn-ea"/>
              <a:cs typeface="+mn-cs"/>
            </a:rPr>
            <a:t>人→Ｈ</a:t>
          </a:r>
          <a:r>
            <a:rPr kumimoji="1" lang="en-US" altLang="ja-JP" sz="1300">
              <a:solidFill>
                <a:schemeClr val="dk1"/>
              </a:solidFill>
              <a:effectLst/>
              <a:latin typeface="+mn-lt"/>
              <a:ea typeface="+mn-ea"/>
              <a:cs typeface="+mn-cs"/>
            </a:rPr>
            <a:t>28.4.1</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577</a:t>
          </a:r>
          <a:r>
            <a:rPr kumimoji="1" lang="ja-JP" altLang="ja-JP" sz="1300">
              <a:solidFill>
                <a:schemeClr val="dk1"/>
              </a:solidFill>
              <a:effectLst/>
              <a:latin typeface="+mn-lt"/>
              <a:ea typeface="+mn-ea"/>
              <a:cs typeface="+mn-cs"/>
            </a:rPr>
            <a:t>人）を図っているが、人口の減少も進んでいるため、今後も定員の適正化を図る必要がある。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120332</xdr:rowOff>
    </xdr:from>
    <xdr:to>
      <xdr:col>24</xdr:col>
      <xdr:colOff>558800</xdr:colOff>
      <xdr:row>64</xdr:row>
      <xdr:rowOff>7196</xdr:rowOff>
    </xdr:to>
    <xdr:cxnSp macro="">
      <xdr:nvCxnSpPr>
        <xdr:cNvPr id="324" name="直線コネクタ 323"/>
        <xdr:cNvCxnSpPr/>
      </xdr:nvCxnSpPr>
      <xdr:spPr>
        <a:xfrm>
          <a:off x="16179800" y="10921682"/>
          <a:ext cx="8382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145432</xdr:rowOff>
    </xdr:from>
    <xdr:ext cx="762000" cy="259045"/>
    <xdr:sp macro="" textlink="">
      <xdr:nvSpPr>
        <xdr:cNvPr id="325" name="定員管理の状況平均値テキスト"/>
        <xdr:cNvSpPr txBox="1"/>
      </xdr:nvSpPr>
      <xdr:spPr>
        <a:xfrm>
          <a:off x="17106900" y="1043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90170</xdr:rowOff>
    </xdr:from>
    <xdr:to>
      <xdr:col>23</xdr:col>
      <xdr:colOff>406400</xdr:colOff>
      <xdr:row>63</xdr:row>
      <xdr:rowOff>120332</xdr:rowOff>
    </xdr:to>
    <xdr:cxnSp macro="">
      <xdr:nvCxnSpPr>
        <xdr:cNvPr id="327" name="直線コネクタ 326"/>
        <xdr:cNvCxnSpPr/>
      </xdr:nvCxnSpPr>
      <xdr:spPr>
        <a:xfrm>
          <a:off x="15290800" y="10891520"/>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29" name="テキスト ボックス 328"/>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62019</xdr:rowOff>
    </xdr:from>
    <xdr:to>
      <xdr:col>22</xdr:col>
      <xdr:colOff>203200</xdr:colOff>
      <xdr:row>63</xdr:row>
      <xdr:rowOff>90170</xdr:rowOff>
    </xdr:to>
    <xdr:cxnSp macro="">
      <xdr:nvCxnSpPr>
        <xdr:cNvPr id="330" name="直線コネクタ 329"/>
        <xdr:cNvCxnSpPr/>
      </xdr:nvCxnSpPr>
      <xdr:spPr>
        <a:xfrm>
          <a:off x="14401800" y="10863369"/>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31" name="フローチャート : 判断 330"/>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32" name="テキスト ボックス 331"/>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62019</xdr:rowOff>
    </xdr:from>
    <xdr:to>
      <xdr:col>21</xdr:col>
      <xdr:colOff>0</xdr:colOff>
      <xdr:row>63</xdr:row>
      <xdr:rowOff>66040</xdr:rowOff>
    </xdr:to>
    <xdr:cxnSp macro="">
      <xdr:nvCxnSpPr>
        <xdr:cNvPr id="333" name="直線コネクタ 332"/>
        <xdr:cNvCxnSpPr/>
      </xdr:nvCxnSpPr>
      <xdr:spPr>
        <a:xfrm flipV="1">
          <a:off x="13512800" y="1086336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4" name="フローチャート : 判断 333"/>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59178</xdr:rowOff>
    </xdr:from>
    <xdr:ext cx="762000" cy="259045"/>
    <xdr:sp macro="" textlink="">
      <xdr:nvSpPr>
        <xdr:cNvPr id="335" name="テキスト ボックス 334"/>
        <xdr:cNvSpPr txBox="1"/>
      </xdr:nvSpPr>
      <xdr:spPr>
        <a:xfrm>
          <a:off x="14020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6" name="フローチャート : 判断 335"/>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75265</xdr:rowOff>
    </xdr:from>
    <xdr:ext cx="762000" cy="259045"/>
    <xdr:sp macro="" textlink="">
      <xdr:nvSpPr>
        <xdr:cNvPr id="337" name="テキスト ボックス 336"/>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127846</xdr:rowOff>
    </xdr:from>
    <xdr:to>
      <xdr:col>24</xdr:col>
      <xdr:colOff>609600</xdr:colOff>
      <xdr:row>64</xdr:row>
      <xdr:rowOff>57996</xdr:rowOff>
    </xdr:to>
    <xdr:sp macro="" textlink="">
      <xdr:nvSpPr>
        <xdr:cNvPr id="343" name="円/楕円 342"/>
        <xdr:cNvSpPr/>
      </xdr:nvSpPr>
      <xdr:spPr>
        <a:xfrm>
          <a:off x="169672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99923</xdr:rowOff>
    </xdr:from>
    <xdr:ext cx="762000" cy="259045"/>
    <xdr:sp macro="" textlink="">
      <xdr:nvSpPr>
        <xdr:cNvPr id="344" name="定員管理の状況該当値テキスト"/>
        <xdr:cNvSpPr txBox="1"/>
      </xdr:nvSpPr>
      <xdr:spPr>
        <a:xfrm>
          <a:off x="17106900" y="109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69532</xdr:rowOff>
    </xdr:from>
    <xdr:to>
      <xdr:col>23</xdr:col>
      <xdr:colOff>457200</xdr:colOff>
      <xdr:row>63</xdr:row>
      <xdr:rowOff>171132</xdr:rowOff>
    </xdr:to>
    <xdr:sp macro="" textlink="">
      <xdr:nvSpPr>
        <xdr:cNvPr id="345" name="円/楕円 344"/>
        <xdr:cNvSpPr/>
      </xdr:nvSpPr>
      <xdr:spPr>
        <a:xfrm>
          <a:off x="16129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155909</xdr:rowOff>
    </xdr:from>
    <xdr:ext cx="736600" cy="259045"/>
    <xdr:sp macro="" textlink="">
      <xdr:nvSpPr>
        <xdr:cNvPr id="346" name="テキスト ボックス 345"/>
        <xdr:cNvSpPr txBox="1"/>
      </xdr:nvSpPr>
      <xdr:spPr>
        <a:xfrm>
          <a:off x="15798800" y="1095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39370</xdr:rowOff>
    </xdr:from>
    <xdr:to>
      <xdr:col>22</xdr:col>
      <xdr:colOff>254000</xdr:colOff>
      <xdr:row>63</xdr:row>
      <xdr:rowOff>140970</xdr:rowOff>
    </xdr:to>
    <xdr:sp macro="" textlink="">
      <xdr:nvSpPr>
        <xdr:cNvPr id="347" name="円/楕円 346"/>
        <xdr:cNvSpPr/>
      </xdr:nvSpPr>
      <xdr:spPr>
        <a:xfrm>
          <a:off x="15240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125747</xdr:rowOff>
    </xdr:from>
    <xdr:ext cx="762000" cy="259045"/>
    <xdr:sp macro="" textlink="">
      <xdr:nvSpPr>
        <xdr:cNvPr id="348" name="テキスト ボックス 347"/>
        <xdr:cNvSpPr txBox="1"/>
      </xdr:nvSpPr>
      <xdr:spPr>
        <a:xfrm>
          <a:off x="14909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11219</xdr:rowOff>
    </xdr:from>
    <xdr:to>
      <xdr:col>21</xdr:col>
      <xdr:colOff>50800</xdr:colOff>
      <xdr:row>63</xdr:row>
      <xdr:rowOff>112819</xdr:rowOff>
    </xdr:to>
    <xdr:sp macro="" textlink="">
      <xdr:nvSpPr>
        <xdr:cNvPr id="349" name="円/楕円 348"/>
        <xdr:cNvSpPr/>
      </xdr:nvSpPr>
      <xdr:spPr>
        <a:xfrm>
          <a:off x="14351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97596</xdr:rowOff>
    </xdr:from>
    <xdr:ext cx="762000" cy="259045"/>
    <xdr:sp macro="" textlink="">
      <xdr:nvSpPr>
        <xdr:cNvPr id="350" name="テキスト ボックス 349"/>
        <xdr:cNvSpPr txBox="1"/>
      </xdr:nvSpPr>
      <xdr:spPr>
        <a:xfrm>
          <a:off x="140208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15240</xdr:rowOff>
    </xdr:from>
    <xdr:to>
      <xdr:col>19</xdr:col>
      <xdr:colOff>533400</xdr:colOff>
      <xdr:row>63</xdr:row>
      <xdr:rowOff>116840</xdr:rowOff>
    </xdr:to>
    <xdr:sp macro="" textlink="">
      <xdr:nvSpPr>
        <xdr:cNvPr id="351" name="円/楕円 350"/>
        <xdr:cNvSpPr/>
      </xdr:nvSpPr>
      <xdr:spPr>
        <a:xfrm>
          <a:off x="13462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101617</xdr:rowOff>
    </xdr:from>
    <xdr:ext cx="762000" cy="259045"/>
    <xdr:sp macro="" textlink="">
      <xdr:nvSpPr>
        <xdr:cNvPr id="352" name="テキスト ボックス 351"/>
        <xdr:cNvSpPr txBox="1"/>
      </xdr:nvSpPr>
      <xdr:spPr>
        <a:xfrm>
          <a:off x="13131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mj-ea"/>
              <a:ea typeface="+mj-ea"/>
            </a:rPr>
            <a:t>　前年度と比較して</a:t>
          </a:r>
          <a:r>
            <a:rPr kumimoji="1" lang="en-US" altLang="ja-JP" sz="1050">
              <a:latin typeface="+mj-ea"/>
              <a:ea typeface="+mj-ea"/>
            </a:rPr>
            <a:t>0.4</a:t>
          </a:r>
          <a:r>
            <a:rPr kumimoji="1" lang="ja-JP" altLang="en-US" sz="1050">
              <a:latin typeface="+mj-ea"/>
              <a:ea typeface="+mj-ea"/>
            </a:rPr>
            <a:t>％改善し、全国平均及び県平均よりも低い水準を維持しており、地方債発行に許可を要する</a:t>
          </a:r>
          <a:r>
            <a:rPr kumimoji="1" lang="en-US" altLang="ja-JP" sz="1050">
              <a:latin typeface="+mj-ea"/>
              <a:ea typeface="+mj-ea"/>
            </a:rPr>
            <a:t>18</a:t>
          </a:r>
          <a:r>
            <a:rPr kumimoji="1" lang="ja-JP" altLang="en-US" sz="1050">
              <a:latin typeface="+mj-ea"/>
              <a:ea typeface="+mj-ea"/>
            </a:rPr>
            <a:t>％以下の水準内である。</a:t>
          </a:r>
          <a:endParaRPr kumimoji="1" lang="en-US" altLang="ja-JP" sz="1050">
            <a:latin typeface="+mj-ea"/>
            <a:ea typeface="+mj-ea"/>
          </a:endParaRPr>
        </a:p>
        <a:p>
          <a:r>
            <a:rPr kumimoji="1" lang="ja-JP" altLang="en-US" sz="1050">
              <a:latin typeface="+mj-ea"/>
              <a:ea typeface="+mj-ea"/>
            </a:rPr>
            <a:t>　</a:t>
          </a:r>
          <a:r>
            <a:rPr lang="ja-JP" altLang="en-US" sz="1050" b="0" i="0" u="none" strike="noStrike" baseline="0" smtClean="0">
              <a:solidFill>
                <a:schemeClr val="dk1"/>
              </a:solidFill>
              <a:latin typeface="+mj-ea"/>
              <a:ea typeface="+mj-ea"/>
              <a:cs typeface="+mn-cs"/>
            </a:rPr>
            <a:t>平成</a:t>
          </a:r>
          <a:r>
            <a:rPr lang="en-US" altLang="ja-JP" sz="1050" b="0" i="0" u="none" strike="noStrike" baseline="0" smtClean="0">
              <a:solidFill>
                <a:schemeClr val="dk1"/>
              </a:solidFill>
              <a:latin typeface="+mj-ea"/>
              <a:ea typeface="+mj-ea"/>
              <a:cs typeface="+mn-cs"/>
            </a:rPr>
            <a:t>28 </a:t>
          </a:r>
          <a:r>
            <a:rPr lang="ja-JP" altLang="en-US" sz="1050" b="0" i="0" u="none" strike="noStrike" baseline="0" smtClean="0">
              <a:solidFill>
                <a:schemeClr val="dk1"/>
              </a:solidFill>
              <a:latin typeface="+mj-ea"/>
              <a:ea typeface="+mj-ea"/>
              <a:cs typeface="+mn-cs"/>
            </a:rPr>
            <a:t>年度の単年度数値は</a:t>
          </a:r>
          <a:r>
            <a:rPr lang="en-US" altLang="ja-JP" sz="1050" b="0" i="0" u="none" strike="noStrike" baseline="0" smtClean="0">
              <a:solidFill>
                <a:schemeClr val="dk1"/>
              </a:solidFill>
              <a:latin typeface="+mj-ea"/>
              <a:ea typeface="+mj-ea"/>
              <a:cs typeface="+mn-cs"/>
            </a:rPr>
            <a:t>7.5</a:t>
          </a:r>
          <a:r>
            <a:rPr lang="ja-JP" altLang="en-US" sz="1050" b="0" i="0" u="none" strike="noStrike" baseline="0" smtClean="0">
              <a:solidFill>
                <a:schemeClr val="dk1"/>
              </a:solidFill>
              <a:latin typeface="+mj-ea"/>
              <a:ea typeface="+mj-ea"/>
              <a:cs typeface="+mn-cs"/>
            </a:rPr>
            <a:t>％となっており単年度で比較すると</a:t>
          </a:r>
          <a:r>
            <a:rPr lang="en-US" altLang="ja-JP" sz="1050" b="0" i="0" u="none" strike="noStrike" baseline="0" smtClean="0">
              <a:solidFill>
                <a:schemeClr val="dk1"/>
              </a:solidFill>
              <a:latin typeface="+mj-ea"/>
              <a:ea typeface="+mj-ea"/>
              <a:cs typeface="+mn-cs"/>
            </a:rPr>
            <a:t>2.7 </a:t>
          </a:r>
          <a:r>
            <a:rPr lang="ja-JP" altLang="en-US" sz="1050" b="0" i="0" u="none" strike="noStrike" baseline="0" smtClean="0">
              <a:solidFill>
                <a:schemeClr val="dk1"/>
              </a:solidFill>
              <a:latin typeface="+mj-ea"/>
              <a:ea typeface="+mj-ea"/>
              <a:cs typeface="+mn-cs"/>
            </a:rPr>
            <a:t>ポイント増加している。その主な要因としては、平成</a:t>
          </a:r>
          <a:r>
            <a:rPr lang="en-US" altLang="ja-JP" sz="1050" b="0" i="0" u="none" strike="noStrike" baseline="0" smtClean="0">
              <a:solidFill>
                <a:schemeClr val="dk1"/>
              </a:solidFill>
              <a:latin typeface="+mj-ea"/>
              <a:ea typeface="+mj-ea"/>
              <a:cs typeface="+mn-cs"/>
            </a:rPr>
            <a:t>28 </a:t>
          </a:r>
          <a:r>
            <a:rPr lang="ja-JP" altLang="en-US" sz="1050" b="0" i="0" u="none" strike="noStrike" baseline="0" smtClean="0">
              <a:solidFill>
                <a:schemeClr val="dk1"/>
              </a:solidFill>
              <a:latin typeface="+mj-ea"/>
              <a:ea typeface="+mj-ea"/>
              <a:cs typeface="+mn-cs"/>
            </a:rPr>
            <a:t>年度の水道事業において高料金対策に要する経費や統合水道に係る統合前の簡易水道の建設改良に要する経費等に対する繰出金の増加や事業費補正に係る交付税措置額の減少等による、分子側の数値の増加が挙げられる。</a:t>
          </a:r>
        </a:p>
        <a:p>
          <a:r>
            <a:rPr lang="ja-JP" altLang="en-US" sz="1050" b="0" i="0" u="none" strike="noStrike" baseline="0" smtClean="0">
              <a:solidFill>
                <a:schemeClr val="dk1"/>
              </a:solidFill>
              <a:latin typeface="+mj-ea"/>
              <a:ea typeface="+mj-ea"/>
              <a:cs typeface="+mn-cs"/>
            </a:rPr>
            <a:t>　市債残高の推移や公債費の動向を十分に管理するとともに、特別会計にかかる公債費繰出額や公債費に準ずる債務負担行為等も管理を徹底し、今後も実質公債費比率を抑制することが必要である。</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51163</xdr:rowOff>
    </xdr:from>
    <xdr:to>
      <xdr:col>24</xdr:col>
      <xdr:colOff>558800</xdr:colOff>
      <xdr:row>40</xdr:row>
      <xdr:rowOff>78740</xdr:rowOff>
    </xdr:to>
    <xdr:cxnSp macro="">
      <xdr:nvCxnSpPr>
        <xdr:cNvPr id="387" name="直線コネクタ 386"/>
        <xdr:cNvCxnSpPr/>
      </xdr:nvCxnSpPr>
      <xdr:spPr>
        <a:xfrm flipV="1">
          <a:off x="16179800" y="6909163"/>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78740</xdr:rowOff>
    </xdr:from>
    <xdr:to>
      <xdr:col>23</xdr:col>
      <xdr:colOff>406400</xdr:colOff>
      <xdr:row>41</xdr:row>
      <xdr:rowOff>17599</xdr:rowOff>
    </xdr:to>
    <xdr:cxnSp macro="">
      <xdr:nvCxnSpPr>
        <xdr:cNvPr id="390" name="直線コネクタ 389"/>
        <xdr:cNvCxnSpPr/>
      </xdr:nvCxnSpPr>
      <xdr:spPr>
        <a:xfrm flipV="1">
          <a:off x="15290800" y="6936740"/>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92" name="テキスト ボックス 391"/>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17599</xdr:rowOff>
    </xdr:from>
    <xdr:to>
      <xdr:col>22</xdr:col>
      <xdr:colOff>203200</xdr:colOff>
      <xdr:row>41</xdr:row>
      <xdr:rowOff>121013</xdr:rowOff>
    </xdr:to>
    <xdr:cxnSp macro="">
      <xdr:nvCxnSpPr>
        <xdr:cNvPr id="393" name="直線コネクタ 392"/>
        <xdr:cNvCxnSpPr/>
      </xdr:nvCxnSpPr>
      <xdr:spPr>
        <a:xfrm flipV="1">
          <a:off x="14401800" y="704704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165826</xdr:rowOff>
    </xdr:from>
    <xdr:to>
      <xdr:col>22</xdr:col>
      <xdr:colOff>254000</xdr:colOff>
      <xdr:row>41</xdr:row>
      <xdr:rowOff>95976</xdr:rowOff>
    </xdr:to>
    <xdr:sp macro="" textlink="">
      <xdr:nvSpPr>
        <xdr:cNvPr id="394" name="フローチャート : 判断 393"/>
        <xdr:cNvSpPr/>
      </xdr:nvSpPr>
      <xdr:spPr>
        <a:xfrm>
          <a:off x="15240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80753</xdr:rowOff>
    </xdr:from>
    <xdr:ext cx="762000" cy="259045"/>
    <xdr:sp macro="" textlink="">
      <xdr:nvSpPr>
        <xdr:cNvPr id="395" name="テキスト ボックス 394"/>
        <xdr:cNvSpPr txBox="1"/>
      </xdr:nvSpPr>
      <xdr:spPr>
        <a:xfrm>
          <a:off x="14909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121013</xdr:rowOff>
    </xdr:from>
    <xdr:to>
      <xdr:col>21</xdr:col>
      <xdr:colOff>0</xdr:colOff>
      <xdr:row>42</xdr:row>
      <xdr:rowOff>39188</xdr:rowOff>
    </xdr:to>
    <xdr:cxnSp macro="">
      <xdr:nvCxnSpPr>
        <xdr:cNvPr id="396" name="直線コネクタ 395"/>
        <xdr:cNvCxnSpPr/>
      </xdr:nvCxnSpPr>
      <xdr:spPr>
        <a:xfrm flipV="1">
          <a:off x="13512800" y="7150463"/>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398" name="テキスト ボックス 397"/>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9" name="フローチャート : 判断 398"/>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38117</xdr:rowOff>
    </xdr:from>
    <xdr:ext cx="762000" cy="259045"/>
    <xdr:sp macro="" textlink="">
      <xdr:nvSpPr>
        <xdr:cNvPr id="400" name="テキスト ボックス 399"/>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406" name="円/楕円 405"/>
        <xdr:cNvSpPr/>
      </xdr:nvSpPr>
      <xdr:spPr>
        <a:xfrm>
          <a:off x="169672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16890</xdr:rowOff>
    </xdr:from>
    <xdr:ext cx="762000" cy="259045"/>
    <xdr:sp macro="" textlink="">
      <xdr:nvSpPr>
        <xdr:cNvPr id="407" name="公債費負担の状況該当値テキスト"/>
        <xdr:cNvSpPr txBox="1"/>
      </xdr:nvSpPr>
      <xdr:spPr>
        <a:xfrm>
          <a:off x="17106900" y="670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27940</xdr:rowOff>
    </xdr:from>
    <xdr:to>
      <xdr:col>23</xdr:col>
      <xdr:colOff>457200</xdr:colOff>
      <xdr:row>40</xdr:row>
      <xdr:rowOff>129540</xdr:rowOff>
    </xdr:to>
    <xdr:sp macro="" textlink="">
      <xdr:nvSpPr>
        <xdr:cNvPr id="408" name="円/楕円 407"/>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409" name="テキスト ボックス 408"/>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138249</xdr:rowOff>
    </xdr:from>
    <xdr:to>
      <xdr:col>22</xdr:col>
      <xdr:colOff>254000</xdr:colOff>
      <xdr:row>41</xdr:row>
      <xdr:rowOff>68399</xdr:rowOff>
    </xdr:to>
    <xdr:sp macro="" textlink="">
      <xdr:nvSpPr>
        <xdr:cNvPr id="410" name="円/楕円 409"/>
        <xdr:cNvSpPr/>
      </xdr:nvSpPr>
      <xdr:spPr>
        <a:xfrm>
          <a:off x="152400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78576</xdr:rowOff>
    </xdr:from>
    <xdr:ext cx="762000" cy="259045"/>
    <xdr:sp macro="" textlink="">
      <xdr:nvSpPr>
        <xdr:cNvPr id="411" name="テキスト ボックス 410"/>
        <xdr:cNvSpPr txBox="1"/>
      </xdr:nvSpPr>
      <xdr:spPr>
        <a:xfrm>
          <a:off x="14909800" y="676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70213</xdr:rowOff>
    </xdr:from>
    <xdr:to>
      <xdr:col>21</xdr:col>
      <xdr:colOff>50800</xdr:colOff>
      <xdr:row>42</xdr:row>
      <xdr:rowOff>363</xdr:rowOff>
    </xdr:to>
    <xdr:sp macro="" textlink="">
      <xdr:nvSpPr>
        <xdr:cNvPr id="412" name="円/楕円 411"/>
        <xdr:cNvSpPr/>
      </xdr:nvSpPr>
      <xdr:spPr>
        <a:xfrm>
          <a:off x="143510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156590</xdr:rowOff>
    </xdr:from>
    <xdr:ext cx="762000" cy="259045"/>
    <xdr:sp macro="" textlink="">
      <xdr:nvSpPr>
        <xdr:cNvPr id="413" name="テキスト ボックス 412"/>
        <xdr:cNvSpPr txBox="1"/>
      </xdr:nvSpPr>
      <xdr:spPr>
        <a:xfrm>
          <a:off x="14020800" y="718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159838</xdr:rowOff>
    </xdr:from>
    <xdr:to>
      <xdr:col>19</xdr:col>
      <xdr:colOff>533400</xdr:colOff>
      <xdr:row>42</xdr:row>
      <xdr:rowOff>89988</xdr:rowOff>
    </xdr:to>
    <xdr:sp macro="" textlink="">
      <xdr:nvSpPr>
        <xdr:cNvPr id="414" name="円/楕円 413"/>
        <xdr:cNvSpPr/>
      </xdr:nvSpPr>
      <xdr:spPr>
        <a:xfrm>
          <a:off x="13462000" y="71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74765</xdr:rowOff>
    </xdr:from>
    <xdr:ext cx="762000" cy="259045"/>
    <xdr:sp macro="" textlink="">
      <xdr:nvSpPr>
        <xdr:cNvPr id="415" name="テキスト ボックス 414"/>
        <xdr:cNvSpPr txBox="1"/>
      </xdr:nvSpPr>
      <xdr:spPr>
        <a:xfrm>
          <a:off x="13131800" y="727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2.6</a:t>
          </a:r>
          <a:r>
            <a:rPr kumimoji="1" lang="ja-JP" altLang="en-US" sz="1300">
              <a:latin typeface="ＭＳ Ｐゴシック"/>
            </a:rPr>
            <a:t>％改善し、全国平均及び県平均によりも低い数値を維持</a:t>
          </a:r>
          <a:r>
            <a:rPr kumimoji="1" lang="ja-JP" altLang="en-US" sz="1300">
              <a:latin typeface="+mj-ea"/>
              <a:ea typeface="+mj-ea"/>
            </a:rPr>
            <a:t>しており、早期健全化基準以内である。</a:t>
          </a:r>
          <a:endParaRPr kumimoji="1" lang="en-US" altLang="ja-JP" sz="1300">
            <a:latin typeface="+mj-ea"/>
            <a:ea typeface="+mj-ea"/>
          </a:endParaRPr>
        </a:p>
        <a:p>
          <a:r>
            <a:rPr kumimoji="1" lang="ja-JP" altLang="en-US" sz="1300">
              <a:latin typeface="+mj-ea"/>
              <a:ea typeface="+mj-ea"/>
            </a:rPr>
            <a:t>　</a:t>
          </a:r>
          <a:r>
            <a:rPr lang="ja-JP" altLang="en-US" sz="1300" b="0" i="0" u="none" strike="noStrike" baseline="0" smtClean="0">
              <a:solidFill>
                <a:schemeClr val="dk1"/>
              </a:solidFill>
              <a:latin typeface="+mj-ea"/>
              <a:ea typeface="+mj-ea"/>
              <a:cs typeface="+mn-cs"/>
            </a:rPr>
            <a:t>下水道事業会計において、新規の地方債発行額よりも、元金償還額の方が多かったことで、地方債現在高が減少したこと等により、分子である公営企業債等繰入見込額が約 </a:t>
          </a:r>
          <a:r>
            <a:rPr lang="en-US" altLang="ja-JP" sz="1300" b="0" i="0" u="none" strike="noStrike" baseline="0" smtClean="0">
              <a:solidFill>
                <a:schemeClr val="dk1"/>
              </a:solidFill>
              <a:latin typeface="+mj-ea"/>
              <a:ea typeface="+mj-ea"/>
              <a:cs typeface="+mn-cs"/>
            </a:rPr>
            <a:t>14 </a:t>
          </a:r>
          <a:r>
            <a:rPr lang="ja-JP" altLang="en-US" sz="1300" b="0" i="0" u="none" strike="noStrike" baseline="0" smtClean="0">
              <a:solidFill>
                <a:schemeClr val="dk1"/>
              </a:solidFill>
              <a:latin typeface="+mj-ea"/>
              <a:ea typeface="+mj-ea"/>
              <a:cs typeface="+mn-cs"/>
            </a:rPr>
            <a:t>億円減少し、将来負担額が大幅に減少したことが主な改善の要因にあげられる。</a:t>
          </a:r>
          <a:endParaRPr lang="en-US" altLang="ja-JP" sz="1300" b="0" i="0" u="none" strike="noStrike" baseline="0" smtClean="0">
            <a:solidFill>
              <a:schemeClr val="dk1"/>
            </a:solidFill>
            <a:latin typeface="+mj-ea"/>
            <a:ea typeface="+mj-ea"/>
            <a:cs typeface="+mn-cs"/>
          </a:endParaRPr>
        </a:p>
        <a:p>
          <a:r>
            <a:rPr kumimoji="1" lang="ja-JP" altLang="en-US" sz="1300" b="0" i="0" u="none" strike="noStrike" baseline="0" smtClean="0">
              <a:solidFill>
                <a:schemeClr val="dk1"/>
              </a:solidFill>
              <a:latin typeface="+mj-ea"/>
              <a:ea typeface="+mj-ea"/>
              <a:cs typeface="+mn-cs"/>
            </a:rPr>
            <a:t>　今後も継続的に地方債の繰上償還を実施し、地方債現在高の累増の抑制に努める。</a:t>
          </a:r>
          <a:endParaRPr kumimoji="1" lang="ja-JP" altLang="en-US" sz="1300">
            <a:latin typeface="+mj-ea"/>
            <a:ea typeface="+mj-ea"/>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98256</xdr:rowOff>
    </xdr:from>
    <xdr:to>
      <xdr:col>24</xdr:col>
      <xdr:colOff>558800</xdr:colOff>
      <xdr:row>14</xdr:row>
      <xdr:rowOff>119168</xdr:rowOff>
    </xdr:to>
    <xdr:cxnSp macro="">
      <xdr:nvCxnSpPr>
        <xdr:cNvPr id="449" name="直線コネクタ 448"/>
        <xdr:cNvCxnSpPr/>
      </xdr:nvCxnSpPr>
      <xdr:spPr>
        <a:xfrm flipV="1">
          <a:off x="16179800" y="2498556"/>
          <a:ext cx="8382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50"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119168</xdr:rowOff>
    </xdr:from>
    <xdr:to>
      <xdr:col>23</xdr:col>
      <xdr:colOff>406400</xdr:colOff>
      <xdr:row>15</xdr:row>
      <xdr:rowOff>8848</xdr:rowOff>
    </xdr:to>
    <xdr:cxnSp macro="">
      <xdr:nvCxnSpPr>
        <xdr:cNvPr id="452" name="直線コネクタ 451"/>
        <xdr:cNvCxnSpPr/>
      </xdr:nvCxnSpPr>
      <xdr:spPr>
        <a:xfrm flipV="1">
          <a:off x="15290800" y="2519468"/>
          <a:ext cx="889000" cy="6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3" name="フローチャート : 判断 452"/>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134510</xdr:rowOff>
    </xdr:from>
    <xdr:ext cx="736600" cy="259045"/>
    <xdr:sp macro="" textlink="">
      <xdr:nvSpPr>
        <xdr:cNvPr id="454" name="テキスト ボックス 453"/>
        <xdr:cNvSpPr txBox="1"/>
      </xdr:nvSpPr>
      <xdr:spPr>
        <a:xfrm>
          <a:off x="15798800" y="270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66887</xdr:rowOff>
    </xdr:from>
    <xdr:to>
      <xdr:col>22</xdr:col>
      <xdr:colOff>203200</xdr:colOff>
      <xdr:row>15</xdr:row>
      <xdr:rowOff>8848</xdr:rowOff>
    </xdr:to>
    <xdr:cxnSp macro="">
      <xdr:nvCxnSpPr>
        <xdr:cNvPr id="455" name="直線コネクタ 454"/>
        <xdr:cNvCxnSpPr/>
      </xdr:nvCxnSpPr>
      <xdr:spPr>
        <a:xfrm>
          <a:off x="14401800" y="2467187"/>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6" name="フローチャート : 判断 455"/>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7" name="テキスト ボックス 456"/>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66887</xdr:rowOff>
    </xdr:from>
    <xdr:to>
      <xdr:col>21</xdr:col>
      <xdr:colOff>0</xdr:colOff>
      <xdr:row>15</xdr:row>
      <xdr:rowOff>72390</xdr:rowOff>
    </xdr:to>
    <xdr:cxnSp macro="">
      <xdr:nvCxnSpPr>
        <xdr:cNvPr id="458" name="直線コネクタ 457"/>
        <xdr:cNvCxnSpPr/>
      </xdr:nvCxnSpPr>
      <xdr:spPr>
        <a:xfrm flipV="1">
          <a:off x="13512800" y="246718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9" name="フローチャート : 判断 458"/>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60" name="テキスト ボックス 459"/>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61" name="フローチャート : 判断 460"/>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62" name="テキスト ボックス 461"/>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47456</xdr:rowOff>
    </xdr:from>
    <xdr:to>
      <xdr:col>24</xdr:col>
      <xdr:colOff>609600</xdr:colOff>
      <xdr:row>14</xdr:row>
      <xdr:rowOff>149056</xdr:rowOff>
    </xdr:to>
    <xdr:sp macro="" textlink="">
      <xdr:nvSpPr>
        <xdr:cNvPr id="468" name="円/楕円 467"/>
        <xdr:cNvSpPr/>
      </xdr:nvSpPr>
      <xdr:spPr>
        <a:xfrm>
          <a:off x="16967200" y="244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63983</xdr:rowOff>
    </xdr:from>
    <xdr:ext cx="762000" cy="259045"/>
    <xdr:sp macro="" textlink="">
      <xdr:nvSpPr>
        <xdr:cNvPr id="469" name="将来負担の状況該当値テキスト"/>
        <xdr:cNvSpPr txBox="1"/>
      </xdr:nvSpPr>
      <xdr:spPr>
        <a:xfrm>
          <a:off x="17106900" y="229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68368</xdr:rowOff>
    </xdr:from>
    <xdr:to>
      <xdr:col>23</xdr:col>
      <xdr:colOff>457200</xdr:colOff>
      <xdr:row>14</xdr:row>
      <xdr:rowOff>169968</xdr:rowOff>
    </xdr:to>
    <xdr:sp macro="" textlink="">
      <xdr:nvSpPr>
        <xdr:cNvPr id="470" name="円/楕円 469"/>
        <xdr:cNvSpPr/>
      </xdr:nvSpPr>
      <xdr:spPr>
        <a:xfrm>
          <a:off x="16129000" y="24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8695</xdr:rowOff>
    </xdr:from>
    <xdr:ext cx="736600" cy="259045"/>
    <xdr:sp macro="" textlink="">
      <xdr:nvSpPr>
        <xdr:cNvPr id="471" name="テキスト ボックス 470"/>
        <xdr:cNvSpPr txBox="1"/>
      </xdr:nvSpPr>
      <xdr:spPr>
        <a:xfrm>
          <a:off x="15798800" y="2237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129498</xdr:rowOff>
    </xdr:from>
    <xdr:to>
      <xdr:col>22</xdr:col>
      <xdr:colOff>254000</xdr:colOff>
      <xdr:row>15</xdr:row>
      <xdr:rowOff>59648</xdr:rowOff>
    </xdr:to>
    <xdr:sp macro="" textlink="">
      <xdr:nvSpPr>
        <xdr:cNvPr id="472" name="円/楕円 471"/>
        <xdr:cNvSpPr/>
      </xdr:nvSpPr>
      <xdr:spPr>
        <a:xfrm>
          <a:off x="15240000" y="252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69825</xdr:rowOff>
    </xdr:from>
    <xdr:ext cx="762000" cy="259045"/>
    <xdr:sp macro="" textlink="">
      <xdr:nvSpPr>
        <xdr:cNvPr id="473" name="テキスト ボックス 472"/>
        <xdr:cNvSpPr txBox="1"/>
      </xdr:nvSpPr>
      <xdr:spPr>
        <a:xfrm>
          <a:off x="14909800" y="229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16087</xdr:rowOff>
    </xdr:from>
    <xdr:to>
      <xdr:col>21</xdr:col>
      <xdr:colOff>50800</xdr:colOff>
      <xdr:row>14</xdr:row>
      <xdr:rowOff>117687</xdr:rowOff>
    </xdr:to>
    <xdr:sp macro="" textlink="">
      <xdr:nvSpPr>
        <xdr:cNvPr id="474" name="円/楕円 473"/>
        <xdr:cNvSpPr/>
      </xdr:nvSpPr>
      <xdr:spPr>
        <a:xfrm>
          <a:off x="14351000" y="241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127864</xdr:rowOff>
    </xdr:from>
    <xdr:ext cx="762000" cy="259045"/>
    <xdr:sp macro="" textlink="">
      <xdr:nvSpPr>
        <xdr:cNvPr id="475" name="テキスト ボックス 474"/>
        <xdr:cNvSpPr txBox="1"/>
      </xdr:nvSpPr>
      <xdr:spPr>
        <a:xfrm>
          <a:off x="14020800" y="218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21590</xdr:rowOff>
    </xdr:from>
    <xdr:to>
      <xdr:col>19</xdr:col>
      <xdr:colOff>533400</xdr:colOff>
      <xdr:row>15</xdr:row>
      <xdr:rowOff>123190</xdr:rowOff>
    </xdr:to>
    <xdr:sp macro="" textlink="">
      <xdr:nvSpPr>
        <xdr:cNvPr id="476" name="円/楕円 475"/>
        <xdr:cNvSpPr/>
      </xdr:nvSpPr>
      <xdr:spPr>
        <a:xfrm>
          <a:off x="13462000" y="25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133367</xdr:rowOff>
    </xdr:from>
    <xdr:ext cx="762000" cy="259045"/>
    <xdr:sp macro="" textlink="">
      <xdr:nvSpPr>
        <xdr:cNvPr id="477" name="テキスト ボックス 476"/>
        <xdr:cNvSpPr txBox="1"/>
      </xdr:nvSpPr>
      <xdr:spPr>
        <a:xfrm>
          <a:off x="13131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兵庫県丹波市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66,108
65,352
493.21
41,289,681
38,654,583
1,787,913
21,817,876
36,321,792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15.9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前年度から</a:t>
          </a:r>
          <a:r>
            <a:rPr kumimoji="1" lang="en-US" altLang="ja-JP" sz="1200">
              <a:solidFill>
                <a:schemeClr val="dk1"/>
              </a:solidFill>
              <a:effectLst/>
              <a:latin typeface="+mn-lt"/>
              <a:ea typeface="+mn-ea"/>
              <a:cs typeface="+mn-cs"/>
            </a:rPr>
            <a:t>1.1</a:t>
          </a:r>
          <a:r>
            <a:rPr kumimoji="1" lang="ja-JP" altLang="ja-JP" sz="1200">
              <a:solidFill>
                <a:schemeClr val="dk1"/>
              </a:solidFill>
              <a:effectLst/>
              <a:latin typeface="+mn-lt"/>
              <a:ea typeface="+mn-ea"/>
              <a:cs typeface="+mn-cs"/>
            </a:rPr>
            <a:t>ポイント悪化し、</a:t>
          </a:r>
          <a:r>
            <a:rPr kumimoji="1" lang="en-US" altLang="ja-JP" sz="1200">
              <a:solidFill>
                <a:schemeClr val="dk1"/>
              </a:solidFill>
              <a:effectLst/>
              <a:latin typeface="+mn-lt"/>
              <a:ea typeface="+mn-ea"/>
              <a:cs typeface="+mn-cs"/>
            </a:rPr>
            <a:t>20.5</a:t>
          </a:r>
          <a:r>
            <a:rPr kumimoji="1" lang="ja-JP" altLang="ja-JP" sz="1200">
              <a:solidFill>
                <a:schemeClr val="dk1"/>
              </a:solidFill>
              <a:effectLst/>
              <a:latin typeface="+mn-lt"/>
              <a:ea typeface="+mn-ea"/>
              <a:cs typeface="+mn-cs"/>
            </a:rPr>
            <a:t>％となったが、類似団体平均、全国平均、兵庫県平均のいずれよりも低い値となっている。</a:t>
          </a:r>
          <a:endParaRPr lang="ja-JP" altLang="ja-JP" sz="1200">
            <a:effectLst/>
          </a:endParaRPr>
        </a:p>
        <a:p>
          <a:r>
            <a:rPr kumimoji="1" lang="ja-JP" altLang="ja-JP" sz="1200">
              <a:solidFill>
                <a:schemeClr val="dk1"/>
              </a:solidFill>
              <a:effectLst/>
              <a:latin typeface="+mn-lt"/>
              <a:ea typeface="+mn-ea"/>
              <a:cs typeface="+mn-cs"/>
            </a:rPr>
            <a:t>　歳出額自体は、地方公務員共済組合負担金率や、退職手当組合負担金率の引き下げ等により、前年度比</a:t>
          </a:r>
          <a:r>
            <a:rPr kumimoji="1" lang="en-US" altLang="ja-JP" sz="1200">
              <a:solidFill>
                <a:schemeClr val="dk1"/>
              </a:solidFill>
              <a:effectLst/>
              <a:latin typeface="+mn-lt"/>
              <a:ea typeface="+mn-ea"/>
              <a:cs typeface="+mn-cs"/>
            </a:rPr>
            <a:t>1.9</a:t>
          </a:r>
          <a:r>
            <a:rPr kumimoji="1" lang="ja-JP" altLang="ja-JP" sz="1200">
              <a:solidFill>
                <a:schemeClr val="dk1"/>
              </a:solidFill>
              <a:effectLst/>
              <a:latin typeface="+mn-lt"/>
              <a:ea typeface="+mn-ea"/>
              <a:cs typeface="+mn-cs"/>
            </a:rPr>
            <a:t>％減少したものの、分母となる経常一般財源総額が前年度比９億円以上減少したことが、悪化の要因である。</a:t>
          </a:r>
          <a:endParaRPr lang="ja-JP" altLang="ja-JP" sz="1200">
            <a:effectLst/>
          </a:endParaRPr>
        </a:p>
        <a:p>
          <a:r>
            <a:rPr kumimoji="1" lang="ja-JP" altLang="ja-JP" sz="1200">
              <a:solidFill>
                <a:schemeClr val="dk1"/>
              </a:solidFill>
              <a:effectLst/>
              <a:latin typeface="+mn-lt"/>
              <a:ea typeface="+mn-ea"/>
              <a:cs typeface="+mn-cs"/>
            </a:rPr>
            <a:t>　経常一般財源総額の減少を踏まえ、定員適正化計画に基づく職員の削減等、人件費の抑制を図る必要がある。</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157480</xdr:rowOff>
    </xdr:from>
    <xdr:to>
      <xdr:col>7</xdr:col>
      <xdr:colOff>15875</xdr:colOff>
      <xdr:row>35</xdr:row>
      <xdr:rowOff>69850</xdr:rowOff>
    </xdr:to>
    <xdr:cxnSp macro="">
      <xdr:nvCxnSpPr>
        <xdr:cNvPr id="66" name="直線コネクタ 65"/>
        <xdr:cNvCxnSpPr/>
      </xdr:nvCxnSpPr>
      <xdr:spPr>
        <a:xfrm>
          <a:off x="3987800" y="59867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157480</xdr:rowOff>
    </xdr:from>
    <xdr:to>
      <xdr:col>5</xdr:col>
      <xdr:colOff>549275</xdr:colOff>
      <xdr:row>35</xdr:row>
      <xdr:rowOff>24130</xdr:rowOff>
    </xdr:to>
    <xdr:cxnSp macro="">
      <xdr:nvCxnSpPr>
        <xdr:cNvPr id="69" name="直線コネクタ 68"/>
        <xdr:cNvCxnSpPr/>
      </xdr:nvCxnSpPr>
      <xdr:spPr>
        <a:xfrm flipV="1">
          <a:off x="3098800" y="598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165100</xdr:rowOff>
    </xdr:from>
    <xdr:to>
      <xdr:col>4</xdr:col>
      <xdr:colOff>346075</xdr:colOff>
      <xdr:row>35</xdr:row>
      <xdr:rowOff>24130</xdr:rowOff>
    </xdr:to>
    <xdr:cxnSp macro="">
      <xdr:nvCxnSpPr>
        <xdr:cNvPr id="72" name="直線コネクタ 71"/>
        <xdr:cNvCxnSpPr/>
      </xdr:nvCxnSpPr>
      <xdr:spPr>
        <a:xfrm>
          <a:off x="2209800" y="5994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165100</xdr:rowOff>
    </xdr:from>
    <xdr:to>
      <xdr:col>3</xdr:col>
      <xdr:colOff>142875</xdr:colOff>
      <xdr:row>35</xdr:row>
      <xdr:rowOff>92710</xdr:rowOff>
    </xdr:to>
    <xdr:cxnSp macro="">
      <xdr:nvCxnSpPr>
        <xdr:cNvPr id="75" name="直線コネクタ 74"/>
        <xdr:cNvCxnSpPr/>
      </xdr:nvCxnSpPr>
      <xdr:spPr>
        <a:xfrm flipV="1">
          <a:off x="1320800" y="59944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19050</xdr:rowOff>
    </xdr:from>
    <xdr:to>
      <xdr:col>7</xdr:col>
      <xdr:colOff>66675</xdr:colOff>
      <xdr:row>35</xdr:row>
      <xdr:rowOff>120650</xdr:rowOff>
    </xdr:to>
    <xdr:sp macro="" textlink="">
      <xdr:nvSpPr>
        <xdr:cNvPr id="85" name="円/楕円 84"/>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35577</xdr:rowOff>
    </xdr:from>
    <xdr:ext cx="762000" cy="259045"/>
    <xdr:sp macro="" textlink="">
      <xdr:nvSpPr>
        <xdr:cNvPr id="86" name="人件費該当値テキスト"/>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106680</xdr:rowOff>
    </xdr:from>
    <xdr:to>
      <xdr:col>5</xdr:col>
      <xdr:colOff>600075</xdr:colOff>
      <xdr:row>35</xdr:row>
      <xdr:rowOff>36830</xdr:rowOff>
    </xdr:to>
    <xdr:sp macro="" textlink="">
      <xdr:nvSpPr>
        <xdr:cNvPr id="87" name="円/楕円 86"/>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47007</xdr:rowOff>
    </xdr:from>
    <xdr:ext cx="736600" cy="259045"/>
    <xdr:sp macro="" textlink="">
      <xdr:nvSpPr>
        <xdr:cNvPr id="88" name="テキスト ボックス 87"/>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144780</xdr:rowOff>
    </xdr:from>
    <xdr:to>
      <xdr:col>4</xdr:col>
      <xdr:colOff>396875</xdr:colOff>
      <xdr:row>35</xdr:row>
      <xdr:rowOff>74930</xdr:rowOff>
    </xdr:to>
    <xdr:sp macro="" textlink="">
      <xdr:nvSpPr>
        <xdr:cNvPr id="89" name="円/楕円 88"/>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85107</xdr:rowOff>
    </xdr:from>
    <xdr:ext cx="762000" cy="259045"/>
    <xdr:sp macro="" textlink="">
      <xdr:nvSpPr>
        <xdr:cNvPr id="90" name="テキスト ボックス 89"/>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114300</xdr:rowOff>
    </xdr:from>
    <xdr:to>
      <xdr:col>3</xdr:col>
      <xdr:colOff>193675</xdr:colOff>
      <xdr:row>35</xdr:row>
      <xdr:rowOff>44450</xdr:rowOff>
    </xdr:to>
    <xdr:sp macro="" textlink="">
      <xdr:nvSpPr>
        <xdr:cNvPr id="91" name="円/楕円 90"/>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54627</xdr:rowOff>
    </xdr:from>
    <xdr:ext cx="762000" cy="259045"/>
    <xdr:sp macro="" textlink="">
      <xdr:nvSpPr>
        <xdr:cNvPr id="92" name="テキスト ボックス 91"/>
        <xdr:cNvSpPr txBox="1"/>
      </xdr:nvSpPr>
      <xdr:spPr>
        <a:xfrm>
          <a:off x="1828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41910</xdr:rowOff>
    </xdr:from>
    <xdr:to>
      <xdr:col>1</xdr:col>
      <xdr:colOff>676275</xdr:colOff>
      <xdr:row>35</xdr:row>
      <xdr:rowOff>143510</xdr:rowOff>
    </xdr:to>
    <xdr:sp macro="" textlink="">
      <xdr:nvSpPr>
        <xdr:cNvPr id="93" name="円/楕円 92"/>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153687</xdr:rowOff>
    </xdr:from>
    <xdr:ext cx="762000" cy="259045"/>
    <xdr:sp macro="" textlink="">
      <xdr:nvSpPr>
        <xdr:cNvPr id="94" name="テキスト ボックス 93"/>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物件費の経常収支比率は前年度と比べると、</a:t>
          </a:r>
          <a:r>
            <a:rPr kumimoji="1" lang="en-US" altLang="ja-JP" sz="1300">
              <a:solidFill>
                <a:schemeClr val="dk1"/>
              </a:solidFill>
              <a:effectLst/>
              <a:latin typeface="+mj-ea"/>
              <a:ea typeface="+mj-ea"/>
              <a:cs typeface="+mn-cs"/>
            </a:rPr>
            <a:t>1.3</a:t>
          </a:r>
          <a:r>
            <a:rPr kumimoji="1" lang="ja-JP" altLang="ja-JP" sz="1300">
              <a:solidFill>
                <a:schemeClr val="dk1"/>
              </a:solidFill>
              <a:effectLst/>
              <a:latin typeface="+mj-ea"/>
              <a:ea typeface="+mj-ea"/>
              <a:cs typeface="+mn-cs"/>
            </a:rPr>
            <a:t>ポイント悪化し、</a:t>
          </a:r>
          <a:r>
            <a:rPr kumimoji="1" lang="en-US" altLang="ja-JP" sz="1300">
              <a:solidFill>
                <a:schemeClr val="dk1"/>
              </a:solidFill>
              <a:effectLst/>
              <a:latin typeface="+mj-ea"/>
              <a:ea typeface="+mj-ea"/>
              <a:cs typeface="+mn-cs"/>
            </a:rPr>
            <a:t>13.5</a:t>
          </a:r>
          <a:r>
            <a:rPr kumimoji="1" lang="ja-JP" altLang="ja-JP" sz="1300">
              <a:solidFill>
                <a:schemeClr val="dk1"/>
              </a:solidFill>
              <a:effectLst/>
              <a:latin typeface="+mj-ea"/>
              <a:ea typeface="+mj-ea"/>
              <a:cs typeface="+mn-cs"/>
            </a:rPr>
            <a:t>％となっている。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経常経費増加の主な要因は、</a:t>
          </a:r>
          <a:r>
            <a:rPr kumimoji="1" lang="ja-JP" altLang="en-US" sz="1300">
              <a:solidFill>
                <a:schemeClr val="dk1"/>
              </a:solidFill>
              <a:effectLst/>
              <a:latin typeface="+mj-ea"/>
              <a:ea typeface="+mj-ea"/>
              <a:cs typeface="+mn-cs"/>
            </a:rPr>
            <a:t>ふるさと寄附金の増加による物件費の増加、宅地鑑定委託料や予防接種システムの委託料の増加があげられる</a:t>
          </a:r>
          <a:r>
            <a:rPr kumimoji="1" lang="ja-JP" altLang="ja-JP" sz="1300">
              <a:solidFill>
                <a:schemeClr val="dk1"/>
              </a:solidFill>
              <a:effectLst/>
              <a:latin typeface="+mj-ea"/>
              <a:ea typeface="+mj-ea"/>
              <a:cs typeface="+mn-cs"/>
            </a:rPr>
            <a:t>。</a:t>
          </a:r>
          <a:endParaRPr lang="ja-JP" altLang="ja-JP" sz="1300">
            <a:effectLst/>
            <a:latin typeface="+mj-ea"/>
            <a:ea typeface="+mj-ea"/>
          </a:endParaRPr>
        </a:p>
        <a:p>
          <a:r>
            <a:rPr kumimoji="1" lang="ja-JP" altLang="ja-JP" sz="1300">
              <a:solidFill>
                <a:schemeClr val="dk1"/>
              </a:solidFill>
              <a:effectLst/>
              <a:latin typeface="+mj-ea"/>
              <a:ea typeface="+mj-ea"/>
              <a:cs typeface="+mn-cs"/>
            </a:rPr>
            <a:t>　今後は事務の効率化を図り、経常経費の削減に取り組む必要がある。</a:t>
          </a:r>
          <a:endParaRPr lang="ja-JP" altLang="ja-JP" sz="1300">
            <a:effectLst/>
            <a:latin typeface="+mj-ea"/>
            <a:ea typeface="+mj-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27940</xdr:rowOff>
    </xdr:from>
    <xdr:to>
      <xdr:col>24</xdr:col>
      <xdr:colOff>31750</xdr:colOff>
      <xdr:row>16</xdr:row>
      <xdr:rowOff>127000</xdr:rowOff>
    </xdr:to>
    <xdr:cxnSp macro="">
      <xdr:nvCxnSpPr>
        <xdr:cNvPr id="127" name="直線コネクタ 126"/>
        <xdr:cNvCxnSpPr/>
      </xdr:nvCxnSpPr>
      <xdr:spPr>
        <a:xfrm>
          <a:off x="15671800" y="27711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153670</xdr:rowOff>
    </xdr:from>
    <xdr:to>
      <xdr:col>22</xdr:col>
      <xdr:colOff>565150</xdr:colOff>
      <xdr:row>16</xdr:row>
      <xdr:rowOff>27940</xdr:rowOff>
    </xdr:to>
    <xdr:cxnSp macro="">
      <xdr:nvCxnSpPr>
        <xdr:cNvPr id="130" name="直線コネクタ 129"/>
        <xdr:cNvCxnSpPr/>
      </xdr:nvCxnSpPr>
      <xdr:spPr>
        <a:xfrm>
          <a:off x="14782800" y="2725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32" name="テキスト ボックス 131"/>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130810</xdr:rowOff>
    </xdr:from>
    <xdr:to>
      <xdr:col>21</xdr:col>
      <xdr:colOff>361950</xdr:colOff>
      <xdr:row>15</xdr:row>
      <xdr:rowOff>153670</xdr:rowOff>
    </xdr:to>
    <xdr:cxnSp macro="">
      <xdr:nvCxnSpPr>
        <xdr:cNvPr id="133" name="直線コネクタ 132"/>
        <xdr:cNvCxnSpPr/>
      </xdr:nvCxnSpPr>
      <xdr:spPr>
        <a:xfrm>
          <a:off x="13893800" y="2702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74947</xdr:rowOff>
    </xdr:from>
    <xdr:ext cx="762000" cy="259045"/>
    <xdr:sp macro="" textlink="">
      <xdr:nvSpPr>
        <xdr:cNvPr id="135" name="テキスト ボックス 134"/>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100330</xdr:rowOff>
    </xdr:from>
    <xdr:to>
      <xdr:col>20</xdr:col>
      <xdr:colOff>158750</xdr:colOff>
      <xdr:row>15</xdr:row>
      <xdr:rowOff>130810</xdr:rowOff>
    </xdr:to>
    <xdr:cxnSp macro="">
      <xdr:nvCxnSpPr>
        <xdr:cNvPr id="136" name="直線コネクタ 135"/>
        <xdr:cNvCxnSpPr/>
      </xdr:nvCxnSpPr>
      <xdr:spPr>
        <a:xfrm>
          <a:off x="13004800" y="2672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21607</xdr:rowOff>
    </xdr:from>
    <xdr:ext cx="762000" cy="259045"/>
    <xdr:sp macro="" textlink="">
      <xdr:nvSpPr>
        <xdr:cNvPr id="138" name="テキスト ボックス 137"/>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40" name="テキスト ボックス 139"/>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46" name="円/楕円 145"/>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92727</xdr:rowOff>
    </xdr:from>
    <xdr:ext cx="762000" cy="259045"/>
    <xdr:sp macro="" textlink="">
      <xdr:nvSpPr>
        <xdr:cNvPr id="147"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148590</xdr:rowOff>
    </xdr:from>
    <xdr:to>
      <xdr:col>22</xdr:col>
      <xdr:colOff>615950</xdr:colOff>
      <xdr:row>16</xdr:row>
      <xdr:rowOff>78740</xdr:rowOff>
    </xdr:to>
    <xdr:sp macro="" textlink="">
      <xdr:nvSpPr>
        <xdr:cNvPr id="148" name="円/楕円 147"/>
        <xdr:cNvSpPr/>
      </xdr:nvSpPr>
      <xdr:spPr>
        <a:xfrm>
          <a:off x="15621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88917</xdr:rowOff>
    </xdr:from>
    <xdr:ext cx="736600" cy="259045"/>
    <xdr:sp macro="" textlink="">
      <xdr:nvSpPr>
        <xdr:cNvPr id="149" name="テキスト ボックス 148"/>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102870</xdr:rowOff>
    </xdr:from>
    <xdr:to>
      <xdr:col>21</xdr:col>
      <xdr:colOff>412750</xdr:colOff>
      <xdr:row>16</xdr:row>
      <xdr:rowOff>33020</xdr:rowOff>
    </xdr:to>
    <xdr:sp macro="" textlink="">
      <xdr:nvSpPr>
        <xdr:cNvPr id="150" name="円/楕円 149"/>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43197</xdr:rowOff>
    </xdr:from>
    <xdr:ext cx="762000" cy="259045"/>
    <xdr:sp macro="" textlink="">
      <xdr:nvSpPr>
        <xdr:cNvPr id="151" name="テキスト ボックス 150"/>
        <xdr:cNvSpPr txBox="1"/>
      </xdr:nvSpPr>
      <xdr:spPr>
        <a:xfrm>
          <a:off x="14401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80010</xdr:rowOff>
    </xdr:from>
    <xdr:to>
      <xdr:col>20</xdr:col>
      <xdr:colOff>209550</xdr:colOff>
      <xdr:row>16</xdr:row>
      <xdr:rowOff>10160</xdr:rowOff>
    </xdr:to>
    <xdr:sp macro="" textlink="">
      <xdr:nvSpPr>
        <xdr:cNvPr id="152" name="円/楕円 151"/>
        <xdr:cNvSpPr/>
      </xdr:nvSpPr>
      <xdr:spPr>
        <a:xfrm>
          <a:off x="13843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20337</xdr:rowOff>
    </xdr:from>
    <xdr:ext cx="762000" cy="259045"/>
    <xdr:sp macro="" textlink="">
      <xdr:nvSpPr>
        <xdr:cNvPr id="153" name="テキスト ボックス 152"/>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49530</xdr:rowOff>
    </xdr:from>
    <xdr:to>
      <xdr:col>19</xdr:col>
      <xdr:colOff>6350</xdr:colOff>
      <xdr:row>15</xdr:row>
      <xdr:rowOff>151130</xdr:rowOff>
    </xdr:to>
    <xdr:sp macro="" textlink="">
      <xdr:nvSpPr>
        <xdr:cNvPr id="154" name="円/楕円 153"/>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161307</xdr:rowOff>
    </xdr:from>
    <xdr:ext cx="762000" cy="259045"/>
    <xdr:sp macro="" textlink="">
      <xdr:nvSpPr>
        <xdr:cNvPr id="155" name="テキスト ボックス 154"/>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前年度から</a:t>
          </a:r>
          <a:r>
            <a:rPr kumimoji="1" lang="en-US" altLang="ja-JP" sz="1300">
              <a:solidFill>
                <a:schemeClr val="dk1"/>
              </a:solidFill>
              <a:effectLst/>
              <a:latin typeface="+mj-ea"/>
              <a:ea typeface="+mj-ea"/>
              <a:cs typeface="+mn-cs"/>
            </a:rPr>
            <a:t>0.2</a:t>
          </a:r>
          <a:r>
            <a:rPr kumimoji="1" lang="ja-JP" altLang="ja-JP" sz="1300">
              <a:solidFill>
                <a:schemeClr val="dk1"/>
              </a:solidFill>
              <a:effectLst/>
              <a:latin typeface="+mj-ea"/>
              <a:ea typeface="+mj-ea"/>
              <a:cs typeface="+mn-cs"/>
            </a:rPr>
            <a:t>ポイント悪化し、</a:t>
          </a:r>
          <a:r>
            <a:rPr kumimoji="1" lang="en-US" altLang="ja-JP" sz="1300">
              <a:solidFill>
                <a:schemeClr val="dk1"/>
              </a:solidFill>
              <a:effectLst/>
              <a:latin typeface="+mj-ea"/>
              <a:ea typeface="+mj-ea"/>
              <a:cs typeface="+mn-cs"/>
            </a:rPr>
            <a:t>7.3</a:t>
          </a:r>
          <a:r>
            <a:rPr kumimoji="1" lang="ja-JP" altLang="ja-JP" sz="1300">
              <a:solidFill>
                <a:schemeClr val="dk1"/>
              </a:solidFill>
              <a:effectLst/>
              <a:latin typeface="+mj-ea"/>
              <a:ea typeface="+mj-ea"/>
              <a:cs typeface="+mn-cs"/>
            </a:rPr>
            <a:t>％となっているが類似団体内の順位、全国平均、兵庫県平均のいずれよりも低い値となっている。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一般財源の主な増加要因は、</a:t>
          </a:r>
          <a:r>
            <a:rPr lang="ja-JP" altLang="ja-JP" sz="1300" b="0" i="0" baseline="0">
              <a:solidFill>
                <a:schemeClr val="dk1"/>
              </a:solidFill>
              <a:effectLst/>
              <a:latin typeface="+mj-ea"/>
              <a:ea typeface="+mj-ea"/>
              <a:cs typeface="+mn-cs"/>
            </a:rPr>
            <a:t>臨時福祉給付金事業等の増額</a:t>
          </a:r>
          <a:r>
            <a:rPr kumimoji="1" lang="ja-JP" altLang="ja-JP" sz="1300">
              <a:solidFill>
                <a:schemeClr val="dk1"/>
              </a:solidFill>
              <a:effectLst/>
              <a:latin typeface="+mj-ea"/>
              <a:ea typeface="+mj-ea"/>
              <a:cs typeface="+mn-cs"/>
            </a:rPr>
            <a:t>が挙げられる。</a:t>
          </a:r>
          <a:endParaRPr lang="ja-JP" altLang="ja-JP" sz="1300">
            <a:effectLst/>
            <a:latin typeface="+mj-ea"/>
            <a:ea typeface="+mj-ea"/>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58965</xdr:rowOff>
    </xdr:from>
    <xdr:to>
      <xdr:col>7</xdr:col>
      <xdr:colOff>15875</xdr:colOff>
      <xdr:row>53</xdr:row>
      <xdr:rowOff>80735</xdr:rowOff>
    </xdr:to>
    <xdr:cxnSp macro="">
      <xdr:nvCxnSpPr>
        <xdr:cNvPr id="190" name="直線コネクタ 189"/>
        <xdr:cNvCxnSpPr/>
      </xdr:nvCxnSpPr>
      <xdr:spPr>
        <a:xfrm>
          <a:off x="3987800" y="91458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168020</xdr:rowOff>
    </xdr:from>
    <xdr:ext cx="762000" cy="259045"/>
    <xdr:sp macro="" textlink="">
      <xdr:nvSpPr>
        <xdr:cNvPr id="191"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110672</xdr:rowOff>
    </xdr:from>
    <xdr:to>
      <xdr:col>5</xdr:col>
      <xdr:colOff>549275</xdr:colOff>
      <xdr:row>53</xdr:row>
      <xdr:rowOff>58965</xdr:rowOff>
    </xdr:to>
    <xdr:cxnSp macro="">
      <xdr:nvCxnSpPr>
        <xdr:cNvPr id="193" name="直線コネクタ 192"/>
        <xdr:cNvCxnSpPr/>
      </xdr:nvCxnSpPr>
      <xdr:spPr>
        <a:xfrm>
          <a:off x="3098800" y="902607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5" name="テキスト ボックス 194"/>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110672</xdr:rowOff>
    </xdr:from>
    <xdr:to>
      <xdr:col>4</xdr:col>
      <xdr:colOff>346075</xdr:colOff>
      <xdr:row>52</xdr:row>
      <xdr:rowOff>121557</xdr:rowOff>
    </xdr:to>
    <xdr:cxnSp macro="">
      <xdr:nvCxnSpPr>
        <xdr:cNvPr id="196" name="直線コネクタ 195"/>
        <xdr:cNvCxnSpPr/>
      </xdr:nvCxnSpPr>
      <xdr:spPr>
        <a:xfrm flipV="1">
          <a:off x="2209800" y="9026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67128</xdr:rowOff>
    </xdr:from>
    <xdr:to>
      <xdr:col>3</xdr:col>
      <xdr:colOff>142875</xdr:colOff>
      <xdr:row>52</xdr:row>
      <xdr:rowOff>121557</xdr:rowOff>
    </xdr:to>
    <xdr:cxnSp macro="">
      <xdr:nvCxnSpPr>
        <xdr:cNvPr id="199" name="直線コネクタ 198"/>
        <xdr:cNvCxnSpPr/>
      </xdr:nvCxnSpPr>
      <xdr:spPr>
        <a:xfrm>
          <a:off x="1320800" y="89825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1" name="テキスト ボックス 200"/>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03" name="テキスト ボックス 202"/>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29935</xdr:rowOff>
    </xdr:from>
    <xdr:to>
      <xdr:col>7</xdr:col>
      <xdr:colOff>66675</xdr:colOff>
      <xdr:row>53</xdr:row>
      <xdr:rowOff>131535</xdr:rowOff>
    </xdr:to>
    <xdr:sp macro="" textlink="">
      <xdr:nvSpPr>
        <xdr:cNvPr id="209" name="円/楕円 208"/>
        <xdr:cNvSpPr/>
      </xdr:nvSpPr>
      <xdr:spPr>
        <a:xfrm>
          <a:off x="47752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46462</xdr:rowOff>
    </xdr:from>
    <xdr:ext cx="762000" cy="259045"/>
    <xdr:sp macro="" textlink="">
      <xdr:nvSpPr>
        <xdr:cNvPr id="210" name="扶助費該当値テキスト"/>
        <xdr:cNvSpPr txBox="1"/>
      </xdr:nvSpPr>
      <xdr:spPr>
        <a:xfrm>
          <a:off x="49149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8165</xdr:rowOff>
    </xdr:from>
    <xdr:to>
      <xdr:col>5</xdr:col>
      <xdr:colOff>600075</xdr:colOff>
      <xdr:row>53</xdr:row>
      <xdr:rowOff>109765</xdr:rowOff>
    </xdr:to>
    <xdr:sp macro="" textlink="">
      <xdr:nvSpPr>
        <xdr:cNvPr id="211" name="円/楕円 210"/>
        <xdr:cNvSpPr/>
      </xdr:nvSpPr>
      <xdr:spPr>
        <a:xfrm>
          <a:off x="3937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119942</xdr:rowOff>
    </xdr:from>
    <xdr:ext cx="736600" cy="259045"/>
    <xdr:sp macro="" textlink="">
      <xdr:nvSpPr>
        <xdr:cNvPr id="212" name="テキスト ボックス 211"/>
        <xdr:cNvSpPr txBox="1"/>
      </xdr:nvSpPr>
      <xdr:spPr>
        <a:xfrm>
          <a:off x="3606800" y="886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59872</xdr:rowOff>
    </xdr:from>
    <xdr:to>
      <xdr:col>4</xdr:col>
      <xdr:colOff>396875</xdr:colOff>
      <xdr:row>52</xdr:row>
      <xdr:rowOff>161472</xdr:rowOff>
    </xdr:to>
    <xdr:sp macro="" textlink="">
      <xdr:nvSpPr>
        <xdr:cNvPr id="213" name="円/楕円 212"/>
        <xdr:cNvSpPr/>
      </xdr:nvSpPr>
      <xdr:spPr>
        <a:xfrm>
          <a:off x="3048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199</xdr:rowOff>
    </xdr:from>
    <xdr:ext cx="762000" cy="259045"/>
    <xdr:sp macro="" textlink="">
      <xdr:nvSpPr>
        <xdr:cNvPr id="214" name="テキスト ボックス 213"/>
        <xdr:cNvSpPr txBox="1"/>
      </xdr:nvSpPr>
      <xdr:spPr>
        <a:xfrm>
          <a:off x="2717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70757</xdr:rowOff>
    </xdr:from>
    <xdr:to>
      <xdr:col>3</xdr:col>
      <xdr:colOff>193675</xdr:colOff>
      <xdr:row>53</xdr:row>
      <xdr:rowOff>907</xdr:rowOff>
    </xdr:to>
    <xdr:sp macro="" textlink="">
      <xdr:nvSpPr>
        <xdr:cNvPr id="215" name="円/楕円 214"/>
        <xdr:cNvSpPr/>
      </xdr:nvSpPr>
      <xdr:spPr>
        <a:xfrm>
          <a:off x="2159000" y="89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11084</xdr:rowOff>
    </xdr:from>
    <xdr:ext cx="762000" cy="259045"/>
    <xdr:sp macro="" textlink="">
      <xdr:nvSpPr>
        <xdr:cNvPr id="216" name="テキスト ボックス 215"/>
        <xdr:cNvSpPr txBox="1"/>
      </xdr:nvSpPr>
      <xdr:spPr>
        <a:xfrm>
          <a:off x="1828800" y="875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16328</xdr:rowOff>
    </xdr:from>
    <xdr:to>
      <xdr:col>1</xdr:col>
      <xdr:colOff>676275</xdr:colOff>
      <xdr:row>52</xdr:row>
      <xdr:rowOff>117928</xdr:rowOff>
    </xdr:to>
    <xdr:sp macro="" textlink="">
      <xdr:nvSpPr>
        <xdr:cNvPr id="217" name="円/楕円 216"/>
        <xdr:cNvSpPr/>
      </xdr:nvSpPr>
      <xdr:spPr>
        <a:xfrm>
          <a:off x="1270000" y="893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128105</xdr:rowOff>
    </xdr:from>
    <xdr:ext cx="762000" cy="259045"/>
    <xdr:sp macro="" textlink="">
      <xdr:nvSpPr>
        <xdr:cNvPr id="218" name="テキスト ボックス 217"/>
        <xdr:cNvSpPr txBox="1"/>
      </xdr:nvSpPr>
      <xdr:spPr>
        <a:xfrm>
          <a:off x="939800" y="870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前年度と比較すると、</a:t>
          </a:r>
          <a:r>
            <a:rPr kumimoji="1" lang="en-US" altLang="ja-JP" sz="1300">
              <a:solidFill>
                <a:schemeClr val="dk1"/>
              </a:solidFill>
              <a:effectLst/>
              <a:latin typeface="+mn-lt"/>
              <a:ea typeface="+mn-ea"/>
              <a:cs typeface="+mn-cs"/>
            </a:rPr>
            <a:t>1.6</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悪化</a:t>
          </a:r>
          <a:r>
            <a:rPr kumimoji="1" lang="ja-JP" altLang="ja-JP" sz="1300">
              <a:solidFill>
                <a:schemeClr val="dk1"/>
              </a:solidFill>
              <a:effectLst/>
              <a:latin typeface="+mn-lt"/>
              <a:ea typeface="+mn-ea"/>
              <a:cs typeface="+mn-cs"/>
            </a:rPr>
            <a:t>し、</a:t>
          </a:r>
          <a:r>
            <a:rPr kumimoji="1" lang="en-US" altLang="ja-JP" sz="1300">
              <a:solidFill>
                <a:schemeClr val="dk1"/>
              </a:solidFill>
              <a:effectLst/>
              <a:latin typeface="+mn-lt"/>
              <a:ea typeface="+mn-ea"/>
              <a:cs typeface="+mn-cs"/>
            </a:rPr>
            <a:t>14.1</a:t>
          </a:r>
          <a:r>
            <a:rPr kumimoji="1" lang="ja-JP" altLang="ja-JP" sz="1300">
              <a:solidFill>
                <a:schemeClr val="dk1"/>
              </a:solidFill>
              <a:effectLst/>
              <a:latin typeface="+mn-lt"/>
              <a:ea typeface="+mn-ea"/>
              <a:cs typeface="+mn-cs"/>
            </a:rPr>
            <a:t>％となっており、全国平均</a:t>
          </a:r>
          <a:r>
            <a:rPr kumimoji="1" lang="ja-JP" altLang="en-US" sz="1300">
              <a:solidFill>
                <a:schemeClr val="dk1"/>
              </a:solidFill>
              <a:effectLst/>
              <a:latin typeface="+mn-lt"/>
              <a:ea typeface="+mn-ea"/>
              <a:cs typeface="+mn-cs"/>
            </a:rPr>
            <a:t>、県平均を少し</a:t>
          </a:r>
          <a:r>
            <a:rPr kumimoji="1" lang="ja-JP" altLang="ja-JP" sz="1300">
              <a:solidFill>
                <a:schemeClr val="dk1"/>
              </a:solidFill>
              <a:effectLst/>
              <a:latin typeface="+mn-lt"/>
              <a:ea typeface="+mn-ea"/>
              <a:cs typeface="+mn-cs"/>
            </a:rPr>
            <a:t>下回る数値となった。</a:t>
          </a:r>
          <a:endParaRPr lang="ja-JP" altLang="ja-JP" sz="1300">
            <a:effectLst/>
          </a:endParaRPr>
        </a:p>
        <a:p>
          <a:pPr eaLnBrk="1" fontAlgn="auto" latinLnBrk="0" hangingPunct="1"/>
          <a:r>
            <a:rPr kumimoji="1" lang="ja-JP" altLang="ja-JP" sz="1300" baseline="0">
              <a:solidFill>
                <a:schemeClr val="dk1"/>
              </a:solidFill>
              <a:effectLst/>
              <a:latin typeface="+mn-lt"/>
              <a:ea typeface="+mn-ea"/>
              <a:cs typeface="+mn-cs"/>
            </a:rPr>
            <a:t>　</a:t>
          </a:r>
          <a:r>
            <a:rPr kumimoji="1" lang="ja-JP" altLang="en-US" sz="1300" baseline="0">
              <a:solidFill>
                <a:schemeClr val="dk1"/>
              </a:solidFill>
              <a:effectLst/>
              <a:latin typeface="+mn-lt"/>
              <a:ea typeface="+mn-ea"/>
              <a:cs typeface="+mn-cs"/>
            </a:rPr>
            <a:t>水道事業会計繰出金の増額が</a:t>
          </a:r>
          <a:r>
            <a:rPr kumimoji="1" lang="ja-JP" altLang="ja-JP" sz="1300">
              <a:solidFill>
                <a:schemeClr val="dk1"/>
              </a:solidFill>
              <a:effectLst/>
              <a:latin typeface="+mn-lt"/>
              <a:ea typeface="+mn-ea"/>
              <a:cs typeface="+mn-cs"/>
            </a:rPr>
            <a:t>主な要因</a:t>
          </a:r>
          <a:r>
            <a:rPr kumimoji="1" lang="ja-JP" altLang="en-US" sz="1300">
              <a:solidFill>
                <a:schemeClr val="dk1"/>
              </a:solidFill>
              <a:effectLst/>
              <a:latin typeface="+mn-lt"/>
              <a:ea typeface="+mn-ea"/>
              <a:cs typeface="+mn-cs"/>
            </a:rPr>
            <a:t>となっている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43180</xdr:rowOff>
    </xdr:to>
    <xdr:cxnSp macro="">
      <xdr:nvCxnSpPr>
        <xdr:cNvPr id="246" name="直線コネクタ 245"/>
        <xdr:cNvCxnSpPr/>
      </xdr:nvCxnSpPr>
      <xdr:spPr>
        <a:xfrm flipV="1">
          <a:off x="16510000" y="91871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15257</xdr:rowOff>
    </xdr:from>
    <xdr:ext cx="762000" cy="259045"/>
    <xdr:sp macro="" textlink="">
      <xdr:nvSpPr>
        <xdr:cNvPr id="247" name="その他最小値テキスト"/>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60</xdr:row>
      <xdr:rowOff>43180</xdr:rowOff>
    </xdr:from>
    <xdr:to>
      <xdr:col>24</xdr:col>
      <xdr:colOff>120650</xdr:colOff>
      <xdr:row>60</xdr:row>
      <xdr:rowOff>43180</xdr:rowOff>
    </xdr:to>
    <xdr:cxnSp macro="">
      <xdr:nvCxnSpPr>
        <xdr:cNvPr id="248" name="直線コネクタ 247"/>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49"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0" name="直線コネクタ 249"/>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50800</xdr:rowOff>
    </xdr:from>
    <xdr:to>
      <xdr:col>24</xdr:col>
      <xdr:colOff>31750</xdr:colOff>
      <xdr:row>57</xdr:row>
      <xdr:rowOff>1270</xdr:rowOff>
    </xdr:to>
    <xdr:cxnSp macro="">
      <xdr:nvCxnSpPr>
        <xdr:cNvPr id="251" name="直線コネクタ 250"/>
        <xdr:cNvCxnSpPr/>
      </xdr:nvCxnSpPr>
      <xdr:spPr>
        <a:xfrm>
          <a:off x="15671800" y="96520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52"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3" name="フローチャート : 判断 252"/>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50800</xdr:rowOff>
    </xdr:from>
    <xdr:to>
      <xdr:col>22</xdr:col>
      <xdr:colOff>565150</xdr:colOff>
      <xdr:row>60</xdr:row>
      <xdr:rowOff>149860</xdr:rowOff>
    </xdr:to>
    <xdr:cxnSp macro="">
      <xdr:nvCxnSpPr>
        <xdr:cNvPr id="254" name="直線コネクタ 253"/>
        <xdr:cNvCxnSpPr/>
      </xdr:nvCxnSpPr>
      <xdr:spPr>
        <a:xfrm flipV="1">
          <a:off x="14782800" y="9652000"/>
          <a:ext cx="889000" cy="78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55" name="フローチャート : 判断 254"/>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6" name="テキスト ボックス 255"/>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146050</xdr:rowOff>
    </xdr:from>
    <xdr:to>
      <xdr:col>21</xdr:col>
      <xdr:colOff>361950</xdr:colOff>
      <xdr:row>60</xdr:row>
      <xdr:rowOff>149860</xdr:rowOff>
    </xdr:to>
    <xdr:cxnSp macro="">
      <xdr:nvCxnSpPr>
        <xdr:cNvPr id="257" name="直線コネクタ 256"/>
        <xdr:cNvCxnSpPr/>
      </xdr:nvCxnSpPr>
      <xdr:spPr>
        <a:xfrm>
          <a:off x="13893800" y="102616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146050</xdr:rowOff>
    </xdr:from>
    <xdr:to>
      <xdr:col>20</xdr:col>
      <xdr:colOff>158750</xdr:colOff>
      <xdr:row>60</xdr:row>
      <xdr:rowOff>43180</xdr:rowOff>
    </xdr:to>
    <xdr:cxnSp macro="">
      <xdr:nvCxnSpPr>
        <xdr:cNvPr id="260" name="直線コネクタ 259"/>
        <xdr:cNvCxnSpPr/>
      </xdr:nvCxnSpPr>
      <xdr:spPr>
        <a:xfrm flipV="1">
          <a:off x="13004800" y="10261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70" name="円/楕円 269"/>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138447</xdr:rowOff>
    </xdr:from>
    <xdr:ext cx="762000" cy="259045"/>
    <xdr:sp macro="" textlink="">
      <xdr:nvSpPr>
        <xdr:cNvPr id="271" name="その他該当値テキスト"/>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0</xdr:rowOff>
    </xdr:from>
    <xdr:to>
      <xdr:col>22</xdr:col>
      <xdr:colOff>615950</xdr:colOff>
      <xdr:row>56</xdr:row>
      <xdr:rowOff>101600</xdr:rowOff>
    </xdr:to>
    <xdr:sp macro="" textlink="">
      <xdr:nvSpPr>
        <xdr:cNvPr id="272" name="円/楕円 271"/>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111777</xdr:rowOff>
    </xdr:from>
    <xdr:ext cx="736600" cy="259045"/>
    <xdr:sp macro="" textlink="">
      <xdr:nvSpPr>
        <xdr:cNvPr id="273" name="テキスト ボックス 272"/>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99060</xdr:rowOff>
    </xdr:from>
    <xdr:to>
      <xdr:col>21</xdr:col>
      <xdr:colOff>412750</xdr:colOff>
      <xdr:row>61</xdr:row>
      <xdr:rowOff>29210</xdr:rowOff>
    </xdr:to>
    <xdr:sp macro="" textlink="">
      <xdr:nvSpPr>
        <xdr:cNvPr id="274" name="円/楕円 273"/>
        <xdr:cNvSpPr/>
      </xdr:nvSpPr>
      <xdr:spPr>
        <a:xfrm>
          <a:off x="14732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13987</xdr:rowOff>
    </xdr:from>
    <xdr:ext cx="762000" cy="259045"/>
    <xdr:sp macro="" textlink="">
      <xdr:nvSpPr>
        <xdr:cNvPr id="275" name="テキスト ボックス 274"/>
        <xdr:cNvSpPr txBox="1"/>
      </xdr:nvSpPr>
      <xdr:spPr>
        <a:xfrm>
          <a:off x="14401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95250</xdr:rowOff>
    </xdr:from>
    <xdr:to>
      <xdr:col>20</xdr:col>
      <xdr:colOff>209550</xdr:colOff>
      <xdr:row>60</xdr:row>
      <xdr:rowOff>25400</xdr:rowOff>
    </xdr:to>
    <xdr:sp macro="" textlink="">
      <xdr:nvSpPr>
        <xdr:cNvPr id="276" name="円/楕円 275"/>
        <xdr:cNvSpPr/>
      </xdr:nvSpPr>
      <xdr:spPr>
        <a:xfrm>
          <a:off x="13843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10177</xdr:rowOff>
    </xdr:from>
    <xdr:ext cx="762000" cy="259045"/>
    <xdr:sp macro="" textlink="">
      <xdr:nvSpPr>
        <xdr:cNvPr id="277" name="テキスト ボックス 276"/>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163830</xdr:rowOff>
    </xdr:from>
    <xdr:to>
      <xdr:col>19</xdr:col>
      <xdr:colOff>6350</xdr:colOff>
      <xdr:row>60</xdr:row>
      <xdr:rowOff>93980</xdr:rowOff>
    </xdr:to>
    <xdr:sp macro="" textlink="">
      <xdr:nvSpPr>
        <xdr:cNvPr id="278" name="円/楕円 277"/>
        <xdr:cNvSpPr/>
      </xdr:nvSpPr>
      <xdr:spPr>
        <a:xfrm>
          <a:off x="12954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78757</xdr:rowOff>
    </xdr:from>
    <xdr:ext cx="762000" cy="259045"/>
    <xdr:sp macro="" textlink="">
      <xdr:nvSpPr>
        <xdr:cNvPr id="279" name="テキスト ボックス 278"/>
        <xdr:cNvSpPr txBox="1"/>
      </xdr:nvSpPr>
      <xdr:spPr>
        <a:xfrm>
          <a:off x="12623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前年度から</a:t>
          </a:r>
          <a:r>
            <a:rPr kumimoji="1" lang="en-US" altLang="ja-JP" sz="1300" baseline="0">
              <a:solidFill>
                <a:schemeClr val="dk1"/>
              </a:solidFill>
              <a:effectLst/>
              <a:latin typeface="+mn-lt"/>
              <a:ea typeface="+mn-ea"/>
              <a:cs typeface="+mn-cs"/>
            </a:rPr>
            <a:t>1.7</a:t>
          </a:r>
          <a:r>
            <a:rPr kumimoji="1" lang="ja-JP" altLang="ja-JP" sz="1300" baseline="0">
              <a:solidFill>
                <a:schemeClr val="dk1"/>
              </a:solidFill>
              <a:effectLst/>
              <a:latin typeface="+mn-lt"/>
              <a:ea typeface="+mn-ea"/>
              <a:cs typeface="+mn-cs"/>
            </a:rPr>
            <a:t>ポイント</a:t>
          </a:r>
          <a:r>
            <a:rPr kumimoji="1" lang="ja-JP" altLang="en-US" sz="1300" baseline="0">
              <a:solidFill>
                <a:schemeClr val="dk1"/>
              </a:solidFill>
              <a:effectLst/>
              <a:latin typeface="+mn-lt"/>
              <a:ea typeface="+mn-ea"/>
              <a:cs typeface="+mn-cs"/>
            </a:rPr>
            <a:t>改善</a:t>
          </a:r>
          <a:r>
            <a:rPr kumimoji="1" lang="ja-JP" altLang="ja-JP" sz="1300" baseline="0">
              <a:solidFill>
                <a:schemeClr val="dk1"/>
              </a:solidFill>
              <a:effectLst/>
              <a:latin typeface="+mn-lt"/>
              <a:ea typeface="+mn-ea"/>
              <a:cs typeface="+mn-cs"/>
            </a:rPr>
            <a:t>し、</a:t>
          </a:r>
          <a:r>
            <a:rPr kumimoji="1" lang="en-US" altLang="ja-JP" sz="1300" baseline="0">
              <a:solidFill>
                <a:schemeClr val="dk1"/>
              </a:solidFill>
              <a:effectLst/>
              <a:latin typeface="+mn-lt"/>
              <a:ea typeface="+mn-ea"/>
              <a:cs typeface="+mn-cs"/>
            </a:rPr>
            <a:t>14.0</a:t>
          </a:r>
          <a:r>
            <a:rPr kumimoji="1" lang="ja-JP" altLang="ja-JP" sz="1300" baseline="0">
              <a:solidFill>
                <a:schemeClr val="dk1"/>
              </a:solidFill>
              <a:effectLst/>
              <a:latin typeface="+mn-lt"/>
              <a:ea typeface="+mn-ea"/>
              <a:cs typeface="+mn-cs"/>
            </a:rPr>
            <a:t>％となっている。</a:t>
          </a:r>
          <a:endParaRPr lang="ja-JP" altLang="ja-JP" sz="1300">
            <a:effectLst/>
          </a:endParaRPr>
        </a:p>
        <a:p>
          <a:r>
            <a:rPr kumimoji="1" lang="ja-JP" altLang="ja-JP" sz="1300" baseline="0">
              <a:solidFill>
                <a:schemeClr val="dk1"/>
              </a:solidFill>
              <a:effectLst/>
              <a:latin typeface="+mn-lt"/>
              <a:ea typeface="+mn-ea"/>
              <a:cs typeface="+mn-cs"/>
            </a:rPr>
            <a:t>　</a:t>
          </a:r>
          <a:r>
            <a:rPr kumimoji="1" lang="ja-JP" altLang="en-US" sz="1300" baseline="0">
              <a:solidFill>
                <a:schemeClr val="dk1"/>
              </a:solidFill>
              <a:effectLst/>
              <a:latin typeface="+mn-lt"/>
              <a:ea typeface="+mn-ea"/>
              <a:cs typeface="+mn-cs"/>
            </a:rPr>
            <a:t>改善</a:t>
          </a:r>
          <a:r>
            <a:rPr kumimoji="1" lang="ja-JP" altLang="ja-JP" sz="1300" baseline="0">
              <a:solidFill>
                <a:schemeClr val="dk1"/>
              </a:solidFill>
              <a:effectLst/>
              <a:latin typeface="+mn-lt"/>
              <a:ea typeface="+mn-ea"/>
              <a:cs typeface="+mn-cs"/>
            </a:rPr>
            <a:t>の主な要因としては、</a:t>
          </a:r>
          <a:r>
            <a:rPr lang="ja-JP" altLang="en-US" sz="1300" b="0" i="0" u="none" strike="noStrike" baseline="0" smtClean="0">
              <a:solidFill>
                <a:schemeClr val="dk1"/>
              </a:solidFill>
              <a:latin typeface="+mn-lt"/>
              <a:ea typeface="+mn-ea"/>
              <a:cs typeface="+mn-cs"/>
            </a:rPr>
            <a:t>消防団員退職報償金やプレミアム商品券発行支援補助金の減額があげられる</a:t>
          </a:r>
          <a:r>
            <a:rPr kumimoji="1" lang="ja-JP" altLang="ja-JP" sz="1300" baseline="0">
              <a:solidFill>
                <a:schemeClr val="dk1"/>
              </a:solidFill>
              <a:effectLst/>
              <a:latin typeface="+mn-lt"/>
              <a:ea typeface="+mn-ea"/>
              <a:cs typeface="+mn-cs"/>
            </a:rPr>
            <a:t>。</a:t>
          </a:r>
          <a:endParaRPr kumimoji="1" lang="en-US" altLang="ja-JP" sz="1300" baseline="0">
            <a:solidFill>
              <a:schemeClr val="dk1"/>
            </a:solidFill>
            <a:effectLst/>
            <a:latin typeface="+mn-lt"/>
            <a:ea typeface="+mn-ea"/>
            <a:cs typeface="+mn-cs"/>
          </a:endParaRPr>
        </a:p>
        <a:p>
          <a:r>
            <a:rPr kumimoji="1" lang="ja-JP" altLang="en-US" sz="1300" baseline="0">
              <a:solidFill>
                <a:schemeClr val="dk1"/>
              </a:solidFill>
              <a:effectLst/>
              <a:latin typeface="+mn-lt"/>
              <a:ea typeface="+mn-ea"/>
              <a:cs typeface="+mn-cs"/>
            </a:rPr>
            <a:t>　依然として下水道事業への繰出金の比率が高いのが課題である。</a:t>
          </a:r>
          <a:r>
            <a:rPr kumimoji="1" lang="ja-JP" altLang="ja-JP" sz="1300" baseline="0">
              <a:solidFill>
                <a:schemeClr val="dk1"/>
              </a:solidFill>
              <a:effectLst/>
              <a:latin typeface="+mn-lt"/>
              <a:ea typeface="+mn-ea"/>
              <a:cs typeface="+mn-cs"/>
            </a:rPr>
            <a:t>下水道事業債の償還額のピークは過ぎ、減少傾向にあるが、収納率の向上、人件費や維持管理費の削減に取り組み、下水道事業への繰出の抑制に努める必要がある。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2" name="直線コネクタ 301"/>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5"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6" name="直線コネクタ 305"/>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127000</xdr:rowOff>
    </xdr:from>
    <xdr:to>
      <xdr:col>24</xdr:col>
      <xdr:colOff>31750</xdr:colOff>
      <xdr:row>39</xdr:row>
      <xdr:rowOff>52705</xdr:rowOff>
    </xdr:to>
    <xdr:cxnSp macro="">
      <xdr:nvCxnSpPr>
        <xdr:cNvPr id="307" name="直線コネクタ 306"/>
        <xdr:cNvCxnSpPr/>
      </xdr:nvCxnSpPr>
      <xdr:spPr>
        <a:xfrm flipV="1">
          <a:off x="15671800" y="664210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08"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09" name="フローチャート : 判断 308"/>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138430</xdr:rowOff>
    </xdr:from>
    <xdr:to>
      <xdr:col>22</xdr:col>
      <xdr:colOff>565150</xdr:colOff>
      <xdr:row>39</xdr:row>
      <xdr:rowOff>52705</xdr:rowOff>
    </xdr:to>
    <xdr:cxnSp macro="">
      <xdr:nvCxnSpPr>
        <xdr:cNvPr id="310" name="直線コネクタ 309"/>
        <xdr:cNvCxnSpPr/>
      </xdr:nvCxnSpPr>
      <xdr:spPr>
        <a:xfrm>
          <a:off x="14782800" y="6139180"/>
          <a:ext cx="889000" cy="60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1" name="フローチャート : 判断 310"/>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10812</xdr:rowOff>
    </xdr:from>
    <xdr:ext cx="736600" cy="259045"/>
    <xdr:sp macro="" textlink="">
      <xdr:nvSpPr>
        <xdr:cNvPr id="312" name="テキスト ボックス 311"/>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138430</xdr:rowOff>
    </xdr:from>
    <xdr:to>
      <xdr:col>21</xdr:col>
      <xdr:colOff>361950</xdr:colOff>
      <xdr:row>35</xdr:row>
      <xdr:rowOff>161290</xdr:rowOff>
    </xdr:to>
    <xdr:cxnSp macro="">
      <xdr:nvCxnSpPr>
        <xdr:cNvPr id="313" name="直線コネクタ 312"/>
        <xdr:cNvCxnSpPr/>
      </xdr:nvCxnSpPr>
      <xdr:spPr>
        <a:xfrm flipV="1">
          <a:off x="13893800" y="613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161290</xdr:rowOff>
    </xdr:from>
    <xdr:to>
      <xdr:col>20</xdr:col>
      <xdr:colOff>158750</xdr:colOff>
      <xdr:row>36</xdr:row>
      <xdr:rowOff>12700</xdr:rowOff>
    </xdr:to>
    <xdr:cxnSp macro="">
      <xdr:nvCxnSpPr>
        <xdr:cNvPr id="316" name="直線コネクタ 315"/>
        <xdr:cNvCxnSpPr/>
      </xdr:nvCxnSpPr>
      <xdr:spPr>
        <a:xfrm flipV="1">
          <a:off x="13004800" y="616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18" name="テキスト ボックス 317"/>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0" name="テキスト ボックス 31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76200</xdr:rowOff>
    </xdr:from>
    <xdr:to>
      <xdr:col>24</xdr:col>
      <xdr:colOff>82550</xdr:colOff>
      <xdr:row>39</xdr:row>
      <xdr:rowOff>6350</xdr:rowOff>
    </xdr:to>
    <xdr:sp macro="" textlink="">
      <xdr:nvSpPr>
        <xdr:cNvPr id="326" name="円/楕円 325"/>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48277</xdr:rowOff>
    </xdr:from>
    <xdr:ext cx="762000" cy="259045"/>
    <xdr:sp macro="" textlink="">
      <xdr:nvSpPr>
        <xdr:cNvPr id="327" name="補助費等該当値テキスト"/>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1905</xdr:rowOff>
    </xdr:from>
    <xdr:to>
      <xdr:col>22</xdr:col>
      <xdr:colOff>615950</xdr:colOff>
      <xdr:row>39</xdr:row>
      <xdr:rowOff>103505</xdr:rowOff>
    </xdr:to>
    <xdr:sp macro="" textlink="">
      <xdr:nvSpPr>
        <xdr:cNvPr id="328" name="円/楕円 327"/>
        <xdr:cNvSpPr/>
      </xdr:nvSpPr>
      <xdr:spPr>
        <a:xfrm>
          <a:off x="15621000" y="66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88282</xdr:rowOff>
    </xdr:from>
    <xdr:ext cx="736600" cy="259045"/>
    <xdr:sp macro="" textlink="">
      <xdr:nvSpPr>
        <xdr:cNvPr id="329" name="テキスト ボックス 328"/>
        <xdr:cNvSpPr txBox="1"/>
      </xdr:nvSpPr>
      <xdr:spPr>
        <a:xfrm>
          <a:off x="15290800" y="6774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87630</xdr:rowOff>
    </xdr:from>
    <xdr:to>
      <xdr:col>21</xdr:col>
      <xdr:colOff>412750</xdr:colOff>
      <xdr:row>36</xdr:row>
      <xdr:rowOff>17780</xdr:rowOff>
    </xdr:to>
    <xdr:sp macro="" textlink="">
      <xdr:nvSpPr>
        <xdr:cNvPr id="330" name="円/楕円 329"/>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27957</xdr:rowOff>
    </xdr:from>
    <xdr:ext cx="762000" cy="259045"/>
    <xdr:sp macro="" textlink="">
      <xdr:nvSpPr>
        <xdr:cNvPr id="331" name="テキスト ボックス 330"/>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110490</xdr:rowOff>
    </xdr:from>
    <xdr:to>
      <xdr:col>20</xdr:col>
      <xdr:colOff>209550</xdr:colOff>
      <xdr:row>36</xdr:row>
      <xdr:rowOff>40640</xdr:rowOff>
    </xdr:to>
    <xdr:sp macro="" textlink="">
      <xdr:nvSpPr>
        <xdr:cNvPr id="332" name="円/楕円 331"/>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33" name="テキスト ボックス 332"/>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34" name="円/楕円 333"/>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73677</xdr:rowOff>
    </xdr:from>
    <xdr:ext cx="762000" cy="259045"/>
    <xdr:sp macro="" textlink="">
      <xdr:nvSpPr>
        <xdr:cNvPr id="335" name="テキスト ボックス 334"/>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300">
              <a:solidFill>
                <a:schemeClr val="dk1"/>
              </a:solidFill>
              <a:effectLst/>
              <a:latin typeface="+mj-ea"/>
              <a:ea typeface="+mj-ea"/>
              <a:cs typeface="+mn-cs"/>
            </a:rPr>
            <a:t>前年度対比で見ると、</a:t>
          </a:r>
          <a:r>
            <a:rPr kumimoji="1" lang="en-US" altLang="ja-JP" sz="1300">
              <a:solidFill>
                <a:schemeClr val="dk1"/>
              </a:solidFill>
              <a:effectLst/>
              <a:latin typeface="+mj-ea"/>
              <a:ea typeface="+mj-ea"/>
              <a:cs typeface="+mn-cs"/>
            </a:rPr>
            <a:t>0.7</a:t>
          </a:r>
          <a:r>
            <a:rPr kumimoji="1" lang="ja-JP" altLang="ja-JP" sz="1300">
              <a:solidFill>
                <a:schemeClr val="dk1"/>
              </a:solidFill>
              <a:effectLst/>
              <a:latin typeface="+mj-ea"/>
              <a:ea typeface="+mj-ea"/>
              <a:cs typeface="+mn-cs"/>
            </a:rPr>
            <a:t>ポイント悪化して</a:t>
          </a:r>
          <a:r>
            <a:rPr kumimoji="1" lang="ja-JP" altLang="en-US" sz="1300">
              <a:solidFill>
                <a:schemeClr val="dk1"/>
              </a:solidFill>
              <a:effectLst/>
              <a:latin typeface="+mj-ea"/>
              <a:ea typeface="+mj-ea"/>
              <a:cs typeface="+mn-cs"/>
            </a:rPr>
            <a:t>いる。</a:t>
          </a:r>
          <a:r>
            <a:rPr lang="ja-JP" altLang="en-US" sz="1300" b="0" i="0" u="none" strike="noStrike" baseline="0" smtClean="0">
              <a:solidFill>
                <a:schemeClr val="dk1"/>
              </a:solidFill>
              <a:latin typeface="+mn-lt"/>
              <a:ea typeface="+mn-ea"/>
              <a:cs typeface="+mn-cs"/>
            </a:rPr>
            <a:t>一般単独事業債等の増額が原因であるが、</a:t>
          </a:r>
          <a:r>
            <a:rPr kumimoji="1" lang="ja-JP" altLang="ja-JP" sz="1300">
              <a:solidFill>
                <a:schemeClr val="dk1"/>
              </a:solidFill>
              <a:effectLst/>
              <a:latin typeface="+mj-ea"/>
              <a:ea typeface="+mj-ea"/>
              <a:cs typeface="+mn-cs"/>
            </a:rPr>
            <a:t>ほぼ横ばいの推移である。</a:t>
          </a:r>
          <a:endParaRPr lang="ja-JP" altLang="ja-JP" sz="1300">
            <a:effectLst/>
            <a:latin typeface="+mj-ea"/>
            <a:ea typeface="+mj-ea"/>
          </a:endParaRPr>
        </a:p>
        <a:p>
          <a:r>
            <a:rPr kumimoji="1" lang="ja-JP" altLang="ja-JP" sz="1300">
              <a:solidFill>
                <a:schemeClr val="dk1"/>
              </a:solidFill>
              <a:effectLst/>
              <a:latin typeface="+mj-ea"/>
              <a:ea typeface="+mj-ea"/>
              <a:cs typeface="+mn-cs"/>
            </a:rPr>
            <a:t>　今後の公債費増加に備え、繰上償還を行うことによる後年の公債費削減や市債残高の圧縮積極的に取り組む必要がある。</a:t>
          </a:r>
          <a:endParaRPr lang="ja-JP" altLang="ja-JP" sz="1300">
            <a:effectLst/>
            <a:latin typeface="+mj-ea"/>
            <a:ea typeface="+mj-ea"/>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0" name="直線コネクタ 359"/>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1"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2" name="直線コネクタ 361"/>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3"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4" name="直線コネクタ 363"/>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30987</xdr:rowOff>
    </xdr:from>
    <xdr:to>
      <xdr:col>7</xdr:col>
      <xdr:colOff>15875</xdr:colOff>
      <xdr:row>78</xdr:row>
      <xdr:rowOff>62992</xdr:rowOff>
    </xdr:to>
    <xdr:cxnSp macro="">
      <xdr:nvCxnSpPr>
        <xdr:cNvPr id="365" name="直線コネクタ 364"/>
        <xdr:cNvCxnSpPr/>
      </xdr:nvCxnSpPr>
      <xdr:spPr>
        <a:xfrm>
          <a:off x="3987800" y="13404087"/>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6"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7" name="フローチャート : 判断 366"/>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xdr:rowOff>
    </xdr:from>
    <xdr:to>
      <xdr:col>5</xdr:col>
      <xdr:colOff>549275</xdr:colOff>
      <xdr:row>78</xdr:row>
      <xdr:rowOff>30987</xdr:rowOff>
    </xdr:to>
    <xdr:cxnSp macro="">
      <xdr:nvCxnSpPr>
        <xdr:cNvPr id="368" name="直線コネクタ 367"/>
        <xdr:cNvCxnSpPr/>
      </xdr:nvCxnSpPr>
      <xdr:spPr>
        <a:xfrm>
          <a:off x="3098800" y="133858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69" name="フローチャート :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70" name="テキスト ボックス 36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xdr:rowOff>
    </xdr:from>
    <xdr:to>
      <xdr:col>4</xdr:col>
      <xdr:colOff>346075</xdr:colOff>
      <xdr:row>78</xdr:row>
      <xdr:rowOff>44704</xdr:rowOff>
    </xdr:to>
    <xdr:cxnSp macro="">
      <xdr:nvCxnSpPr>
        <xdr:cNvPr id="371" name="直線コネクタ 370"/>
        <xdr:cNvCxnSpPr/>
      </xdr:nvCxnSpPr>
      <xdr:spPr>
        <a:xfrm flipV="1">
          <a:off x="2209800" y="133858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2" name="フローチャート : 判断 371"/>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3" name="テキスト ボックス 372"/>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44704</xdr:rowOff>
    </xdr:from>
    <xdr:to>
      <xdr:col>3</xdr:col>
      <xdr:colOff>142875</xdr:colOff>
      <xdr:row>78</xdr:row>
      <xdr:rowOff>53848</xdr:rowOff>
    </xdr:to>
    <xdr:cxnSp macro="">
      <xdr:nvCxnSpPr>
        <xdr:cNvPr id="374" name="直線コネクタ 373"/>
        <xdr:cNvCxnSpPr/>
      </xdr:nvCxnSpPr>
      <xdr:spPr>
        <a:xfrm flipV="1">
          <a:off x="1320800" y="134178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5" name="フローチャート : 判断 374"/>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6" name="テキスト ボックス 375"/>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7" name="フローチャート : 判断 376"/>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78" name="テキスト ボックス 377"/>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12192</xdr:rowOff>
    </xdr:from>
    <xdr:to>
      <xdr:col>7</xdr:col>
      <xdr:colOff>66675</xdr:colOff>
      <xdr:row>78</xdr:row>
      <xdr:rowOff>113792</xdr:rowOff>
    </xdr:to>
    <xdr:sp macro="" textlink="">
      <xdr:nvSpPr>
        <xdr:cNvPr id="384" name="円/楕円 383"/>
        <xdr:cNvSpPr/>
      </xdr:nvSpPr>
      <xdr:spPr>
        <a:xfrm>
          <a:off x="4775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155719</xdr:rowOff>
    </xdr:from>
    <xdr:ext cx="762000" cy="259045"/>
    <xdr:sp macro="" textlink="">
      <xdr:nvSpPr>
        <xdr:cNvPr id="385" name="公債費該当値テキスト"/>
        <xdr:cNvSpPr txBox="1"/>
      </xdr:nvSpPr>
      <xdr:spPr>
        <a:xfrm>
          <a:off x="4914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151637</xdr:rowOff>
    </xdr:from>
    <xdr:to>
      <xdr:col>5</xdr:col>
      <xdr:colOff>600075</xdr:colOff>
      <xdr:row>78</xdr:row>
      <xdr:rowOff>81787</xdr:rowOff>
    </xdr:to>
    <xdr:sp macro="" textlink="">
      <xdr:nvSpPr>
        <xdr:cNvPr id="386" name="円/楕円 385"/>
        <xdr:cNvSpPr/>
      </xdr:nvSpPr>
      <xdr:spPr>
        <a:xfrm>
          <a:off x="3937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66564</xdr:rowOff>
    </xdr:from>
    <xdr:ext cx="736600" cy="259045"/>
    <xdr:sp macro="" textlink="">
      <xdr:nvSpPr>
        <xdr:cNvPr id="387" name="テキスト ボックス 386"/>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133350</xdr:rowOff>
    </xdr:from>
    <xdr:to>
      <xdr:col>4</xdr:col>
      <xdr:colOff>396875</xdr:colOff>
      <xdr:row>78</xdr:row>
      <xdr:rowOff>63500</xdr:rowOff>
    </xdr:to>
    <xdr:sp macro="" textlink="">
      <xdr:nvSpPr>
        <xdr:cNvPr id="388" name="円/楕円 387"/>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89" name="テキスト ボックス 388"/>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165354</xdr:rowOff>
    </xdr:from>
    <xdr:to>
      <xdr:col>3</xdr:col>
      <xdr:colOff>193675</xdr:colOff>
      <xdr:row>78</xdr:row>
      <xdr:rowOff>95504</xdr:rowOff>
    </xdr:to>
    <xdr:sp macro="" textlink="">
      <xdr:nvSpPr>
        <xdr:cNvPr id="390" name="円/楕円 389"/>
        <xdr:cNvSpPr/>
      </xdr:nvSpPr>
      <xdr:spPr>
        <a:xfrm>
          <a:off x="2159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80281</xdr:rowOff>
    </xdr:from>
    <xdr:ext cx="762000" cy="259045"/>
    <xdr:sp macro="" textlink="">
      <xdr:nvSpPr>
        <xdr:cNvPr id="391" name="テキスト ボックス 390"/>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xdr:rowOff>
    </xdr:from>
    <xdr:to>
      <xdr:col>1</xdr:col>
      <xdr:colOff>676275</xdr:colOff>
      <xdr:row>78</xdr:row>
      <xdr:rowOff>104648</xdr:rowOff>
    </xdr:to>
    <xdr:sp macro="" textlink="">
      <xdr:nvSpPr>
        <xdr:cNvPr id="392" name="円/楕円 391"/>
        <xdr:cNvSpPr/>
      </xdr:nvSpPr>
      <xdr:spPr>
        <a:xfrm>
          <a:off x="1270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89425</xdr:rowOff>
    </xdr:from>
    <xdr:ext cx="762000" cy="259045"/>
    <xdr:sp macro="" textlink="">
      <xdr:nvSpPr>
        <xdr:cNvPr id="393" name="テキスト ボックス 392"/>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前年度から</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ポイント悪化し</a:t>
          </a:r>
          <a:r>
            <a:rPr kumimoji="1" lang="en-US" altLang="ja-JP" sz="1300">
              <a:solidFill>
                <a:schemeClr val="dk1"/>
              </a:solidFill>
              <a:effectLst/>
              <a:latin typeface="+mn-lt"/>
              <a:ea typeface="+mn-ea"/>
              <a:cs typeface="+mn-cs"/>
            </a:rPr>
            <a:t>69.4</a:t>
          </a:r>
          <a:r>
            <a:rPr kumimoji="1" lang="ja-JP" altLang="ja-JP" sz="1300">
              <a:solidFill>
                <a:schemeClr val="dk1"/>
              </a:solidFill>
              <a:effectLst/>
              <a:latin typeface="+mn-lt"/>
              <a:ea typeface="+mn-ea"/>
              <a:cs typeface="+mn-cs"/>
            </a:rPr>
            <a:t>％となっているが、全国平均、減平均、類似団体平均のいずれよりも低い値を維持している。</a:t>
          </a:r>
          <a:endParaRPr lang="ja-JP" altLang="ja-JP" sz="1300">
            <a:effectLst/>
          </a:endParaRPr>
        </a:p>
        <a:p>
          <a:r>
            <a:rPr kumimoji="1" lang="ja-JP" altLang="ja-JP" sz="1300">
              <a:solidFill>
                <a:schemeClr val="dk1"/>
              </a:solidFill>
              <a:effectLst/>
              <a:latin typeface="+mn-lt"/>
              <a:ea typeface="+mn-ea"/>
              <a:cs typeface="+mn-cs"/>
            </a:rPr>
            <a:t>　今後も引き続き人件費の抑制や行政サービスの適正化などにより経常経費の抑制を図る。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1" name="直線コネクタ 420"/>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2"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3" name="直線コネクタ 422"/>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4"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5" name="直線コネクタ 424"/>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85090</xdr:rowOff>
    </xdr:from>
    <xdr:to>
      <xdr:col>24</xdr:col>
      <xdr:colOff>31750</xdr:colOff>
      <xdr:row>75</xdr:row>
      <xdr:rowOff>8890</xdr:rowOff>
    </xdr:to>
    <xdr:cxnSp macro="">
      <xdr:nvCxnSpPr>
        <xdr:cNvPr id="426" name="直線コネクタ 425"/>
        <xdr:cNvCxnSpPr/>
      </xdr:nvCxnSpPr>
      <xdr:spPr>
        <a:xfrm>
          <a:off x="15671800" y="1277239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7" name="公債費以外平均値テキスト"/>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28" name="フローチャート : 判断 427"/>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31750</xdr:rowOff>
    </xdr:from>
    <xdr:to>
      <xdr:col>22</xdr:col>
      <xdr:colOff>565150</xdr:colOff>
      <xdr:row>74</xdr:row>
      <xdr:rowOff>85090</xdr:rowOff>
    </xdr:to>
    <xdr:cxnSp macro="">
      <xdr:nvCxnSpPr>
        <xdr:cNvPr id="429" name="直線コネクタ 428"/>
        <xdr:cNvCxnSpPr/>
      </xdr:nvCxnSpPr>
      <xdr:spPr>
        <a:xfrm>
          <a:off x="14782800" y="127190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0" name="フローチャート : 判断 429"/>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170197</xdr:rowOff>
    </xdr:from>
    <xdr:ext cx="736600" cy="259045"/>
    <xdr:sp macro="" textlink="">
      <xdr:nvSpPr>
        <xdr:cNvPr id="431" name="テキスト ボックス 430"/>
        <xdr:cNvSpPr txBox="1"/>
      </xdr:nvSpPr>
      <xdr:spPr>
        <a:xfrm>
          <a:off x="15290800" y="1302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107950</xdr:rowOff>
    </xdr:from>
    <xdr:to>
      <xdr:col>21</xdr:col>
      <xdr:colOff>361950</xdr:colOff>
      <xdr:row>74</xdr:row>
      <xdr:rowOff>31750</xdr:rowOff>
    </xdr:to>
    <xdr:cxnSp macro="">
      <xdr:nvCxnSpPr>
        <xdr:cNvPr id="432" name="直線コネクタ 431"/>
        <xdr:cNvCxnSpPr/>
      </xdr:nvCxnSpPr>
      <xdr:spPr>
        <a:xfrm>
          <a:off x="13893800" y="12623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3" name="フローチャート : 判断 432"/>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4" name="テキスト ボックス 433"/>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107950</xdr:rowOff>
    </xdr:from>
    <xdr:to>
      <xdr:col>20</xdr:col>
      <xdr:colOff>158750</xdr:colOff>
      <xdr:row>74</xdr:row>
      <xdr:rowOff>1270</xdr:rowOff>
    </xdr:to>
    <xdr:cxnSp macro="">
      <xdr:nvCxnSpPr>
        <xdr:cNvPr id="435" name="直線コネクタ 434"/>
        <xdr:cNvCxnSpPr/>
      </xdr:nvCxnSpPr>
      <xdr:spPr>
        <a:xfrm flipV="1">
          <a:off x="13004800" y="126238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6" name="フローチャート : 判断 435"/>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143527</xdr:rowOff>
    </xdr:from>
    <xdr:ext cx="762000" cy="259045"/>
    <xdr:sp macro="" textlink="">
      <xdr:nvSpPr>
        <xdr:cNvPr id="437" name="テキスト ボックス 436"/>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38" name="フローチャート : 判断 437"/>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39" name="テキスト ボックス 438"/>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129540</xdr:rowOff>
    </xdr:from>
    <xdr:to>
      <xdr:col>24</xdr:col>
      <xdr:colOff>82550</xdr:colOff>
      <xdr:row>75</xdr:row>
      <xdr:rowOff>59690</xdr:rowOff>
    </xdr:to>
    <xdr:sp macro="" textlink="">
      <xdr:nvSpPr>
        <xdr:cNvPr id="445" name="円/楕円 444"/>
        <xdr:cNvSpPr/>
      </xdr:nvSpPr>
      <xdr:spPr>
        <a:xfrm>
          <a:off x="16459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146067</xdr:rowOff>
    </xdr:from>
    <xdr:ext cx="762000" cy="259045"/>
    <xdr:sp macro="" textlink="">
      <xdr:nvSpPr>
        <xdr:cNvPr id="446" name="公債費以外該当値テキスト"/>
        <xdr:cNvSpPr txBox="1"/>
      </xdr:nvSpPr>
      <xdr:spPr>
        <a:xfrm>
          <a:off x="16598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34290</xdr:rowOff>
    </xdr:from>
    <xdr:to>
      <xdr:col>22</xdr:col>
      <xdr:colOff>615950</xdr:colOff>
      <xdr:row>74</xdr:row>
      <xdr:rowOff>135890</xdr:rowOff>
    </xdr:to>
    <xdr:sp macro="" textlink="">
      <xdr:nvSpPr>
        <xdr:cNvPr id="447" name="円/楕円 446"/>
        <xdr:cNvSpPr/>
      </xdr:nvSpPr>
      <xdr:spPr>
        <a:xfrm>
          <a:off x="15621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146067</xdr:rowOff>
    </xdr:from>
    <xdr:ext cx="736600" cy="259045"/>
    <xdr:sp macro="" textlink="">
      <xdr:nvSpPr>
        <xdr:cNvPr id="448" name="テキスト ボックス 447"/>
        <xdr:cNvSpPr txBox="1"/>
      </xdr:nvSpPr>
      <xdr:spPr>
        <a:xfrm>
          <a:off x="15290800" y="12490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152400</xdr:rowOff>
    </xdr:from>
    <xdr:to>
      <xdr:col>21</xdr:col>
      <xdr:colOff>412750</xdr:colOff>
      <xdr:row>74</xdr:row>
      <xdr:rowOff>82550</xdr:rowOff>
    </xdr:to>
    <xdr:sp macro="" textlink="">
      <xdr:nvSpPr>
        <xdr:cNvPr id="449" name="円/楕円 448"/>
        <xdr:cNvSpPr/>
      </xdr:nvSpPr>
      <xdr:spPr>
        <a:xfrm>
          <a:off x="14732000" y="1266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92727</xdr:rowOff>
    </xdr:from>
    <xdr:ext cx="762000" cy="259045"/>
    <xdr:sp macro="" textlink="">
      <xdr:nvSpPr>
        <xdr:cNvPr id="450" name="テキスト ボックス 449"/>
        <xdr:cNvSpPr txBox="1"/>
      </xdr:nvSpPr>
      <xdr:spPr>
        <a:xfrm>
          <a:off x="14401800" y="1243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57150</xdr:rowOff>
    </xdr:from>
    <xdr:to>
      <xdr:col>20</xdr:col>
      <xdr:colOff>209550</xdr:colOff>
      <xdr:row>73</xdr:row>
      <xdr:rowOff>158750</xdr:rowOff>
    </xdr:to>
    <xdr:sp macro="" textlink="">
      <xdr:nvSpPr>
        <xdr:cNvPr id="451" name="円/楕円 450"/>
        <xdr:cNvSpPr/>
      </xdr:nvSpPr>
      <xdr:spPr>
        <a:xfrm>
          <a:off x="13843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168927</xdr:rowOff>
    </xdr:from>
    <xdr:ext cx="762000" cy="259045"/>
    <xdr:sp macro="" textlink="">
      <xdr:nvSpPr>
        <xdr:cNvPr id="452" name="テキスト ボックス 451"/>
        <xdr:cNvSpPr txBox="1"/>
      </xdr:nvSpPr>
      <xdr:spPr>
        <a:xfrm>
          <a:off x="13512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121920</xdr:rowOff>
    </xdr:from>
    <xdr:to>
      <xdr:col>19</xdr:col>
      <xdr:colOff>6350</xdr:colOff>
      <xdr:row>74</xdr:row>
      <xdr:rowOff>52070</xdr:rowOff>
    </xdr:to>
    <xdr:sp macro="" textlink="">
      <xdr:nvSpPr>
        <xdr:cNvPr id="453" name="円/楕円 452"/>
        <xdr:cNvSpPr/>
      </xdr:nvSpPr>
      <xdr:spPr>
        <a:xfrm>
          <a:off x="12954000" y="126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62247</xdr:rowOff>
    </xdr:from>
    <xdr:ext cx="762000" cy="259045"/>
    <xdr:sp macro="" textlink="">
      <xdr:nvSpPr>
        <xdr:cNvPr id="454" name="テキスト ボックス 453"/>
        <xdr:cNvSpPr txBox="1"/>
      </xdr:nvSpPr>
      <xdr:spPr>
        <a:xfrm>
          <a:off x="12623800" y="1240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兵庫県丹波市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61963</xdr:rowOff>
    </xdr:from>
    <xdr:to>
      <xdr:col>4</xdr:col>
      <xdr:colOff>1117600</xdr:colOff>
      <xdr:row>16</xdr:row>
      <xdr:rowOff>65830</xdr:rowOff>
    </xdr:to>
    <xdr:cxnSp macro="">
      <xdr:nvCxnSpPr>
        <xdr:cNvPr id="50" name="直線コネクタ 49"/>
        <xdr:cNvCxnSpPr/>
      </xdr:nvCxnSpPr>
      <xdr:spPr bwMode="auto">
        <a:xfrm flipV="1">
          <a:off x="5003800" y="2852788"/>
          <a:ext cx="647700" cy="3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64184</xdr:rowOff>
    </xdr:from>
    <xdr:ext cx="762000" cy="259045"/>
    <xdr:sp macro="" textlink="">
      <xdr:nvSpPr>
        <xdr:cNvPr id="51" name="人口1人当たり決算額の推移平均値テキスト130"/>
        <xdr:cNvSpPr txBox="1"/>
      </xdr:nvSpPr>
      <xdr:spPr>
        <a:xfrm>
          <a:off x="5740400" y="285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65487</xdr:rowOff>
    </xdr:from>
    <xdr:to>
      <xdr:col>4</xdr:col>
      <xdr:colOff>469900</xdr:colOff>
      <xdr:row>16</xdr:row>
      <xdr:rowOff>65830</xdr:rowOff>
    </xdr:to>
    <xdr:cxnSp macro="">
      <xdr:nvCxnSpPr>
        <xdr:cNvPr id="53" name="直線コネクタ 52"/>
        <xdr:cNvCxnSpPr/>
      </xdr:nvCxnSpPr>
      <xdr:spPr bwMode="auto">
        <a:xfrm>
          <a:off x="4305300" y="2856312"/>
          <a:ext cx="698500" cy="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18578</xdr:rowOff>
    </xdr:from>
    <xdr:ext cx="736600" cy="259045"/>
    <xdr:sp macro="" textlink="">
      <xdr:nvSpPr>
        <xdr:cNvPr id="55" name="テキスト ボックス 54"/>
        <xdr:cNvSpPr txBox="1"/>
      </xdr:nvSpPr>
      <xdr:spPr>
        <a:xfrm>
          <a:off x="4622800" y="298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65487</xdr:rowOff>
    </xdr:from>
    <xdr:to>
      <xdr:col>3</xdr:col>
      <xdr:colOff>904875</xdr:colOff>
      <xdr:row>16</xdr:row>
      <xdr:rowOff>152508</xdr:rowOff>
    </xdr:to>
    <xdr:cxnSp macro="">
      <xdr:nvCxnSpPr>
        <xdr:cNvPr id="56" name="直線コネクタ 55"/>
        <xdr:cNvCxnSpPr/>
      </xdr:nvCxnSpPr>
      <xdr:spPr bwMode="auto">
        <a:xfrm flipV="1">
          <a:off x="3606800" y="2856312"/>
          <a:ext cx="698500" cy="87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159053</xdr:rowOff>
    </xdr:from>
    <xdr:ext cx="762000" cy="259045"/>
    <xdr:sp macro="" textlink="">
      <xdr:nvSpPr>
        <xdr:cNvPr id="58" name="テキスト ボックス 57"/>
        <xdr:cNvSpPr txBox="1"/>
      </xdr:nvSpPr>
      <xdr:spPr>
        <a:xfrm>
          <a:off x="3924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107741</xdr:rowOff>
    </xdr:from>
    <xdr:to>
      <xdr:col>3</xdr:col>
      <xdr:colOff>206375</xdr:colOff>
      <xdr:row>16</xdr:row>
      <xdr:rowOff>152508</xdr:rowOff>
    </xdr:to>
    <xdr:cxnSp macro="">
      <xdr:nvCxnSpPr>
        <xdr:cNvPr id="59" name="直線コネクタ 58"/>
        <xdr:cNvCxnSpPr/>
      </xdr:nvCxnSpPr>
      <xdr:spPr bwMode="auto">
        <a:xfrm>
          <a:off x="2908300" y="2898566"/>
          <a:ext cx="698500" cy="44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148156</xdr:rowOff>
    </xdr:from>
    <xdr:ext cx="762000" cy="259045"/>
    <xdr:sp macro="" textlink="">
      <xdr:nvSpPr>
        <xdr:cNvPr id="63" name="テキスト ボックス 62"/>
        <xdr:cNvSpPr txBox="1"/>
      </xdr:nvSpPr>
      <xdr:spPr>
        <a:xfrm>
          <a:off x="25273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11163</xdr:rowOff>
    </xdr:from>
    <xdr:to>
      <xdr:col>5</xdr:col>
      <xdr:colOff>34925</xdr:colOff>
      <xdr:row>16</xdr:row>
      <xdr:rowOff>112763</xdr:rowOff>
    </xdr:to>
    <xdr:sp macro="" textlink="">
      <xdr:nvSpPr>
        <xdr:cNvPr id="69" name="円/楕円 68"/>
        <xdr:cNvSpPr/>
      </xdr:nvSpPr>
      <xdr:spPr bwMode="auto">
        <a:xfrm>
          <a:off x="5600700" y="2801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27690</xdr:rowOff>
    </xdr:from>
    <xdr:ext cx="762000" cy="259045"/>
    <xdr:sp macro="" textlink="">
      <xdr:nvSpPr>
        <xdr:cNvPr id="70" name="人口1人当たり決算額の推移該当値テキスト130"/>
        <xdr:cNvSpPr txBox="1"/>
      </xdr:nvSpPr>
      <xdr:spPr>
        <a:xfrm>
          <a:off x="5740400" y="2647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76,914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15030</xdr:rowOff>
    </xdr:from>
    <xdr:to>
      <xdr:col>4</xdr:col>
      <xdr:colOff>520700</xdr:colOff>
      <xdr:row>16</xdr:row>
      <xdr:rowOff>116630</xdr:rowOff>
    </xdr:to>
    <xdr:sp macro="" textlink="">
      <xdr:nvSpPr>
        <xdr:cNvPr id="71" name="円/楕円 70"/>
        <xdr:cNvSpPr/>
      </xdr:nvSpPr>
      <xdr:spPr bwMode="auto">
        <a:xfrm>
          <a:off x="4953000" y="2805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126807</xdr:rowOff>
    </xdr:from>
    <xdr:ext cx="736600" cy="259045"/>
    <xdr:sp macro="" textlink="">
      <xdr:nvSpPr>
        <xdr:cNvPr id="72" name="テキスト ボックス 71"/>
        <xdr:cNvSpPr txBox="1"/>
      </xdr:nvSpPr>
      <xdr:spPr>
        <a:xfrm>
          <a:off x="4622800" y="2574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76,711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14687</xdr:rowOff>
    </xdr:from>
    <xdr:to>
      <xdr:col>3</xdr:col>
      <xdr:colOff>955675</xdr:colOff>
      <xdr:row>16</xdr:row>
      <xdr:rowOff>116287</xdr:rowOff>
    </xdr:to>
    <xdr:sp macro="" textlink="">
      <xdr:nvSpPr>
        <xdr:cNvPr id="73" name="円/楕円 72"/>
        <xdr:cNvSpPr/>
      </xdr:nvSpPr>
      <xdr:spPr bwMode="auto">
        <a:xfrm>
          <a:off x="4254500" y="2805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126464</xdr:rowOff>
    </xdr:from>
    <xdr:ext cx="762000" cy="259045"/>
    <xdr:sp macro="" textlink="">
      <xdr:nvSpPr>
        <xdr:cNvPr id="74" name="テキスト ボックス 73"/>
        <xdr:cNvSpPr txBox="1"/>
      </xdr:nvSpPr>
      <xdr:spPr>
        <a:xfrm>
          <a:off x="3924300" y="257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76,729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101708</xdr:rowOff>
    </xdr:from>
    <xdr:to>
      <xdr:col>3</xdr:col>
      <xdr:colOff>257175</xdr:colOff>
      <xdr:row>17</xdr:row>
      <xdr:rowOff>31858</xdr:rowOff>
    </xdr:to>
    <xdr:sp macro="" textlink="">
      <xdr:nvSpPr>
        <xdr:cNvPr id="75" name="円/楕円 74"/>
        <xdr:cNvSpPr/>
      </xdr:nvSpPr>
      <xdr:spPr bwMode="auto">
        <a:xfrm>
          <a:off x="3556000" y="2892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16635</xdr:rowOff>
    </xdr:from>
    <xdr:ext cx="762000" cy="259045"/>
    <xdr:sp macro="" textlink="">
      <xdr:nvSpPr>
        <xdr:cNvPr id="76" name="テキスト ボックス 75"/>
        <xdr:cNvSpPr txBox="1"/>
      </xdr:nvSpPr>
      <xdr:spPr>
        <a:xfrm>
          <a:off x="3225800" y="297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72,161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56941</xdr:rowOff>
    </xdr:from>
    <xdr:to>
      <xdr:col>2</xdr:col>
      <xdr:colOff>692150</xdr:colOff>
      <xdr:row>16</xdr:row>
      <xdr:rowOff>158541</xdr:rowOff>
    </xdr:to>
    <xdr:sp macro="" textlink="">
      <xdr:nvSpPr>
        <xdr:cNvPr id="77" name="円/楕円 76"/>
        <xdr:cNvSpPr/>
      </xdr:nvSpPr>
      <xdr:spPr bwMode="auto">
        <a:xfrm>
          <a:off x="2857500" y="2847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168718</xdr:rowOff>
    </xdr:from>
    <xdr:ext cx="762000" cy="259045"/>
    <xdr:sp macro="" textlink="">
      <xdr:nvSpPr>
        <xdr:cNvPr id="78" name="テキスト ボックス 77"/>
        <xdr:cNvSpPr txBox="1"/>
      </xdr:nvSpPr>
      <xdr:spPr>
        <a:xfrm>
          <a:off x="2527300" y="261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74,511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48982</xdr:rowOff>
    </xdr:from>
    <xdr:to>
      <xdr:col>4</xdr:col>
      <xdr:colOff>1117600</xdr:colOff>
      <xdr:row>35</xdr:row>
      <xdr:rowOff>271997</xdr:rowOff>
    </xdr:to>
    <xdr:cxnSp macro="">
      <xdr:nvCxnSpPr>
        <xdr:cNvPr id="113" name="直線コネクタ 112"/>
        <xdr:cNvCxnSpPr/>
      </xdr:nvCxnSpPr>
      <xdr:spPr bwMode="auto">
        <a:xfrm flipV="1">
          <a:off x="5003800" y="6659332"/>
          <a:ext cx="647700" cy="223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116596</xdr:rowOff>
    </xdr:from>
    <xdr:ext cx="762000" cy="259045"/>
    <xdr:sp macro="" textlink="">
      <xdr:nvSpPr>
        <xdr:cNvPr id="114" name="人口1人当たり決算額の推移平均値テキスト445"/>
        <xdr:cNvSpPr txBox="1"/>
      </xdr:nvSpPr>
      <xdr:spPr>
        <a:xfrm>
          <a:off x="5740400" y="672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105773</xdr:rowOff>
    </xdr:from>
    <xdr:to>
      <xdr:col>4</xdr:col>
      <xdr:colOff>469900</xdr:colOff>
      <xdr:row>35</xdr:row>
      <xdr:rowOff>271997</xdr:rowOff>
    </xdr:to>
    <xdr:cxnSp macro="">
      <xdr:nvCxnSpPr>
        <xdr:cNvPr id="116" name="直線コネクタ 115"/>
        <xdr:cNvCxnSpPr/>
      </xdr:nvCxnSpPr>
      <xdr:spPr bwMode="auto">
        <a:xfrm>
          <a:off x="4305300" y="6716123"/>
          <a:ext cx="698500" cy="166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258511</xdr:rowOff>
    </xdr:from>
    <xdr:to>
      <xdr:col>3</xdr:col>
      <xdr:colOff>904875</xdr:colOff>
      <xdr:row>35</xdr:row>
      <xdr:rowOff>105773</xdr:rowOff>
    </xdr:to>
    <xdr:cxnSp macro="">
      <xdr:nvCxnSpPr>
        <xdr:cNvPr id="119" name="直線コネクタ 118"/>
        <xdr:cNvCxnSpPr/>
      </xdr:nvCxnSpPr>
      <xdr:spPr bwMode="auto">
        <a:xfrm>
          <a:off x="3606800" y="6525961"/>
          <a:ext cx="698500" cy="190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xdr:cNvSpPr/>
      </xdr:nvSpPr>
      <xdr:spPr bwMode="auto">
        <a:xfrm>
          <a:off x="4254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189781</xdr:rowOff>
    </xdr:from>
    <xdr:ext cx="762000" cy="259045"/>
    <xdr:sp macro="" textlink="">
      <xdr:nvSpPr>
        <xdr:cNvPr id="121" name="テキスト ボックス 120"/>
        <xdr:cNvSpPr txBox="1"/>
      </xdr:nvSpPr>
      <xdr:spPr>
        <a:xfrm>
          <a:off x="3924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221902</xdr:rowOff>
    </xdr:from>
    <xdr:to>
      <xdr:col>3</xdr:col>
      <xdr:colOff>206375</xdr:colOff>
      <xdr:row>34</xdr:row>
      <xdr:rowOff>258511</xdr:rowOff>
    </xdr:to>
    <xdr:cxnSp macro="">
      <xdr:nvCxnSpPr>
        <xdr:cNvPr id="122" name="直線コネクタ 121"/>
        <xdr:cNvCxnSpPr/>
      </xdr:nvCxnSpPr>
      <xdr:spPr bwMode="auto">
        <a:xfrm>
          <a:off x="2908300" y="6489352"/>
          <a:ext cx="698500" cy="36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xdr:cNvSpPr/>
      </xdr:nvSpPr>
      <xdr:spPr bwMode="auto">
        <a:xfrm>
          <a:off x="35560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125120</xdr:rowOff>
    </xdr:from>
    <xdr:ext cx="762000" cy="259045"/>
    <xdr:sp macro="" textlink="">
      <xdr:nvSpPr>
        <xdr:cNvPr id="124" name="テキスト ボックス 123"/>
        <xdr:cNvSpPr txBox="1"/>
      </xdr:nvSpPr>
      <xdr:spPr>
        <a:xfrm>
          <a:off x="32258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xdr:cNvSpPr/>
      </xdr:nvSpPr>
      <xdr:spPr bwMode="auto">
        <a:xfrm>
          <a:off x="28575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75546</xdr:rowOff>
    </xdr:from>
    <xdr:ext cx="762000" cy="259045"/>
    <xdr:sp macro="" textlink="">
      <xdr:nvSpPr>
        <xdr:cNvPr id="126" name="テキスト ボックス 125"/>
        <xdr:cNvSpPr txBox="1"/>
      </xdr:nvSpPr>
      <xdr:spPr>
        <a:xfrm>
          <a:off x="2527300" y="66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341082</xdr:rowOff>
    </xdr:from>
    <xdr:to>
      <xdr:col>5</xdr:col>
      <xdr:colOff>34925</xdr:colOff>
      <xdr:row>35</xdr:row>
      <xdr:rowOff>99782</xdr:rowOff>
    </xdr:to>
    <xdr:sp macro="" textlink="">
      <xdr:nvSpPr>
        <xdr:cNvPr id="132" name="円/楕円 131"/>
        <xdr:cNvSpPr/>
      </xdr:nvSpPr>
      <xdr:spPr bwMode="auto">
        <a:xfrm>
          <a:off x="5600700" y="6608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186159</xdr:rowOff>
    </xdr:from>
    <xdr:ext cx="762000" cy="259045"/>
    <xdr:sp macro="" textlink="">
      <xdr:nvSpPr>
        <xdr:cNvPr id="133" name="人口1人当たり決算額の推移該当値テキスト445"/>
        <xdr:cNvSpPr txBox="1"/>
      </xdr:nvSpPr>
      <xdr:spPr>
        <a:xfrm>
          <a:off x="5740400" y="645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19,139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221197</xdr:rowOff>
    </xdr:from>
    <xdr:to>
      <xdr:col>4</xdr:col>
      <xdr:colOff>520700</xdr:colOff>
      <xdr:row>35</xdr:row>
      <xdr:rowOff>322797</xdr:rowOff>
    </xdr:to>
    <xdr:sp macro="" textlink="">
      <xdr:nvSpPr>
        <xdr:cNvPr id="134" name="円/楕円 133"/>
        <xdr:cNvSpPr/>
      </xdr:nvSpPr>
      <xdr:spPr bwMode="auto">
        <a:xfrm>
          <a:off x="4953000" y="6831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307574</xdr:rowOff>
    </xdr:from>
    <xdr:ext cx="736600" cy="259045"/>
    <xdr:sp macro="" textlink="">
      <xdr:nvSpPr>
        <xdr:cNvPr id="135" name="テキスト ボックス 134"/>
        <xdr:cNvSpPr txBox="1"/>
      </xdr:nvSpPr>
      <xdr:spPr>
        <a:xfrm>
          <a:off x="4622800" y="6917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54973</xdr:rowOff>
    </xdr:from>
    <xdr:to>
      <xdr:col>3</xdr:col>
      <xdr:colOff>955675</xdr:colOff>
      <xdr:row>35</xdr:row>
      <xdr:rowOff>156573</xdr:rowOff>
    </xdr:to>
    <xdr:sp macro="" textlink="">
      <xdr:nvSpPr>
        <xdr:cNvPr id="136" name="円/楕円 135"/>
        <xdr:cNvSpPr/>
      </xdr:nvSpPr>
      <xdr:spPr bwMode="auto">
        <a:xfrm>
          <a:off x="4254500" y="6665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166750</xdr:rowOff>
    </xdr:from>
    <xdr:ext cx="762000" cy="259045"/>
    <xdr:sp macro="" textlink="">
      <xdr:nvSpPr>
        <xdr:cNvPr id="137" name="テキスト ボックス 136"/>
        <xdr:cNvSpPr txBox="1"/>
      </xdr:nvSpPr>
      <xdr:spPr>
        <a:xfrm>
          <a:off x="3924300" y="643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17,400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207710</xdr:rowOff>
    </xdr:from>
    <xdr:to>
      <xdr:col>3</xdr:col>
      <xdr:colOff>257175</xdr:colOff>
      <xdr:row>34</xdr:row>
      <xdr:rowOff>309310</xdr:rowOff>
    </xdr:to>
    <xdr:sp macro="" textlink="">
      <xdr:nvSpPr>
        <xdr:cNvPr id="138" name="円/楕円 137"/>
        <xdr:cNvSpPr/>
      </xdr:nvSpPr>
      <xdr:spPr bwMode="auto">
        <a:xfrm>
          <a:off x="3556000" y="6475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319487</xdr:rowOff>
    </xdr:from>
    <xdr:ext cx="762000" cy="259045"/>
    <xdr:sp macro="" textlink="">
      <xdr:nvSpPr>
        <xdr:cNvPr id="139" name="テキスト ボックス 138"/>
        <xdr:cNvSpPr txBox="1"/>
      </xdr:nvSpPr>
      <xdr:spPr>
        <a:xfrm>
          <a:off x="3225800" y="624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23,223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171102</xdr:rowOff>
    </xdr:from>
    <xdr:to>
      <xdr:col>2</xdr:col>
      <xdr:colOff>692150</xdr:colOff>
      <xdr:row>34</xdr:row>
      <xdr:rowOff>272701</xdr:rowOff>
    </xdr:to>
    <xdr:sp macro="" textlink="">
      <xdr:nvSpPr>
        <xdr:cNvPr id="140" name="円/楕円 139"/>
        <xdr:cNvSpPr/>
      </xdr:nvSpPr>
      <xdr:spPr bwMode="auto">
        <a:xfrm>
          <a:off x="2857500" y="643855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282879</xdr:rowOff>
    </xdr:from>
    <xdr:ext cx="762000" cy="259045"/>
    <xdr:sp macro="" textlink="">
      <xdr:nvSpPr>
        <xdr:cNvPr id="141" name="テキスト ボックス 140"/>
        <xdr:cNvSpPr txBox="1"/>
      </xdr:nvSpPr>
      <xdr:spPr>
        <a:xfrm>
          <a:off x="2527300" y="620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兵庫県丹波市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66,108
65,352
493.21
41,289,681
38,654,583
1,787,913
21,817,876
36,321,792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15.9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80401</xdr:rowOff>
    </xdr:from>
    <xdr:to>
      <xdr:col>6</xdr:col>
      <xdr:colOff>511175</xdr:colOff>
      <xdr:row>34</xdr:row>
      <xdr:rowOff>94277</xdr:rowOff>
    </xdr:to>
    <xdr:cxnSp macro="">
      <xdr:nvCxnSpPr>
        <xdr:cNvPr id="59" name="直線コネクタ 58"/>
        <xdr:cNvCxnSpPr/>
      </xdr:nvCxnSpPr>
      <xdr:spPr>
        <a:xfrm>
          <a:off x="3797300" y="5909701"/>
          <a:ext cx="838200" cy="1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77591</xdr:rowOff>
    </xdr:from>
    <xdr:ext cx="534377" cy="259045"/>
    <xdr:sp macro="" textlink="">
      <xdr:nvSpPr>
        <xdr:cNvPr id="60" name="人件費平均値テキスト"/>
        <xdr:cNvSpPr txBox="1"/>
      </xdr:nvSpPr>
      <xdr:spPr>
        <a:xfrm>
          <a:off x="4686300" y="607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46729</xdr:rowOff>
    </xdr:from>
    <xdr:to>
      <xdr:col>5</xdr:col>
      <xdr:colOff>358775</xdr:colOff>
      <xdr:row>34</xdr:row>
      <xdr:rowOff>80401</xdr:rowOff>
    </xdr:to>
    <xdr:cxnSp macro="">
      <xdr:nvCxnSpPr>
        <xdr:cNvPr id="62" name="直線コネクタ 61"/>
        <xdr:cNvCxnSpPr/>
      </xdr:nvCxnSpPr>
      <xdr:spPr>
        <a:xfrm>
          <a:off x="2908300" y="5876029"/>
          <a:ext cx="889000" cy="3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12097</xdr:rowOff>
    </xdr:from>
    <xdr:ext cx="534377" cy="259045"/>
    <xdr:sp macro="" textlink="">
      <xdr:nvSpPr>
        <xdr:cNvPr id="64" name="テキスト ボックス 63"/>
        <xdr:cNvSpPr txBox="1"/>
      </xdr:nvSpPr>
      <xdr:spPr>
        <a:xfrm>
          <a:off x="3530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46729</xdr:rowOff>
    </xdr:from>
    <xdr:to>
      <xdr:col>4</xdr:col>
      <xdr:colOff>155575</xdr:colOff>
      <xdr:row>34</xdr:row>
      <xdr:rowOff>122052</xdr:rowOff>
    </xdr:to>
    <xdr:cxnSp macro="">
      <xdr:nvCxnSpPr>
        <xdr:cNvPr id="65" name="直線コネクタ 64"/>
        <xdr:cNvCxnSpPr/>
      </xdr:nvCxnSpPr>
      <xdr:spPr>
        <a:xfrm flipV="1">
          <a:off x="2019300" y="5876029"/>
          <a:ext cx="889000" cy="7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121871</xdr:rowOff>
    </xdr:from>
    <xdr:ext cx="534377" cy="259045"/>
    <xdr:sp macro="" textlink="">
      <xdr:nvSpPr>
        <xdr:cNvPr id="67" name="テキスト ボックス 66"/>
        <xdr:cNvSpPr txBox="1"/>
      </xdr:nvSpPr>
      <xdr:spPr>
        <a:xfrm>
          <a:off x="2641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61747</xdr:rowOff>
    </xdr:from>
    <xdr:to>
      <xdr:col>2</xdr:col>
      <xdr:colOff>638175</xdr:colOff>
      <xdr:row>34</xdr:row>
      <xdr:rowOff>122052</xdr:rowOff>
    </xdr:to>
    <xdr:cxnSp macro="">
      <xdr:nvCxnSpPr>
        <xdr:cNvPr id="68" name="直線コネクタ 67"/>
        <xdr:cNvCxnSpPr/>
      </xdr:nvCxnSpPr>
      <xdr:spPr>
        <a:xfrm>
          <a:off x="1130300" y="5891047"/>
          <a:ext cx="889000" cy="6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130489</xdr:rowOff>
    </xdr:from>
    <xdr:ext cx="534377" cy="259045"/>
    <xdr:sp macro="" textlink="">
      <xdr:nvSpPr>
        <xdr:cNvPr id="70" name="テキスト ボックス 69"/>
        <xdr:cNvSpPr txBox="1"/>
      </xdr:nvSpPr>
      <xdr:spPr>
        <a:xfrm>
          <a:off x="1752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83809</xdr:rowOff>
    </xdr:from>
    <xdr:ext cx="534377" cy="259045"/>
    <xdr:sp macro="" textlink="">
      <xdr:nvSpPr>
        <xdr:cNvPr id="72" name="テキスト ボックス 71"/>
        <xdr:cNvSpPr txBox="1"/>
      </xdr:nvSpPr>
      <xdr:spPr>
        <a:xfrm>
          <a:off x="863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43477</xdr:rowOff>
    </xdr:from>
    <xdr:to>
      <xdr:col>6</xdr:col>
      <xdr:colOff>561975</xdr:colOff>
      <xdr:row>34</xdr:row>
      <xdr:rowOff>145077</xdr:rowOff>
    </xdr:to>
    <xdr:sp macro="" textlink="">
      <xdr:nvSpPr>
        <xdr:cNvPr id="78" name="円/楕円 77"/>
        <xdr:cNvSpPr/>
      </xdr:nvSpPr>
      <xdr:spPr>
        <a:xfrm>
          <a:off x="4584700" y="587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66354</xdr:rowOff>
    </xdr:from>
    <xdr:ext cx="534377" cy="259045"/>
    <xdr:sp macro="" textlink="">
      <xdr:nvSpPr>
        <xdr:cNvPr id="79" name="人件費該当値テキスト"/>
        <xdr:cNvSpPr txBox="1"/>
      </xdr:nvSpPr>
      <xdr:spPr>
        <a:xfrm>
          <a:off x="4686300" y="572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71,987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29601</xdr:rowOff>
    </xdr:from>
    <xdr:to>
      <xdr:col>5</xdr:col>
      <xdr:colOff>409575</xdr:colOff>
      <xdr:row>34</xdr:row>
      <xdr:rowOff>131201</xdr:rowOff>
    </xdr:to>
    <xdr:sp macro="" textlink="">
      <xdr:nvSpPr>
        <xdr:cNvPr id="80" name="円/楕円 79"/>
        <xdr:cNvSpPr/>
      </xdr:nvSpPr>
      <xdr:spPr>
        <a:xfrm>
          <a:off x="3746500" y="585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147728</xdr:rowOff>
    </xdr:from>
    <xdr:ext cx="534377" cy="259045"/>
    <xdr:sp macro="" textlink="">
      <xdr:nvSpPr>
        <xdr:cNvPr id="81" name="テキスト ボックス 80"/>
        <xdr:cNvSpPr txBox="1"/>
      </xdr:nvSpPr>
      <xdr:spPr>
        <a:xfrm>
          <a:off x="3530111" y="563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72,594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167379</xdr:rowOff>
    </xdr:from>
    <xdr:to>
      <xdr:col>4</xdr:col>
      <xdr:colOff>206375</xdr:colOff>
      <xdr:row>34</xdr:row>
      <xdr:rowOff>97529</xdr:rowOff>
    </xdr:to>
    <xdr:sp macro="" textlink="">
      <xdr:nvSpPr>
        <xdr:cNvPr id="82" name="円/楕円 81"/>
        <xdr:cNvSpPr/>
      </xdr:nvSpPr>
      <xdr:spPr>
        <a:xfrm>
          <a:off x="2857500" y="58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114056</xdr:rowOff>
    </xdr:from>
    <xdr:ext cx="534377" cy="259045"/>
    <xdr:sp macro="" textlink="">
      <xdr:nvSpPr>
        <xdr:cNvPr id="83" name="テキスト ボックス 82"/>
        <xdr:cNvSpPr txBox="1"/>
      </xdr:nvSpPr>
      <xdr:spPr>
        <a:xfrm>
          <a:off x="2641111" y="560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74,067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71252</xdr:rowOff>
    </xdr:from>
    <xdr:to>
      <xdr:col>3</xdr:col>
      <xdr:colOff>3175</xdr:colOff>
      <xdr:row>35</xdr:row>
      <xdr:rowOff>1402</xdr:rowOff>
    </xdr:to>
    <xdr:sp macro="" textlink="">
      <xdr:nvSpPr>
        <xdr:cNvPr id="84" name="円/楕円 83"/>
        <xdr:cNvSpPr/>
      </xdr:nvSpPr>
      <xdr:spPr>
        <a:xfrm>
          <a:off x="1968500" y="590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17929</xdr:rowOff>
    </xdr:from>
    <xdr:ext cx="534377" cy="259045"/>
    <xdr:sp macro="" textlink="">
      <xdr:nvSpPr>
        <xdr:cNvPr id="85" name="テキスト ボックス 84"/>
        <xdr:cNvSpPr txBox="1"/>
      </xdr:nvSpPr>
      <xdr:spPr>
        <a:xfrm>
          <a:off x="1752111" y="56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70,772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10947</xdr:rowOff>
    </xdr:from>
    <xdr:to>
      <xdr:col>1</xdr:col>
      <xdr:colOff>485775</xdr:colOff>
      <xdr:row>34</xdr:row>
      <xdr:rowOff>112547</xdr:rowOff>
    </xdr:to>
    <xdr:sp macro="" textlink="">
      <xdr:nvSpPr>
        <xdr:cNvPr id="86" name="円/楕円 85"/>
        <xdr:cNvSpPr/>
      </xdr:nvSpPr>
      <xdr:spPr>
        <a:xfrm>
          <a:off x="1079500" y="584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129074</xdr:rowOff>
    </xdr:from>
    <xdr:ext cx="534377" cy="259045"/>
    <xdr:sp macro="" textlink="">
      <xdr:nvSpPr>
        <xdr:cNvPr id="87" name="テキスト ボックス 86"/>
        <xdr:cNvSpPr txBox="1"/>
      </xdr:nvSpPr>
      <xdr:spPr>
        <a:xfrm>
          <a:off x="863111" y="561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145995</xdr:rowOff>
    </xdr:from>
    <xdr:to>
      <xdr:col>6</xdr:col>
      <xdr:colOff>511175</xdr:colOff>
      <xdr:row>58</xdr:row>
      <xdr:rowOff>150428</xdr:rowOff>
    </xdr:to>
    <xdr:cxnSp macro="">
      <xdr:nvCxnSpPr>
        <xdr:cNvPr id="118" name="直線コネクタ 117"/>
        <xdr:cNvCxnSpPr/>
      </xdr:nvCxnSpPr>
      <xdr:spPr>
        <a:xfrm flipV="1">
          <a:off x="3797300" y="10090095"/>
          <a:ext cx="838200" cy="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88110</xdr:rowOff>
    </xdr:from>
    <xdr:ext cx="534377" cy="259045"/>
    <xdr:sp macro="" textlink="">
      <xdr:nvSpPr>
        <xdr:cNvPr id="119" name="物件費平均値テキスト"/>
        <xdr:cNvSpPr txBox="1"/>
      </xdr:nvSpPr>
      <xdr:spPr>
        <a:xfrm>
          <a:off x="4686300" y="10032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150428</xdr:rowOff>
    </xdr:from>
    <xdr:to>
      <xdr:col>5</xdr:col>
      <xdr:colOff>358775</xdr:colOff>
      <xdr:row>58</xdr:row>
      <xdr:rowOff>159515</xdr:rowOff>
    </xdr:to>
    <xdr:cxnSp macro="">
      <xdr:nvCxnSpPr>
        <xdr:cNvPr id="121" name="直線コネクタ 120"/>
        <xdr:cNvCxnSpPr/>
      </xdr:nvCxnSpPr>
      <xdr:spPr>
        <a:xfrm flipV="1">
          <a:off x="2908300" y="10094528"/>
          <a:ext cx="889000" cy="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47777</xdr:rowOff>
    </xdr:from>
    <xdr:ext cx="534377" cy="259045"/>
    <xdr:sp macro="" textlink="">
      <xdr:nvSpPr>
        <xdr:cNvPr id="123" name="テキスト ボックス 122"/>
        <xdr:cNvSpPr txBox="1"/>
      </xdr:nvSpPr>
      <xdr:spPr>
        <a:xfrm>
          <a:off x="3530111" y="101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159515</xdr:rowOff>
    </xdr:from>
    <xdr:to>
      <xdr:col>4</xdr:col>
      <xdr:colOff>155575</xdr:colOff>
      <xdr:row>59</xdr:row>
      <xdr:rowOff>457</xdr:rowOff>
    </xdr:to>
    <xdr:cxnSp macro="">
      <xdr:nvCxnSpPr>
        <xdr:cNvPr id="124" name="直線コネクタ 123"/>
        <xdr:cNvCxnSpPr/>
      </xdr:nvCxnSpPr>
      <xdr:spPr>
        <a:xfrm flipV="1">
          <a:off x="2019300" y="10103615"/>
          <a:ext cx="889000" cy="1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47793</xdr:rowOff>
    </xdr:from>
    <xdr:ext cx="534377" cy="259045"/>
    <xdr:sp macro="" textlink="">
      <xdr:nvSpPr>
        <xdr:cNvPr id="126" name="テキスト ボックス 125"/>
        <xdr:cNvSpPr txBox="1"/>
      </xdr:nvSpPr>
      <xdr:spPr>
        <a:xfrm>
          <a:off x="2641111" y="1016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457</xdr:rowOff>
    </xdr:from>
    <xdr:to>
      <xdr:col>2</xdr:col>
      <xdr:colOff>638175</xdr:colOff>
      <xdr:row>59</xdr:row>
      <xdr:rowOff>2429</xdr:rowOff>
    </xdr:to>
    <xdr:cxnSp macro="">
      <xdr:nvCxnSpPr>
        <xdr:cNvPr id="127" name="直線コネクタ 126"/>
        <xdr:cNvCxnSpPr/>
      </xdr:nvCxnSpPr>
      <xdr:spPr>
        <a:xfrm flipV="1">
          <a:off x="1130300" y="10116007"/>
          <a:ext cx="889000" cy="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47027</xdr:rowOff>
    </xdr:from>
    <xdr:ext cx="534377" cy="259045"/>
    <xdr:sp macro="" textlink="">
      <xdr:nvSpPr>
        <xdr:cNvPr id="129" name="テキスト ボックス 128"/>
        <xdr:cNvSpPr txBox="1"/>
      </xdr:nvSpPr>
      <xdr:spPr>
        <a:xfrm>
          <a:off x="1752111" y="1016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52564</xdr:rowOff>
    </xdr:from>
    <xdr:ext cx="534377" cy="259045"/>
    <xdr:sp macro="" textlink="">
      <xdr:nvSpPr>
        <xdr:cNvPr id="131" name="テキスト ボックス 130"/>
        <xdr:cNvSpPr txBox="1"/>
      </xdr:nvSpPr>
      <xdr:spPr>
        <a:xfrm>
          <a:off x="863111" y="1016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95195</xdr:rowOff>
    </xdr:from>
    <xdr:to>
      <xdr:col>6</xdr:col>
      <xdr:colOff>561975</xdr:colOff>
      <xdr:row>59</xdr:row>
      <xdr:rowOff>25345</xdr:rowOff>
    </xdr:to>
    <xdr:sp macro="" textlink="">
      <xdr:nvSpPr>
        <xdr:cNvPr id="137" name="円/楕円 136"/>
        <xdr:cNvSpPr/>
      </xdr:nvSpPr>
      <xdr:spPr>
        <a:xfrm>
          <a:off x="4584700" y="100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54572</xdr:rowOff>
    </xdr:from>
    <xdr:ext cx="534377" cy="259045"/>
    <xdr:sp macro="" textlink="">
      <xdr:nvSpPr>
        <xdr:cNvPr id="138" name="物件費該当値テキスト"/>
        <xdr:cNvSpPr txBox="1"/>
      </xdr:nvSpPr>
      <xdr:spPr>
        <a:xfrm>
          <a:off x="4686300" y="982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76,145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99628</xdr:rowOff>
    </xdr:from>
    <xdr:to>
      <xdr:col>5</xdr:col>
      <xdr:colOff>409575</xdr:colOff>
      <xdr:row>59</xdr:row>
      <xdr:rowOff>29778</xdr:rowOff>
    </xdr:to>
    <xdr:sp macro="" textlink="">
      <xdr:nvSpPr>
        <xdr:cNvPr id="139" name="円/楕円 138"/>
        <xdr:cNvSpPr/>
      </xdr:nvSpPr>
      <xdr:spPr>
        <a:xfrm>
          <a:off x="3746500" y="1004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46305</xdr:rowOff>
    </xdr:from>
    <xdr:ext cx="534377" cy="259045"/>
    <xdr:sp macro="" textlink="">
      <xdr:nvSpPr>
        <xdr:cNvPr id="140" name="テキスト ボックス 139"/>
        <xdr:cNvSpPr txBox="1"/>
      </xdr:nvSpPr>
      <xdr:spPr>
        <a:xfrm>
          <a:off x="3530111" y="981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73,430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108715</xdr:rowOff>
    </xdr:from>
    <xdr:to>
      <xdr:col>4</xdr:col>
      <xdr:colOff>206375</xdr:colOff>
      <xdr:row>59</xdr:row>
      <xdr:rowOff>38865</xdr:rowOff>
    </xdr:to>
    <xdr:sp macro="" textlink="">
      <xdr:nvSpPr>
        <xdr:cNvPr id="141" name="円/楕円 140"/>
        <xdr:cNvSpPr/>
      </xdr:nvSpPr>
      <xdr:spPr>
        <a:xfrm>
          <a:off x="2857500" y="1005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55392</xdr:rowOff>
    </xdr:from>
    <xdr:ext cx="534377" cy="259045"/>
    <xdr:sp macro="" textlink="">
      <xdr:nvSpPr>
        <xdr:cNvPr id="142" name="テキスト ボックス 141"/>
        <xdr:cNvSpPr txBox="1"/>
      </xdr:nvSpPr>
      <xdr:spPr>
        <a:xfrm>
          <a:off x="2641111" y="982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67,865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121107</xdr:rowOff>
    </xdr:from>
    <xdr:to>
      <xdr:col>3</xdr:col>
      <xdr:colOff>3175</xdr:colOff>
      <xdr:row>59</xdr:row>
      <xdr:rowOff>51257</xdr:rowOff>
    </xdr:to>
    <xdr:sp macro="" textlink="">
      <xdr:nvSpPr>
        <xdr:cNvPr id="143" name="円/楕円 142"/>
        <xdr:cNvSpPr/>
      </xdr:nvSpPr>
      <xdr:spPr>
        <a:xfrm>
          <a:off x="1968500" y="1006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67784</xdr:rowOff>
    </xdr:from>
    <xdr:ext cx="534377" cy="259045"/>
    <xdr:sp macro="" textlink="">
      <xdr:nvSpPr>
        <xdr:cNvPr id="144" name="テキスト ボックス 143"/>
        <xdr:cNvSpPr txBox="1"/>
      </xdr:nvSpPr>
      <xdr:spPr>
        <a:xfrm>
          <a:off x="1752111" y="98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60,276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123079</xdr:rowOff>
    </xdr:from>
    <xdr:to>
      <xdr:col>1</xdr:col>
      <xdr:colOff>485775</xdr:colOff>
      <xdr:row>59</xdr:row>
      <xdr:rowOff>53229</xdr:rowOff>
    </xdr:to>
    <xdr:sp macro="" textlink="">
      <xdr:nvSpPr>
        <xdr:cNvPr id="145" name="円/楕円 144"/>
        <xdr:cNvSpPr/>
      </xdr:nvSpPr>
      <xdr:spPr>
        <a:xfrm>
          <a:off x="1079500" y="1006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69756</xdr:rowOff>
    </xdr:from>
    <xdr:ext cx="534377" cy="259045"/>
    <xdr:sp macro="" textlink="">
      <xdr:nvSpPr>
        <xdr:cNvPr id="146" name="テキスト ボックス 145"/>
        <xdr:cNvSpPr txBox="1"/>
      </xdr:nvSpPr>
      <xdr:spPr>
        <a:xfrm>
          <a:off x="863111" y="984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67419</xdr:rowOff>
    </xdr:from>
    <xdr:to>
      <xdr:col>6</xdr:col>
      <xdr:colOff>511175</xdr:colOff>
      <xdr:row>74</xdr:row>
      <xdr:rowOff>51853</xdr:rowOff>
    </xdr:to>
    <xdr:cxnSp macro="">
      <xdr:nvCxnSpPr>
        <xdr:cNvPr id="177" name="直線コネクタ 176"/>
        <xdr:cNvCxnSpPr/>
      </xdr:nvCxnSpPr>
      <xdr:spPr>
        <a:xfrm flipV="1">
          <a:off x="3797300" y="12583269"/>
          <a:ext cx="838200" cy="15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106734</xdr:rowOff>
    </xdr:from>
    <xdr:ext cx="469744" cy="259045"/>
    <xdr:sp macro="" textlink="">
      <xdr:nvSpPr>
        <xdr:cNvPr id="178" name="維持補修費平均値テキスト"/>
        <xdr:cNvSpPr txBox="1"/>
      </xdr:nvSpPr>
      <xdr:spPr>
        <a:xfrm>
          <a:off x="4686300" y="13136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51853</xdr:rowOff>
    </xdr:from>
    <xdr:to>
      <xdr:col>5</xdr:col>
      <xdr:colOff>358775</xdr:colOff>
      <xdr:row>75</xdr:row>
      <xdr:rowOff>11575</xdr:rowOff>
    </xdr:to>
    <xdr:cxnSp macro="">
      <xdr:nvCxnSpPr>
        <xdr:cNvPr id="180" name="直線コネクタ 179"/>
        <xdr:cNvCxnSpPr/>
      </xdr:nvCxnSpPr>
      <xdr:spPr>
        <a:xfrm flipV="1">
          <a:off x="2908300" y="12739153"/>
          <a:ext cx="889000" cy="13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67327</xdr:rowOff>
    </xdr:from>
    <xdr:ext cx="469744" cy="259045"/>
    <xdr:sp macro="" textlink="">
      <xdr:nvSpPr>
        <xdr:cNvPr id="182" name="テキスト ボックス 181"/>
        <xdr:cNvSpPr txBox="1"/>
      </xdr:nvSpPr>
      <xdr:spPr>
        <a:xfrm>
          <a:off x="3562427"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11575</xdr:rowOff>
    </xdr:from>
    <xdr:to>
      <xdr:col>4</xdr:col>
      <xdr:colOff>155575</xdr:colOff>
      <xdr:row>75</xdr:row>
      <xdr:rowOff>89299</xdr:rowOff>
    </xdr:to>
    <xdr:cxnSp macro="">
      <xdr:nvCxnSpPr>
        <xdr:cNvPr id="183" name="直線コネクタ 182"/>
        <xdr:cNvCxnSpPr/>
      </xdr:nvCxnSpPr>
      <xdr:spPr>
        <a:xfrm flipV="1">
          <a:off x="2019300" y="1287032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4" name="フローチャート : 判断 183"/>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158985</xdr:rowOff>
    </xdr:from>
    <xdr:ext cx="469744" cy="259045"/>
    <xdr:sp macro="" textlink="">
      <xdr:nvSpPr>
        <xdr:cNvPr id="185" name="テキスト ボックス 184"/>
        <xdr:cNvSpPr txBox="1"/>
      </xdr:nvSpPr>
      <xdr:spPr>
        <a:xfrm>
          <a:off x="2673427" y="1318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89299</xdr:rowOff>
    </xdr:from>
    <xdr:to>
      <xdr:col>2</xdr:col>
      <xdr:colOff>638175</xdr:colOff>
      <xdr:row>75</xdr:row>
      <xdr:rowOff>93218</xdr:rowOff>
    </xdr:to>
    <xdr:cxnSp macro="">
      <xdr:nvCxnSpPr>
        <xdr:cNvPr id="186" name="直線コネクタ 185"/>
        <xdr:cNvCxnSpPr/>
      </xdr:nvCxnSpPr>
      <xdr:spPr>
        <a:xfrm flipV="1">
          <a:off x="1130300" y="12948049"/>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7" name="フローチャート : 判断 186"/>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8326</xdr:rowOff>
    </xdr:from>
    <xdr:ext cx="469744" cy="259045"/>
    <xdr:sp macro="" textlink="">
      <xdr:nvSpPr>
        <xdr:cNvPr id="188" name="テキスト ボックス 187"/>
        <xdr:cNvSpPr txBox="1"/>
      </xdr:nvSpPr>
      <xdr:spPr>
        <a:xfrm>
          <a:off x="1784427" y="1320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9" name="フローチャート : 判断 188"/>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169980</xdr:rowOff>
    </xdr:from>
    <xdr:ext cx="469744" cy="259045"/>
    <xdr:sp macro="" textlink="">
      <xdr:nvSpPr>
        <xdr:cNvPr id="190" name="テキスト ボックス 189"/>
        <xdr:cNvSpPr txBox="1"/>
      </xdr:nvSpPr>
      <xdr:spPr>
        <a:xfrm>
          <a:off x="895427" y="1320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16619</xdr:rowOff>
    </xdr:from>
    <xdr:to>
      <xdr:col>6</xdr:col>
      <xdr:colOff>561975</xdr:colOff>
      <xdr:row>73</xdr:row>
      <xdr:rowOff>118219</xdr:rowOff>
    </xdr:to>
    <xdr:sp macro="" textlink="">
      <xdr:nvSpPr>
        <xdr:cNvPr id="196" name="円/楕円 195"/>
        <xdr:cNvSpPr/>
      </xdr:nvSpPr>
      <xdr:spPr>
        <a:xfrm>
          <a:off x="4584700" y="1253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39496</xdr:rowOff>
    </xdr:from>
    <xdr:ext cx="469744" cy="259045"/>
    <xdr:sp macro="" textlink="">
      <xdr:nvSpPr>
        <xdr:cNvPr id="197" name="維持補修費該当値テキスト"/>
        <xdr:cNvSpPr txBox="1"/>
      </xdr:nvSpPr>
      <xdr:spPr>
        <a:xfrm>
          <a:off x="4686300" y="1238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9,739</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1053</xdr:rowOff>
    </xdr:from>
    <xdr:to>
      <xdr:col>5</xdr:col>
      <xdr:colOff>409575</xdr:colOff>
      <xdr:row>74</xdr:row>
      <xdr:rowOff>102653</xdr:rowOff>
    </xdr:to>
    <xdr:sp macro="" textlink="">
      <xdr:nvSpPr>
        <xdr:cNvPr id="198" name="円/楕円 197"/>
        <xdr:cNvSpPr/>
      </xdr:nvSpPr>
      <xdr:spPr>
        <a:xfrm>
          <a:off x="3746500" y="1268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119180</xdr:rowOff>
    </xdr:from>
    <xdr:ext cx="469744" cy="259045"/>
    <xdr:sp macro="" textlink="">
      <xdr:nvSpPr>
        <xdr:cNvPr id="199" name="テキスト ボックス 198"/>
        <xdr:cNvSpPr txBox="1"/>
      </xdr:nvSpPr>
      <xdr:spPr>
        <a:xfrm>
          <a:off x="3562427" y="1246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8,307</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132225</xdr:rowOff>
    </xdr:from>
    <xdr:to>
      <xdr:col>4</xdr:col>
      <xdr:colOff>206375</xdr:colOff>
      <xdr:row>75</xdr:row>
      <xdr:rowOff>62375</xdr:rowOff>
    </xdr:to>
    <xdr:sp macro="" textlink="">
      <xdr:nvSpPr>
        <xdr:cNvPr id="200" name="円/楕円 199"/>
        <xdr:cNvSpPr/>
      </xdr:nvSpPr>
      <xdr:spPr>
        <a:xfrm>
          <a:off x="2857500" y="128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78902</xdr:rowOff>
    </xdr:from>
    <xdr:ext cx="469744" cy="259045"/>
    <xdr:sp macro="" textlink="">
      <xdr:nvSpPr>
        <xdr:cNvPr id="201" name="テキスト ボックス 200"/>
        <xdr:cNvSpPr txBox="1"/>
      </xdr:nvSpPr>
      <xdr:spPr>
        <a:xfrm>
          <a:off x="2673427" y="1259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38499</xdr:rowOff>
    </xdr:from>
    <xdr:to>
      <xdr:col>3</xdr:col>
      <xdr:colOff>3175</xdr:colOff>
      <xdr:row>75</xdr:row>
      <xdr:rowOff>140099</xdr:rowOff>
    </xdr:to>
    <xdr:sp macro="" textlink="">
      <xdr:nvSpPr>
        <xdr:cNvPr id="202" name="円/楕円 201"/>
        <xdr:cNvSpPr/>
      </xdr:nvSpPr>
      <xdr:spPr>
        <a:xfrm>
          <a:off x="1968500" y="1289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156626</xdr:rowOff>
    </xdr:from>
    <xdr:ext cx="469744" cy="259045"/>
    <xdr:sp macro="" textlink="">
      <xdr:nvSpPr>
        <xdr:cNvPr id="203" name="テキスト ボックス 202"/>
        <xdr:cNvSpPr txBox="1"/>
      </xdr:nvSpPr>
      <xdr:spPr>
        <a:xfrm>
          <a:off x="1784427" y="126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42418</xdr:rowOff>
    </xdr:from>
    <xdr:to>
      <xdr:col>1</xdr:col>
      <xdr:colOff>485775</xdr:colOff>
      <xdr:row>75</xdr:row>
      <xdr:rowOff>144018</xdr:rowOff>
    </xdr:to>
    <xdr:sp macro="" textlink="">
      <xdr:nvSpPr>
        <xdr:cNvPr id="204" name="円/楕円 203"/>
        <xdr:cNvSpPr/>
      </xdr:nvSpPr>
      <xdr:spPr>
        <a:xfrm>
          <a:off x="1079500" y="1290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160545</xdr:rowOff>
    </xdr:from>
    <xdr:ext cx="469744" cy="259045"/>
    <xdr:sp macro="" textlink="">
      <xdr:nvSpPr>
        <xdr:cNvPr id="205" name="テキスト ボックス 204"/>
        <xdr:cNvSpPr txBox="1"/>
      </xdr:nvSpPr>
      <xdr:spPr>
        <a:xfrm>
          <a:off x="895427" y="1267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103,740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23013</xdr:rowOff>
    </xdr:from>
    <xdr:to>
      <xdr:col>6</xdr:col>
      <xdr:colOff>511175</xdr:colOff>
      <xdr:row>96</xdr:row>
      <xdr:rowOff>69075</xdr:rowOff>
    </xdr:to>
    <xdr:cxnSp macro="">
      <xdr:nvCxnSpPr>
        <xdr:cNvPr id="235" name="直線コネクタ 234"/>
        <xdr:cNvCxnSpPr/>
      </xdr:nvCxnSpPr>
      <xdr:spPr>
        <a:xfrm flipV="1">
          <a:off x="3797300" y="16482213"/>
          <a:ext cx="838200" cy="4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69075</xdr:rowOff>
    </xdr:from>
    <xdr:to>
      <xdr:col>5</xdr:col>
      <xdr:colOff>358775</xdr:colOff>
      <xdr:row>96</xdr:row>
      <xdr:rowOff>73927</xdr:rowOff>
    </xdr:to>
    <xdr:cxnSp macro="">
      <xdr:nvCxnSpPr>
        <xdr:cNvPr id="238" name="直線コネクタ 237"/>
        <xdr:cNvCxnSpPr/>
      </xdr:nvCxnSpPr>
      <xdr:spPr>
        <a:xfrm flipV="1">
          <a:off x="2908300" y="16528275"/>
          <a:ext cx="889000" cy="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73927</xdr:rowOff>
    </xdr:from>
    <xdr:to>
      <xdr:col>4</xdr:col>
      <xdr:colOff>155575</xdr:colOff>
      <xdr:row>96</xdr:row>
      <xdr:rowOff>124180</xdr:rowOff>
    </xdr:to>
    <xdr:cxnSp macro="">
      <xdr:nvCxnSpPr>
        <xdr:cNvPr id="241" name="直線コネクタ 240"/>
        <xdr:cNvCxnSpPr/>
      </xdr:nvCxnSpPr>
      <xdr:spPr>
        <a:xfrm flipV="1">
          <a:off x="2019300" y="16533127"/>
          <a:ext cx="889000" cy="5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2" name="フローチャート : 判断 241"/>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142028</xdr:rowOff>
    </xdr:from>
    <xdr:ext cx="534377" cy="259045"/>
    <xdr:sp macro="" textlink="">
      <xdr:nvSpPr>
        <xdr:cNvPr id="243" name="テキスト ボックス 242"/>
        <xdr:cNvSpPr txBox="1"/>
      </xdr:nvSpPr>
      <xdr:spPr>
        <a:xfrm>
          <a:off x="2641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124180</xdr:rowOff>
    </xdr:from>
    <xdr:to>
      <xdr:col>2</xdr:col>
      <xdr:colOff>638175</xdr:colOff>
      <xdr:row>96</xdr:row>
      <xdr:rowOff>154915</xdr:rowOff>
    </xdr:to>
    <xdr:cxnSp macro="">
      <xdr:nvCxnSpPr>
        <xdr:cNvPr id="244" name="直線コネクタ 243"/>
        <xdr:cNvCxnSpPr/>
      </xdr:nvCxnSpPr>
      <xdr:spPr>
        <a:xfrm flipV="1">
          <a:off x="1130300" y="16583380"/>
          <a:ext cx="889000" cy="3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5" name="フローチャート : 判断 244"/>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48379</xdr:rowOff>
    </xdr:from>
    <xdr:ext cx="534377" cy="259045"/>
    <xdr:sp macro="" textlink="">
      <xdr:nvSpPr>
        <xdr:cNvPr id="246" name="テキスト ボックス 245"/>
        <xdr:cNvSpPr txBox="1"/>
      </xdr:nvSpPr>
      <xdr:spPr>
        <a:xfrm>
          <a:off x="1752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67327</xdr:rowOff>
    </xdr:from>
    <xdr:ext cx="534377" cy="259045"/>
    <xdr:sp macro="" textlink="">
      <xdr:nvSpPr>
        <xdr:cNvPr id="248" name="テキスト ボックス 247"/>
        <xdr:cNvSpPr txBox="1"/>
      </xdr:nvSpPr>
      <xdr:spPr>
        <a:xfrm>
          <a:off x="863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143663</xdr:rowOff>
    </xdr:from>
    <xdr:to>
      <xdr:col>6</xdr:col>
      <xdr:colOff>561975</xdr:colOff>
      <xdr:row>96</xdr:row>
      <xdr:rowOff>73813</xdr:rowOff>
    </xdr:to>
    <xdr:sp macro="" textlink="">
      <xdr:nvSpPr>
        <xdr:cNvPr id="254" name="円/楕円 253"/>
        <xdr:cNvSpPr/>
      </xdr:nvSpPr>
      <xdr:spPr>
        <a:xfrm>
          <a:off x="4584700" y="1643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122090</xdr:rowOff>
    </xdr:from>
    <xdr:ext cx="534377" cy="259045"/>
    <xdr:sp macro="" textlink="">
      <xdr:nvSpPr>
        <xdr:cNvPr id="255" name="扶助費該当値テキスト"/>
        <xdr:cNvSpPr txBox="1"/>
      </xdr:nvSpPr>
      <xdr:spPr>
        <a:xfrm>
          <a:off x="4686300" y="164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72,188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18275</xdr:rowOff>
    </xdr:from>
    <xdr:to>
      <xdr:col>5</xdr:col>
      <xdr:colOff>409575</xdr:colOff>
      <xdr:row>96</xdr:row>
      <xdr:rowOff>119875</xdr:rowOff>
    </xdr:to>
    <xdr:sp macro="" textlink="">
      <xdr:nvSpPr>
        <xdr:cNvPr id="256" name="円/楕円 255"/>
        <xdr:cNvSpPr/>
      </xdr:nvSpPr>
      <xdr:spPr>
        <a:xfrm>
          <a:off x="3746500" y="164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111002</xdr:rowOff>
    </xdr:from>
    <xdr:ext cx="534377" cy="259045"/>
    <xdr:sp macro="" textlink="">
      <xdr:nvSpPr>
        <xdr:cNvPr id="257" name="テキスト ボックス 256"/>
        <xdr:cNvSpPr txBox="1"/>
      </xdr:nvSpPr>
      <xdr:spPr>
        <a:xfrm>
          <a:off x="3530111" y="1657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68,561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23127</xdr:rowOff>
    </xdr:from>
    <xdr:to>
      <xdr:col>4</xdr:col>
      <xdr:colOff>206375</xdr:colOff>
      <xdr:row>96</xdr:row>
      <xdr:rowOff>124727</xdr:rowOff>
    </xdr:to>
    <xdr:sp macro="" textlink="">
      <xdr:nvSpPr>
        <xdr:cNvPr id="258" name="円/楕円 257"/>
        <xdr:cNvSpPr/>
      </xdr:nvSpPr>
      <xdr:spPr>
        <a:xfrm>
          <a:off x="2857500" y="164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115854</xdr:rowOff>
    </xdr:from>
    <xdr:ext cx="534377" cy="259045"/>
    <xdr:sp macro="" textlink="">
      <xdr:nvSpPr>
        <xdr:cNvPr id="259" name="テキスト ボックス 258"/>
        <xdr:cNvSpPr txBox="1"/>
      </xdr:nvSpPr>
      <xdr:spPr>
        <a:xfrm>
          <a:off x="2641111" y="1657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68,179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73380</xdr:rowOff>
    </xdr:from>
    <xdr:to>
      <xdr:col>3</xdr:col>
      <xdr:colOff>3175</xdr:colOff>
      <xdr:row>97</xdr:row>
      <xdr:rowOff>3530</xdr:rowOff>
    </xdr:to>
    <xdr:sp macro="" textlink="">
      <xdr:nvSpPr>
        <xdr:cNvPr id="260" name="円/楕円 259"/>
        <xdr:cNvSpPr/>
      </xdr:nvSpPr>
      <xdr:spPr>
        <a:xfrm>
          <a:off x="1968500" y="1653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166107</xdr:rowOff>
    </xdr:from>
    <xdr:ext cx="534377" cy="259045"/>
    <xdr:sp macro="" textlink="">
      <xdr:nvSpPr>
        <xdr:cNvPr id="261" name="テキスト ボックス 260"/>
        <xdr:cNvSpPr txBox="1"/>
      </xdr:nvSpPr>
      <xdr:spPr>
        <a:xfrm>
          <a:off x="1752111" y="1662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64,222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104115</xdr:rowOff>
    </xdr:from>
    <xdr:to>
      <xdr:col>1</xdr:col>
      <xdr:colOff>485775</xdr:colOff>
      <xdr:row>97</xdr:row>
      <xdr:rowOff>34265</xdr:rowOff>
    </xdr:to>
    <xdr:sp macro="" textlink="">
      <xdr:nvSpPr>
        <xdr:cNvPr id="262" name="円/楕円 261"/>
        <xdr:cNvSpPr/>
      </xdr:nvSpPr>
      <xdr:spPr>
        <a:xfrm>
          <a:off x="1079500" y="1656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25392</xdr:rowOff>
    </xdr:from>
    <xdr:ext cx="534377" cy="259045"/>
    <xdr:sp macro="" textlink="">
      <xdr:nvSpPr>
        <xdr:cNvPr id="263" name="テキスト ボックス 262"/>
        <xdr:cNvSpPr txBox="1"/>
      </xdr:nvSpPr>
      <xdr:spPr>
        <a:xfrm>
          <a:off x="863111" y="1665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115100</xdr:rowOff>
    </xdr:from>
    <xdr:to>
      <xdr:col>15</xdr:col>
      <xdr:colOff>180975</xdr:colOff>
      <xdr:row>32</xdr:row>
      <xdr:rowOff>144971</xdr:rowOff>
    </xdr:to>
    <xdr:cxnSp macro="">
      <xdr:nvCxnSpPr>
        <xdr:cNvPr id="292" name="直線コネクタ 291"/>
        <xdr:cNvCxnSpPr/>
      </xdr:nvCxnSpPr>
      <xdr:spPr>
        <a:xfrm flipV="1">
          <a:off x="9639300" y="5601500"/>
          <a:ext cx="838200" cy="2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103459</xdr:rowOff>
    </xdr:from>
    <xdr:ext cx="534377" cy="259045"/>
    <xdr:sp macro="" textlink="">
      <xdr:nvSpPr>
        <xdr:cNvPr id="293" name="補助費等平均値テキスト"/>
        <xdr:cNvSpPr txBox="1"/>
      </xdr:nvSpPr>
      <xdr:spPr>
        <a:xfrm>
          <a:off x="10528300" y="610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144971</xdr:rowOff>
    </xdr:from>
    <xdr:to>
      <xdr:col>14</xdr:col>
      <xdr:colOff>28575</xdr:colOff>
      <xdr:row>35</xdr:row>
      <xdr:rowOff>141605</xdr:rowOff>
    </xdr:to>
    <xdr:cxnSp macro="">
      <xdr:nvCxnSpPr>
        <xdr:cNvPr id="295" name="直線コネクタ 294"/>
        <xdr:cNvCxnSpPr/>
      </xdr:nvCxnSpPr>
      <xdr:spPr>
        <a:xfrm flipV="1">
          <a:off x="8750300" y="5631371"/>
          <a:ext cx="889000" cy="51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43743</xdr:rowOff>
    </xdr:from>
    <xdr:ext cx="534377" cy="259045"/>
    <xdr:sp macro="" textlink="">
      <xdr:nvSpPr>
        <xdr:cNvPr id="297" name="テキスト ボックス 296"/>
        <xdr:cNvSpPr txBox="1"/>
      </xdr:nvSpPr>
      <xdr:spPr>
        <a:xfrm>
          <a:off x="9372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141605</xdr:rowOff>
    </xdr:from>
    <xdr:to>
      <xdr:col>12</xdr:col>
      <xdr:colOff>511175</xdr:colOff>
      <xdr:row>35</xdr:row>
      <xdr:rowOff>152959</xdr:rowOff>
    </xdr:to>
    <xdr:cxnSp macro="">
      <xdr:nvCxnSpPr>
        <xdr:cNvPr id="298" name="直線コネクタ 297"/>
        <xdr:cNvCxnSpPr/>
      </xdr:nvCxnSpPr>
      <xdr:spPr>
        <a:xfrm flipV="1">
          <a:off x="7861300" y="6142355"/>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9" name="フローチャート : 判断 298"/>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0" name="テキスト ボックス 299"/>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152959</xdr:rowOff>
    </xdr:from>
    <xdr:to>
      <xdr:col>11</xdr:col>
      <xdr:colOff>307975</xdr:colOff>
      <xdr:row>36</xdr:row>
      <xdr:rowOff>85738</xdr:rowOff>
    </xdr:to>
    <xdr:cxnSp macro="">
      <xdr:nvCxnSpPr>
        <xdr:cNvPr id="301" name="直線コネクタ 300"/>
        <xdr:cNvCxnSpPr/>
      </xdr:nvCxnSpPr>
      <xdr:spPr>
        <a:xfrm flipV="1">
          <a:off x="6972300" y="6153709"/>
          <a:ext cx="889000" cy="10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2" name="フローチャート : 判断 301"/>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3" name="テキスト ボックス 302"/>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4" name="フローチャート : 判断 303"/>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5" name="テキスト ボックス 304"/>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64300</xdr:rowOff>
    </xdr:from>
    <xdr:to>
      <xdr:col>15</xdr:col>
      <xdr:colOff>231775</xdr:colOff>
      <xdr:row>32</xdr:row>
      <xdr:rowOff>165900</xdr:rowOff>
    </xdr:to>
    <xdr:sp macro="" textlink="">
      <xdr:nvSpPr>
        <xdr:cNvPr id="311" name="円/楕円 310"/>
        <xdr:cNvSpPr/>
      </xdr:nvSpPr>
      <xdr:spPr>
        <a:xfrm>
          <a:off x="10426700" y="555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87177</xdr:rowOff>
    </xdr:from>
    <xdr:ext cx="534377" cy="259045"/>
    <xdr:sp macro="" textlink="">
      <xdr:nvSpPr>
        <xdr:cNvPr id="312" name="補助費等該当値テキスト"/>
        <xdr:cNvSpPr txBox="1"/>
      </xdr:nvSpPr>
      <xdr:spPr>
        <a:xfrm>
          <a:off x="10528300" y="540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88,937</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94171</xdr:rowOff>
    </xdr:from>
    <xdr:to>
      <xdr:col>14</xdr:col>
      <xdr:colOff>79375</xdr:colOff>
      <xdr:row>33</xdr:row>
      <xdr:rowOff>24321</xdr:rowOff>
    </xdr:to>
    <xdr:sp macro="" textlink="">
      <xdr:nvSpPr>
        <xdr:cNvPr id="313" name="円/楕円 312"/>
        <xdr:cNvSpPr/>
      </xdr:nvSpPr>
      <xdr:spPr>
        <a:xfrm>
          <a:off x="9588500" y="558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40848</xdr:rowOff>
    </xdr:from>
    <xdr:ext cx="534377" cy="259045"/>
    <xdr:sp macro="" textlink="">
      <xdr:nvSpPr>
        <xdr:cNvPr id="314" name="テキスト ボックス 313"/>
        <xdr:cNvSpPr txBox="1"/>
      </xdr:nvSpPr>
      <xdr:spPr>
        <a:xfrm>
          <a:off x="9372111" y="535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86,585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90805</xdr:rowOff>
    </xdr:from>
    <xdr:to>
      <xdr:col>12</xdr:col>
      <xdr:colOff>561975</xdr:colOff>
      <xdr:row>36</xdr:row>
      <xdr:rowOff>20955</xdr:rowOff>
    </xdr:to>
    <xdr:sp macro="" textlink="">
      <xdr:nvSpPr>
        <xdr:cNvPr id="315" name="円/楕円 314"/>
        <xdr:cNvSpPr/>
      </xdr:nvSpPr>
      <xdr:spPr>
        <a:xfrm>
          <a:off x="8699500" y="609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37482</xdr:rowOff>
    </xdr:from>
    <xdr:ext cx="534377" cy="259045"/>
    <xdr:sp macro="" textlink="">
      <xdr:nvSpPr>
        <xdr:cNvPr id="316" name="テキスト ボックス 315"/>
        <xdr:cNvSpPr txBox="1"/>
      </xdr:nvSpPr>
      <xdr:spPr>
        <a:xfrm>
          <a:off x="8483111" y="586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46,350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102159</xdr:rowOff>
    </xdr:from>
    <xdr:to>
      <xdr:col>11</xdr:col>
      <xdr:colOff>358775</xdr:colOff>
      <xdr:row>36</xdr:row>
      <xdr:rowOff>32309</xdr:rowOff>
    </xdr:to>
    <xdr:sp macro="" textlink="">
      <xdr:nvSpPr>
        <xdr:cNvPr id="317" name="円/楕円 316"/>
        <xdr:cNvSpPr/>
      </xdr:nvSpPr>
      <xdr:spPr>
        <a:xfrm>
          <a:off x="7810500" y="610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48836</xdr:rowOff>
    </xdr:from>
    <xdr:ext cx="534377" cy="259045"/>
    <xdr:sp macro="" textlink="">
      <xdr:nvSpPr>
        <xdr:cNvPr id="318" name="テキスト ボックス 317"/>
        <xdr:cNvSpPr txBox="1"/>
      </xdr:nvSpPr>
      <xdr:spPr>
        <a:xfrm>
          <a:off x="7594111" y="587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34938</xdr:rowOff>
    </xdr:from>
    <xdr:to>
      <xdr:col>10</xdr:col>
      <xdr:colOff>155575</xdr:colOff>
      <xdr:row>36</xdr:row>
      <xdr:rowOff>136538</xdr:rowOff>
    </xdr:to>
    <xdr:sp macro="" textlink="">
      <xdr:nvSpPr>
        <xdr:cNvPr id="319" name="円/楕円 318"/>
        <xdr:cNvSpPr/>
      </xdr:nvSpPr>
      <xdr:spPr>
        <a:xfrm>
          <a:off x="6921500" y="620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127665</xdr:rowOff>
    </xdr:from>
    <xdr:ext cx="534377" cy="259045"/>
    <xdr:sp macro="" textlink="">
      <xdr:nvSpPr>
        <xdr:cNvPr id="320" name="テキスト ボックス 319"/>
        <xdr:cNvSpPr txBox="1"/>
      </xdr:nvSpPr>
      <xdr:spPr>
        <a:xfrm>
          <a:off x="6705111" y="62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51,395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166829</xdr:rowOff>
    </xdr:from>
    <xdr:to>
      <xdr:col>15</xdr:col>
      <xdr:colOff>180975</xdr:colOff>
      <xdr:row>59</xdr:row>
      <xdr:rowOff>29711</xdr:rowOff>
    </xdr:to>
    <xdr:cxnSp macro="">
      <xdr:nvCxnSpPr>
        <xdr:cNvPr id="351" name="直線コネクタ 350"/>
        <xdr:cNvCxnSpPr/>
      </xdr:nvCxnSpPr>
      <xdr:spPr>
        <a:xfrm flipV="1">
          <a:off x="9639300" y="10110929"/>
          <a:ext cx="838200" cy="3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135586</xdr:rowOff>
    </xdr:from>
    <xdr:ext cx="534377" cy="259045"/>
    <xdr:sp macro="" textlink="">
      <xdr:nvSpPr>
        <xdr:cNvPr id="352" name="普通建設事業費平均値テキスト"/>
        <xdr:cNvSpPr txBox="1"/>
      </xdr:nvSpPr>
      <xdr:spPr>
        <a:xfrm>
          <a:off x="10528300" y="1007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94251</xdr:rowOff>
    </xdr:from>
    <xdr:to>
      <xdr:col>14</xdr:col>
      <xdr:colOff>28575</xdr:colOff>
      <xdr:row>59</xdr:row>
      <xdr:rowOff>29711</xdr:rowOff>
    </xdr:to>
    <xdr:cxnSp macro="">
      <xdr:nvCxnSpPr>
        <xdr:cNvPr id="354" name="直線コネクタ 353"/>
        <xdr:cNvCxnSpPr/>
      </xdr:nvCxnSpPr>
      <xdr:spPr>
        <a:xfrm>
          <a:off x="8750300" y="10038351"/>
          <a:ext cx="889000" cy="10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81776</xdr:rowOff>
    </xdr:from>
    <xdr:ext cx="534377" cy="259045"/>
    <xdr:sp macro="" textlink="">
      <xdr:nvSpPr>
        <xdr:cNvPr id="356" name="テキスト ボックス 355"/>
        <xdr:cNvSpPr txBox="1"/>
      </xdr:nvSpPr>
      <xdr:spPr>
        <a:xfrm>
          <a:off x="9372111" y="1019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94251</xdr:rowOff>
    </xdr:from>
    <xdr:to>
      <xdr:col>12</xdr:col>
      <xdr:colOff>511175</xdr:colOff>
      <xdr:row>59</xdr:row>
      <xdr:rowOff>13041</xdr:rowOff>
    </xdr:to>
    <xdr:cxnSp macro="">
      <xdr:nvCxnSpPr>
        <xdr:cNvPr id="357" name="直線コネクタ 356"/>
        <xdr:cNvCxnSpPr/>
      </xdr:nvCxnSpPr>
      <xdr:spPr>
        <a:xfrm flipV="1">
          <a:off x="7861300" y="10038351"/>
          <a:ext cx="889000" cy="9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8" name="フローチャート : 判断 357"/>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68682</xdr:rowOff>
    </xdr:from>
    <xdr:ext cx="534377" cy="259045"/>
    <xdr:sp macro="" textlink="">
      <xdr:nvSpPr>
        <xdr:cNvPr id="359" name="テキスト ボックス 358"/>
        <xdr:cNvSpPr txBox="1"/>
      </xdr:nvSpPr>
      <xdr:spPr>
        <a:xfrm>
          <a:off x="8483111" y="1018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13041</xdr:rowOff>
    </xdr:from>
    <xdr:to>
      <xdr:col>11</xdr:col>
      <xdr:colOff>307975</xdr:colOff>
      <xdr:row>59</xdr:row>
      <xdr:rowOff>34341</xdr:rowOff>
    </xdr:to>
    <xdr:cxnSp macro="">
      <xdr:nvCxnSpPr>
        <xdr:cNvPr id="360" name="直線コネクタ 359"/>
        <xdr:cNvCxnSpPr/>
      </xdr:nvCxnSpPr>
      <xdr:spPr>
        <a:xfrm flipV="1">
          <a:off x="6972300" y="10128591"/>
          <a:ext cx="889000" cy="2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61" name="フローチャート : 判断 360"/>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71185</xdr:rowOff>
    </xdr:from>
    <xdr:ext cx="534377" cy="259045"/>
    <xdr:sp macro="" textlink="">
      <xdr:nvSpPr>
        <xdr:cNvPr id="362" name="テキスト ボックス 361"/>
        <xdr:cNvSpPr txBox="1"/>
      </xdr:nvSpPr>
      <xdr:spPr>
        <a:xfrm>
          <a:off x="7594111" y="1018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3" name="フローチャート : 判断 362"/>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85419</xdr:rowOff>
    </xdr:from>
    <xdr:ext cx="534377" cy="259045"/>
    <xdr:sp macro="" textlink="">
      <xdr:nvSpPr>
        <xdr:cNvPr id="364" name="テキスト ボックス 363"/>
        <xdr:cNvSpPr txBox="1"/>
      </xdr:nvSpPr>
      <xdr:spPr>
        <a:xfrm>
          <a:off x="6705111" y="102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116029</xdr:rowOff>
    </xdr:from>
    <xdr:to>
      <xdr:col>15</xdr:col>
      <xdr:colOff>231775</xdr:colOff>
      <xdr:row>59</xdr:row>
      <xdr:rowOff>46179</xdr:rowOff>
    </xdr:to>
    <xdr:sp macro="" textlink="">
      <xdr:nvSpPr>
        <xdr:cNvPr id="370" name="円/楕円 369"/>
        <xdr:cNvSpPr/>
      </xdr:nvSpPr>
      <xdr:spPr>
        <a:xfrm>
          <a:off x="10426700" y="1006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75406</xdr:rowOff>
    </xdr:from>
    <xdr:ext cx="534377" cy="259045"/>
    <xdr:sp macro="" textlink="">
      <xdr:nvSpPr>
        <xdr:cNvPr id="371" name="普通建設事業費該当値テキスト"/>
        <xdr:cNvSpPr txBox="1"/>
      </xdr:nvSpPr>
      <xdr:spPr>
        <a:xfrm>
          <a:off x="10528300" y="984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95,079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150361</xdr:rowOff>
    </xdr:from>
    <xdr:to>
      <xdr:col>14</xdr:col>
      <xdr:colOff>79375</xdr:colOff>
      <xdr:row>59</xdr:row>
      <xdr:rowOff>80511</xdr:rowOff>
    </xdr:to>
    <xdr:sp macro="" textlink="">
      <xdr:nvSpPr>
        <xdr:cNvPr id="372" name="円/楕円 371"/>
        <xdr:cNvSpPr/>
      </xdr:nvSpPr>
      <xdr:spPr>
        <a:xfrm>
          <a:off x="9588500" y="1009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97038</xdr:rowOff>
    </xdr:from>
    <xdr:ext cx="534377" cy="259045"/>
    <xdr:sp macro="" textlink="">
      <xdr:nvSpPr>
        <xdr:cNvPr id="373" name="テキスト ボックス 372"/>
        <xdr:cNvSpPr txBox="1"/>
      </xdr:nvSpPr>
      <xdr:spPr>
        <a:xfrm>
          <a:off x="9372111" y="986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43451</xdr:rowOff>
    </xdr:from>
    <xdr:to>
      <xdr:col>12</xdr:col>
      <xdr:colOff>561975</xdr:colOff>
      <xdr:row>58</xdr:row>
      <xdr:rowOff>145051</xdr:rowOff>
    </xdr:to>
    <xdr:sp macro="" textlink="">
      <xdr:nvSpPr>
        <xdr:cNvPr id="374" name="円/楕円 373"/>
        <xdr:cNvSpPr/>
      </xdr:nvSpPr>
      <xdr:spPr>
        <a:xfrm>
          <a:off x="8699500" y="998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161578</xdr:rowOff>
    </xdr:from>
    <xdr:ext cx="599010" cy="259045"/>
    <xdr:sp macro="" textlink="">
      <xdr:nvSpPr>
        <xdr:cNvPr id="375" name="テキスト ボックス 374"/>
        <xdr:cNvSpPr txBox="1"/>
      </xdr:nvSpPr>
      <xdr:spPr>
        <a:xfrm>
          <a:off x="8450794" y="9762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161,751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133691</xdr:rowOff>
    </xdr:from>
    <xdr:to>
      <xdr:col>11</xdr:col>
      <xdr:colOff>358775</xdr:colOff>
      <xdr:row>59</xdr:row>
      <xdr:rowOff>63841</xdr:rowOff>
    </xdr:to>
    <xdr:sp macro="" textlink="">
      <xdr:nvSpPr>
        <xdr:cNvPr id="376" name="円/楕円 375"/>
        <xdr:cNvSpPr/>
      </xdr:nvSpPr>
      <xdr:spPr>
        <a:xfrm>
          <a:off x="7810500" y="1007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80368</xdr:rowOff>
    </xdr:from>
    <xdr:ext cx="534377" cy="259045"/>
    <xdr:sp macro="" textlink="">
      <xdr:nvSpPr>
        <xdr:cNvPr id="377" name="テキスト ボックス 376"/>
        <xdr:cNvSpPr txBox="1"/>
      </xdr:nvSpPr>
      <xdr:spPr>
        <a:xfrm>
          <a:off x="7594111" y="985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78,853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154991</xdr:rowOff>
    </xdr:from>
    <xdr:to>
      <xdr:col>10</xdr:col>
      <xdr:colOff>155575</xdr:colOff>
      <xdr:row>59</xdr:row>
      <xdr:rowOff>85141</xdr:rowOff>
    </xdr:to>
    <xdr:sp macro="" textlink="">
      <xdr:nvSpPr>
        <xdr:cNvPr id="378" name="円/楕円 377"/>
        <xdr:cNvSpPr/>
      </xdr:nvSpPr>
      <xdr:spPr>
        <a:xfrm>
          <a:off x="6921500" y="1009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101668</xdr:rowOff>
    </xdr:from>
    <xdr:ext cx="534377" cy="259045"/>
    <xdr:sp macro="" textlink="">
      <xdr:nvSpPr>
        <xdr:cNvPr id="379" name="テキスト ボックス 378"/>
        <xdr:cNvSpPr txBox="1"/>
      </xdr:nvSpPr>
      <xdr:spPr>
        <a:xfrm>
          <a:off x="6705111" y="987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16937</xdr:rowOff>
    </xdr:from>
    <xdr:to>
      <xdr:col>15</xdr:col>
      <xdr:colOff>180975</xdr:colOff>
      <xdr:row>79</xdr:row>
      <xdr:rowOff>22318</xdr:rowOff>
    </xdr:to>
    <xdr:cxnSp macro="">
      <xdr:nvCxnSpPr>
        <xdr:cNvPr id="408" name="直線コネクタ 407"/>
        <xdr:cNvCxnSpPr/>
      </xdr:nvCxnSpPr>
      <xdr:spPr>
        <a:xfrm flipV="1">
          <a:off x="9639300" y="13561487"/>
          <a:ext cx="838200" cy="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118622</xdr:rowOff>
    </xdr:from>
    <xdr:ext cx="534377" cy="259045"/>
    <xdr:sp macro="" textlink="">
      <xdr:nvSpPr>
        <xdr:cNvPr id="409" name="普通建設事業費 （ うち新規整備　）平均値テキスト"/>
        <xdr:cNvSpPr txBox="1"/>
      </xdr:nvSpPr>
      <xdr:spPr>
        <a:xfrm>
          <a:off x="10528300" y="1349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22318</xdr:rowOff>
    </xdr:from>
    <xdr:to>
      <xdr:col>14</xdr:col>
      <xdr:colOff>28575</xdr:colOff>
      <xdr:row>79</xdr:row>
      <xdr:rowOff>32196</xdr:rowOff>
    </xdr:to>
    <xdr:cxnSp macro="">
      <xdr:nvCxnSpPr>
        <xdr:cNvPr id="411" name="直線コネクタ 410"/>
        <xdr:cNvCxnSpPr/>
      </xdr:nvCxnSpPr>
      <xdr:spPr>
        <a:xfrm flipV="1">
          <a:off x="8750300" y="13566868"/>
          <a:ext cx="889000" cy="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4" name="フローチャート : 判断 413"/>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76179</xdr:rowOff>
    </xdr:from>
    <xdr:ext cx="534377" cy="259045"/>
    <xdr:sp macro="" textlink="">
      <xdr:nvSpPr>
        <xdr:cNvPr id="415" name="テキスト ボックス 414"/>
        <xdr:cNvSpPr txBox="1"/>
      </xdr:nvSpPr>
      <xdr:spPr>
        <a:xfrm>
          <a:off x="8483111" y="132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137587</xdr:rowOff>
    </xdr:from>
    <xdr:to>
      <xdr:col>15</xdr:col>
      <xdr:colOff>231775</xdr:colOff>
      <xdr:row>79</xdr:row>
      <xdr:rowOff>67737</xdr:rowOff>
    </xdr:to>
    <xdr:sp macro="" textlink="">
      <xdr:nvSpPr>
        <xdr:cNvPr id="421" name="円/楕円 420"/>
        <xdr:cNvSpPr/>
      </xdr:nvSpPr>
      <xdr:spPr>
        <a:xfrm>
          <a:off x="10426700" y="1351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96964</xdr:rowOff>
    </xdr:from>
    <xdr:ext cx="534377" cy="259045"/>
    <xdr:sp macro="" textlink="">
      <xdr:nvSpPr>
        <xdr:cNvPr id="422" name="普通建設事業費 （ うち新規整備　）該当値テキスト"/>
        <xdr:cNvSpPr txBox="1"/>
      </xdr:nvSpPr>
      <xdr:spPr>
        <a:xfrm>
          <a:off x="10528300" y="1329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21,664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142968</xdr:rowOff>
    </xdr:from>
    <xdr:to>
      <xdr:col>14</xdr:col>
      <xdr:colOff>79375</xdr:colOff>
      <xdr:row>79</xdr:row>
      <xdr:rowOff>73118</xdr:rowOff>
    </xdr:to>
    <xdr:sp macro="" textlink="">
      <xdr:nvSpPr>
        <xdr:cNvPr id="423" name="円/楕円 422"/>
        <xdr:cNvSpPr/>
      </xdr:nvSpPr>
      <xdr:spPr>
        <a:xfrm>
          <a:off x="9588500" y="1351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64245</xdr:rowOff>
    </xdr:from>
    <xdr:ext cx="534377" cy="259045"/>
    <xdr:sp macro="" textlink="">
      <xdr:nvSpPr>
        <xdr:cNvPr id="424" name="テキスト ボックス 423"/>
        <xdr:cNvSpPr txBox="1"/>
      </xdr:nvSpPr>
      <xdr:spPr>
        <a:xfrm>
          <a:off x="9372111" y="1360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152846</xdr:rowOff>
    </xdr:from>
    <xdr:to>
      <xdr:col>12</xdr:col>
      <xdr:colOff>561975</xdr:colOff>
      <xdr:row>79</xdr:row>
      <xdr:rowOff>82996</xdr:rowOff>
    </xdr:to>
    <xdr:sp macro="" textlink="">
      <xdr:nvSpPr>
        <xdr:cNvPr id="425" name="円/楕円 424"/>
        <xdr:cNvSpPr/>
      </xdr:nvSpPr>
      <xdr:spPr>
        <a:xfrm>
          <a:off x="8699500" y="135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74123</xdr:rowOff>
    </xdr:from>
    <xdr:ext cx="469744" cy="259045"/>
    <xdr:sp macro="" textlink="">
      <xdr:nvSpPr>
        <xdr:cNvPr id="426" name="テキスト ボックス 425"/>
        <xdr:cNvSpPr txBox="1"/>
      </xdr:nvSpPr>
      <xdr:spPr>
        <a:xfrm>
          <a:off x="8515427" y="13618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103899</xdr:rowOff>
    </xdr:from>
    <xdr:to>
      <xdr:col>15</xdr:col>
      <xdr:colOff>180975</xdr:colOff>
      <xdr:row>96</xdr:row>
      <xdr:rowOff>68098</xdr:rowOff>
    </xdr:to>
    <xdr:cxnSp macro="">
      <xdr:nvCxnSpPr>
        <xdr:cNvPr id="455" name="直線コネクタ 454"/>
        <xdr:cNvCxnSpPr/>
      </xdr:nvCxnSpPr>
      <xdr:spPr>
        <a:xfrm flipV="1">
          <a:off x="9639300" y="16220199"/>
          <a:ext cx="838200" cy="30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124172</xdr:rowOff>
    </xdr:from>
    <xdr:ext cx="534377" cy="259045"/>
    <xdr:sp macro="" textlink="">
      <xdr:nvSpPr>
        <xdr:cNvPr id="456" name="普通建設事業費 （ うち更新整備　）平均値テキスト"/>
        <xdr:cNvSpPr txBox="1"/>
      </xdr:nvSpPr>
      <xdr:spPr>
        <a:xfrm>
          <a:off x="10528300" y="16583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90</xdr:row>
      <xdr:rowOff>23634</xdr:rowOff>
    </xdr:from>
    <xdr:to>
      <xdr:col>14</xdr:col>
      <xdr:colOff>28575</xdr:colOff>
      <xdr:row>96</xdr:row>
      <xdr:rowOff>68098</xdr:rowOff>
    </xdr:to>
    <xdr:cxnSp macro="">
      <xdr:nvCxnSpPr>
        <xdr:cNvPr id="458" name="直線コネクタ 457"/>
        <xdr:cNvCxnSpPr/>
      </xdr:nvCxnSpPr>
      <xdr:spPr>
        <a:xfrm>
          <a:off x="8750300" y="15454134"/>
          <a:ext cx="889000" cy="107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125125</xdr:rowOff>
    </xdr:from>
    <xdr:ext cx="534377" cy="259045"/>
    <xdr:sp macro="" textlink="">
      <xdr:nvSpPr>
        <xdr:cNvPr id="460" name="テキスト ボックス 459"/>
        <xdr:cNvSpPr txBox="1"/>
      </xdr:nvSpPr>
      <xdr:spPr>
        <a:xfrm>
          <a:off x="9372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2" name="テキスト ボックス 461"/>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53099</xdr:rowOff>
    </xdr:from>
    <xdr:to>
      <xdr:col>15</xdr:col>
      <xdr:colOff>231775</xdr:colOff>
      <xdr:row>94</xdr:row>
      <xdr:rowOff>154699</xdr:rowOff>
    </xdr:to>
    <xdr:sp macro="" textlink="">
      <xdr:nvSpPr>
        <xdr:cNvPr id="468" name="円/楕円 467"/>
        <xdr:cNvSpPr/>
      </xdr:nvSpPr>
      <xdr:spPr>
        <a:xfrm>
          <a:off x="10426700" y="1616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75976</xdr:rowOff>
    </xdr:from>
    <xdr:ext cx="534377" cy="259045"/>
    <xdr:sp macro="" textlink="">
      <xdr:nvSpPr>
        <xdr:cNvPr id="469" name="普通建設事業費 （ うち更新整備　）該当値テキスト"/>
        <xdr:cNvSpPr txBox="1"/>
      </xdr:nvSpPr>
      <xdr:spPr>
        <a:xfrm>
          <a:off x="10528300" y="1602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62,819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17298</xdr:rowOff>
    </xdr:from>
    <xdr:to>
      <xdr:col>14</xdr:col>
      <xdr:colOff>79375</xdr:colOff>
      <xdr:row>96</xdr:row>
      <xdr:rowOff>118898</xdr:rowOff>
    </xdr:to>
    <xdr:sp macro="" textlink="">
      <xdr:nvSpPr>
        <xdr:cNvPr id="470" name="円/楕円 469"/>
        <xdr:cNvSpPr/>
      </xdr:nvSpPr>
      <xdr:spPr>
        <a:xfrm>
          <a:off x="9588500" y="164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135425</xdr:rowOff>
    </xdr:from>
    <xdr:ext cx="534377" cy="259045"/>
    <xdr:sp macro="" textlink="">
      <xdr:nvSpPr>
        <xdr:cNvPr id="471" name="テキスト ボックス 470"/>
        <xdr:cNvSpPr txBox="1"/>
      </xdr:nvSpPr>
      <xdr:spPr>
        <a:xfrm>
          <a:off x="9372111" y="1625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38,638</a:t>
          </a:r>
          <a:endParaRPr kumimoji="1" lang="ja-JP" altLang="en-US" sz="1000" b="1">
            <a:solidFill>
              <a:srgbClr val="FF0000"/>
            </a:solidFill>
            <a:latin typeface="ＭＳ Ｐゴシック"/>
          </a:endParaRPr>
        </a:p>
      </xdr:txBody>
    </xdr:sp>
    <xdr:clientData/>
  </xdr:oneCellAnchor>
  <xdr:twoCellAnchor>
    <xdr:from>
      <xdr:col>12</xdr:col>
      <xdr:colOff>460375</xdr:colOff>
      <xdr:row>89</xdr:row>
      <xdr:rowOff>144284</xdr:rowOff>
    </xdr:from>
    <xdr:to>
      <xdr:col>12</xdr:col>
      <xdr:colOff>561975</xdr:colOff>
      <xdr:row>90</xdr:row>
      <xdr:rowOff>74434</xdr:rowOff>
    </xdr:to>
    <xdr:sp macro="" textlink="">
      <xdr:nvSpPr>
        <xdr:cNvPr id="472" name="円/楕円 471"/>
        <xdr:cNvSpPr/>
      </xdr:nvSpPr>
      <xdr:spPr>
        <a:xfrm>
          <a:off x="8699500" y="1540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88</xdr:row>
      <xdr:rowOff>90961</xdr:rowOff>
    </xdr:from>
    <xdr:ext cx="599010" cy="259045"/>
    <xdr:sp macro="" textlink="">
      <xdr:nvSpPr>
        <xdr:cNvPr id="473" name="テキスト ボックス 472"/>
        <xdr:cNvSpPr txBox="1"/>
      </xdr:nvSpPr>
      <xdr:spPr>
        <a:xfrm>
          <a:off x="8450794" y="15178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109918</xdr:rowOff>
    </xdr:from>
    <xdr:to>
      <xdr:col>23</xdr:col>
      <xdr:colOff>517525</xdr:colOff>
      <xdr:row>38</xdr:row>
      <xdr:rowOff>14783</xdr:rowOff>
    </xdr:to>
    <xdr:cxnSp macro="">
      <xdr:nvCxnSpPr>
        <xdr:cNvPr id="502" name="直線コネクタ 501"/>
        <xdr:cNvCxnSpPr/>
      </xdr:nvCxnSpPr>
      <xdr:spPr>
        <a:xfrm>
          <a:off x="15481300" y="6282118"/>
          <a:ext cx="838200" cy="24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114152</xdr:rowOff>
    </xdr:from>
    <xdr:ext cx="469744" cy="259045"/>
    <xdr:sp macro="" textlink="">
      <xdr:nvSpPr>
        <xdr:cNvPr id="503" name="災害復旧事業費平均値テキスト"/>
        <xdr:cNvSpPr txBox="1"/>
      </xdr:nvSpPr>
      <xdr:spPr>
        <a:xfrm>
          <a:off x="16370300" y="6629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109918</xdr:rowOff>
    </xdr:from>
    <xdr:to>
      <xdr:col>22</xdr:col>
      <xdr:colOff>365125</xdr:colOff>
      <xdr:row>38</xdr:row>
      <xdr:rowOff>13398</xdr:rowOff>
    </xdr:to>
    <xdr:cxnSp macro="">
      <xdr:nvCxnSpPr>
        <xdr:cNvPr id="505" name="直線コネクタ 504"/>
        <xdr:cNvCxnSpPr/>
      </xdr:nvCxnSpPr>
      <xdr:spPr>
        <a:xfrm flipV="1">
          <a:off x="14592300" y="6282118"/>
          <a:ext cx="889000" cy="24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68051</xdr:rowOff>
    </xdr:from>
    <xdr:ext cx="469744" cy="259045"/>
    <xdr:sp macro="" textlink="">
      <xdr:nvSpPr>
        <xdr:cNvPr id="507" name="テキスト ボックス 506"/>
        <xdr:cNvSpPr txBox="1"/>
      </xdr:nvSpPr>
      <xdr:spPr>
        <a:xfrm>
          <a:off x="15246427"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13398</xdr:rowOff>
    </xdr:from>
    <xdr:to>
      <xdr:col>21</xdr:col>
      <xdr:colOff>161925</xdr:colOff>
      <xdr:row>39</xdr:row>
      <xdr:rowOff>26556</xdr:rowOff>
    </xdr:to>
    <xdr:cxnSp macro="">
      <xdr:nvCxnSpPr>
        <xdr:cNvPr id="508" name="直線コネクタ 507"/>
        <xdr:cNvCxnSpPr/>
      </xdr:nvCxnSpPr>
      <xdr:spPr>
        <a:xfrm flipV="1">
          <a:off x="13703300" y="6528498"/>
          <a:ext cx="889000" cy="18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9" name="フローチャート : 判断 508"/>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36987</xdr:rowOff>
    </xdr:from>
    <xdr:ext cx="469744" cy="259045"/>
    <xdr:sp macro="" textlink="">
      <xdr:nvSpPr>
        <xdr:cNvPr id="510" name="テキスト ボックス 509"/>
        <xdr:cNvSpPr txBox="1"/>
      </xdr:nvSpPr>
      <xdr:spPr>
        <a:xfrm>
          <a:off x="14357427" y="672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26556</xdr:rowOff>
    </xdr:from>
    <xdr:to>
      <xdr:col>19</xdr:col>
      <xdr:colOff>644525</xdr:colOff>
      <xdr:row>39</xdr:row>
      <xdr:rowOff>31115</xdr:rowOff>
    </xdr:to>
    <xdr:cxnSp macro="">
      <xdr:nvCxnSpPr>
        <xdr:cNvPr id="511" name="直線コネクタ 510"/>
        <xdr:cNvCxnSpPr/>
      </xdr:nvCxnSpPr>
      <xdr:spPr>
        <a:xfrm flipV="1">
          <a:off x="12814300" y="6713106"/>
          <a:ext cx="889000" cy="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2" name="フローチャート : 判断 511"/>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58716</xdr:rowOff>
    </xdr:from>
    <xdr:ext cx="469744" cy="259045"/>
    <xdr:sp macro="" textlink="">
      <xdr:nvSpPr>
        <xdr:cNvPr id="513" name="テキスト ボックス 512"/>
        <xdr:cNvSpPr txBox="1"/>
      </xdr:nvSpPr>
      <xdr:spPr>
        <a:xfrm>
          <a:off x="13468427"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4" name="フローチャート : 判断 513"/>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50639</xdr:rowOff>
    </xdr:from>
    <xdr:ext cx="469744" cy="259045"/>
    <xdr:sp macro="" textlink="">
      <xdr:nvSpPr>
        <xdr:cNvPr id="515" name="テキスト ボックス 514"/>
        <xdr:cNvSpPr txBox="1"/>
      </xdr:nvSpPr>
      <xdr:spPr>
        <a:xfrm>
          <a:off x="12579427" y="63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135433</xdr:rowOff>
    </xdr:from>
    <xdr:to>
      <xdr:col>23</xdr:col>
      <xdr:colOff>568325</xdr:colOff>
      <xdr:row>38</xdr:row>
      <xdr:rowOff>65583</xdr:rowOff>
    </xdr:to>
    <xdr:sp macro="" textlink="">
      <xdr:nvSpPr>
        <xdr:cNvPr id="521" name="円/楕円 520"/>
        <xdr:cNvSpPr/>
      </xdr:nvSpPr>
      <xdr:spPr>
        <a:xfrm>
          <a:off x="16268700" y="64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158310</xdr:rowOff>
    </xdr:from>
    <xdr:ext cx="534377" cy="259045"/>
    <xdr:sp macro="" textlink="">
      <xdr:nvSpPr>
        <xdr:cNvPr id="522" name="災害復旧事業費該当値テキスト"/>
        <xdr:cNvSpPr txBox="1"/>
      </xdr:nvSpPr>
      <xdr:spPr>
        <a:xfrm>
          <a:off x="16370300" y="633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15,836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59118</xdr:rowOff>
    </xdr:from>
    <xdr:to>
      <xdr:col>22</xdr:col>
      <xdr:colOff>415925</xdr:colOff>
      <xdr:row>36</xdr:row>
      <xdr:rowOff>160718</xdr:rowOff>
    </xdr:to>
    <xdr:sp macro="" textlink="">
      <xdr:nvSpPr>
        <xdr:cNvPr id="523" name="円/楕円 522"/>
        <xdr:cNvSpPr/>
      </xdr:nvSpPr>
      <xdr:spPr>
        <a:xfrm>
          <a:off x="15430500" y="623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5795</xdr:rowOff>
    </xdr:from>
    <xdr:ext cx="534377" cy="259045"/>
    <xdr:sp macro="" textlink="">
      <xdr:nvSpPr>
        <xdr:cNvPr id="524" name="テキスト ボックス 523"/>
        <xdr:cNvSpPr txBox="1"/>
      </xdr:nvSpPr>
      <xdr:spPr>
        <a:xfrm>
          <a:off x="15214111" y="600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35,345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134048</xdr:rowOff>
    </xdr:from>
    <xdr:to>
      <xdr:col>21</xdr:col>
      <xdr:colOff>212725</xdr:colOff>
      <xdr:row>38</xdr:row>
      <xdr:rowOff>64198</xdr:rowOff>
    </xdr:to>
    <xdr:sp macro="" textlink="">
      <xdr:nvSpPr>
        <xdr:cNvPr id="525" name="円/楕円 524"/>
        <xdr:cNvSpPr/>
      </xdr:nvSpPr>
      <xdr:spPr>
        <a:xfrm>
          <a:off x="14541500" y="647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80725</xdr:rowOff>
    </xdr:from>
    <xdr:ext cx="534377" cy="259045"/>
    <xdr:sp macro="" textlink="">
      <xdr:nvSpPr>
        <xdr:cNvPr id="526" name="テキスト ボックス 525"/>
        <xdr:cNvSpPr txBox="1"/>
      </xdr:nvSpPr>
      <xdr:spPr>
        <a:xfrm>
          <a:off x="14325111" y="625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147206</xdr:rowOff>
    </xdr:from>
    <xdr:to>
      <xdr:col>20</xdr:col>
      <xdr:colOff>9525</xdr:colOff>
      <xdr:row>39</xdr:row>
      <xdr:rowOff>77356</xdr:rowOff>
    </xdr:to>
    <xdr:sp macro="" textlink="">
      <xdr:nvSpPr>
        <xdr:cNvPr id="527" name="円/楕円 526"/>
        <xdr:cNvSpPr/>
      </xdr:nvSpPr>
      <xdr:spPr>
        <a:xfrm>
          <a:off x="13652500" y="666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68483</xdr:rowOff>
    </xdr:from>
    <xdr:ext cx="469744" cy="259045"/>
    <xdr:sp macro="" textlink="">
      <xdr:nvSpPr>
        <xdr:cNvPr id="528" name="テキスト ボックス 527"/>
        <xdr:cNvSpPr txBox="1"/>
      </xdr:nvSpPr>
      <xdr:spPr>
        <a:xfrm>
          <a:off x="13468427" y="675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151765</xdr:rowOff>
    </xdr:from>
    <xdr:to>
      <xdr:col>18</xdr:col>
      <xdr:colOff>492125</xdr:colOff>
      <xdr:row>39</xdr:row>
      <xdr:rowOff>81915</xdr:rowOff>
    </xdr:to>
    <xdr:sp macro="" textlink="">
      <xdr:nvSpPr>
        <xdr:cNvPr id="529" name="円/楕円 528"/>
        <xdr:cNvSpPr/>
      </xdr:nvSpPr>
      <xdr:spPr>
        <a:xfrm>
          <a:off x="12763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73042</xdr:rowOff>
    </xdr:from>
    <xdr:ext cx="469744" cy="259045"/>
    <xdr:sp macro="" textlink="">
      <xdr:nvSpPr>
        <xdr:cNvPr id="530" name="テキスト ボックス 529"/>
        <xdr:cNvSpPr txBox="1"/>
      </xdr:nvSpPr>
      <xdr:spPr>
        <a:xfrm>
          <a:off x="12579427" y="675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61405</xdr:rowOff>
    </xdr:from>
    <xdr:to>
      <xdr:col>23</xdr:col>
      <xdr:colOff>517525</xdr:colOff>
      <xdr:row>72</xdr:row>
      <xdr:rowOff>143342</xdr:rowOff>
    </xdr:to>
    <xdr:cxnSp macro="">
      <xdr:nvCxnSpPr>
        <xdr:cNvPr id="610" name="直線コネクタ 609"/>
        <xdr:cNvCxnSpPr/>
      </xdr:nvCxnSpPr>
      <xdr:spPr>
        <a:xfrm>
          <a:off x="15481300" y="12405805"/>
          <a:ext cx="838200" cy="8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46492</xdr:rowOff>
    </xdr:from>
    <xdr:ext cx="534377" cy="259045"/>
    <xdr:sp macro="" textlink="">
      <xdr:nvSpPr>
        <xdr:cNvPr id="611" name="公債費平均値テキスト"/>
        <xdr:cNvSpPr txBox="1"/>
      </xdr:nvSpPr>
      <xdr:spPr>
        <a:xfrm>
          <a:off x="16370300" y="1290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146084</xdr:rowOff>
    </xdr:from>
    <xdr:to>
      <xdr:col>22</xdr:col>
      <xdr:colOff>365125</xdr:colOff>
      <xdr:row>72</xdr:row>
      <xdr:rowOff>61405</xdr:rowOff>
    </xdr:to>
    <xdr:cxnSp macro="">
      <xdr:nvCxnSpPr>
        <xdr:cNvPr id="613" name="直線コネクタ 612"/>
        <xdr:cNvCxnSpPr/>
      </xdr:nvCxnSpPr>
      <xdr:spPr>
        <a:xfrm>
          <a:off x="14592300" y="12319034"/>
          <a:ext cx="889000" cy="8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154995</xdr:rowOff>
    </xdr:from>
    <xdr:ext cx="534377" cy="259045"/>
    <xdr:sp macro="" textlink="">
      <xdr:nvSpPr>
        <xdr:cNvPr id="615" name="テキスト ボックス 614"/>
        <xdr:cNvSpPr txBox="1"/>
      </xdr:nvSpPr>
      <xdr:spPr>
        <a:xfrm>
          <a:off x="15214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101883</xdr:rowOff>
    </xdr:from>
    <xdr:to>
      <xdr:col>21</xdr:col>
      <xdr:colOff>161925</xdr:colOff>
      <xdr:row>71</xdr:row>
      <xdr:rowOff>146084</xdr:rowOff>
    </xdr:to>
    <xdr:cxnSp macro="">
      <xdr:nvCxnSpPr>
        <xdr:cNvPr id="616" name="直線コネクタ 615"/>
        <xdr:cNvCxnSpPr/>
      </xdr:nvCxnSpPr>
      <xdr:spPr>
        <a:xfrm>
          <a:off x="13703300" y="12103383"/>
          <a:ext cx="889000" cy="21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7" name="フローチャート : 判断 616"/>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92032</xdr:rowOff>
    </xdr:from>
    <xdr:ext cx="534377" cy="259045"/>
    <xdr:sp macro="" textlink="">
      <xdr:nvSpPr>
        <xdr:cNvPr id="618" name="テキスト ボックス 617"/>
        <xdr:cNvSpPr txBox="1"/>
      </xdr:nvSpPr>
      <xdr:spPr>
        <a:xfrm>
          <a:off x="14325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101883</xdr:rowOff>
    </xdr:from>
    <xdr:to>
      <xdr:col>19</xdr:col>
      <xdr:colOff>644525</xdr:colOff>
      <xdr:row>70</xdr:row>
      <xdr:rowOff>128074</xdr:rowOff>
    </xdr:to>
    <xdr:cxnSp macro="">
      <xdr:nvCxnSpPr>
        <xdr:cNvPr id="619" name="直線コネクタ 618"/>
        <xdr:cNvCxnSpPr/>
      </xdr:nvCxnSpPr>
      <xdr:spPr>
        <a:xfrm flipV="1">
          <a:off x="12814300" y="12103383"/>
          <a:ext cx="889000" cy="2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20" name="フローチャート : 判断 619"/>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94661</xdr:rowOff>
    </xdr:from>
    <xdr:ext cx="534377" cy="259045"/>
    <xdr:sp macro="" textlink="">
      <xdr:nvSpPr>
        <xdr:cNvPr id="621" name="テキスト ボックス 620"/>
        <xdr:cNvSpPr txBox="1"/>
      </xdr:nvSpPr>
      <xdr:spPr>
        <a:xfrm>
          <a:off x="13436111" y="129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2" name="フローチャート : 判断 621"/>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92326</xdr:rowOff>
    </xdr:from>
    <xdr:ext cx="534377" cy="259045"/>
    <xdr:sp macro="" textlink="">
      <xdr:nvSpPr>
        <xdr:cNvPr id="623" name="テキスト ボックス 622"/>
        <xdr:cNvSpPr txBox="1"/>
      </xdr:nvSpPr>
      <xdr:spPr>
        <a:xfrm>
          <a:off x="12547111" y="12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92542</xdr:rowOff>
    </xdr:from>
    <xdr:to>
      <xdr:col>23</xdr:col>
      <xdr:colOff>568325</xdr:colOff>
      <xdr:row>73</xdr:row>
      <xdr:rowOff>22692</xdr:rowOff>
    </xdr:to>
    <xdr:sp macro="" textlink="">
      <xdr:nvSpPr>
        <xdr:cNvPr id="629" name="円/楕円 628"/>
        <xdr:cNvSpPr/>
      </xdr:nvSpPr>
      <xdr:spPr>
        <a:xfrm>
          <a:off x="16268700" y="1243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115419</xdr:rowOff>
    </xdr:from>
    <xdr:ext cx="534377" cy="259045"/>
    <xdr:sp macro="" textlink="">
      <xdr:nvSpPr>
        <xdr:cNvPr id="630" name="公債費該当値テキスト"/>
        <xdr:cNvSpPr txBox="1"/>
      </xdr:nvSpPr>
      <xdr:spPr>
        <a:xfrm>
          <a:off x="16370300" y="1228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70,777</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10605</xdr:rowOff>
    </xdr:from>
    <xdr:to>
      <xdr:col>22</xdr:col>
      <xdr:colOff>415925</xdr:colOff>
      <xdr:row>72</xdr:row>
      <xdr:rowOff>112205</xdr:rowOff>
    </xdr:to>
    <xdr:sp macro="" textlink="">
      <xdr:nvSpPr>
        <xdr:cNvPr id="631" name="円/楕円 630"/>
        <xdr:cNvSpPr/>
      </xdr:nvSpPr>
      <xdr:spPr>
        <a:xfrm>
          <a:off x="15430500" y="123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128732</xdr:rowOff>
    </xdr:from>
    <xdr:ext cx="534377" cy="259045"/>
    <xdr:sp macro="" textlink="">
      <xdr:nvSpPr>
        <xdr:cNvPr id="632" name="テキスト ボックス 631"/>
        <xdr:cNvSpPr txBox="1"/>
      </xdr:nvSpPr>
      <xdr:spPr>
        <a:xfrm>
          <a:off x="15214111" y="1213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75,795</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95284</xdr:rowOff>
    </xdr:from>
    <xdr:to>
      <xdr:col>21</xdr:col>
      <xdr:colOff>212725</xdr:colOff>
      <xdr:row>72</xdr:row>
      <xdr:rowOff>25434</xdr:rowOff>
    </xdr:to>
    <xdr:sp macro="" textlink="">
      <xdr:nvSpPr>
        <xdr:cNvPr id="633" name="円/楕円 632"/>
        <xdr:cNvSpPr/>
      </xdr:nvSpPr>
      <xdr:spPr>
        <a:xfrm>
          <a:off x="14541500" y="1226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41961</xdr:rowOff>
    </xdr:from>
    <xdr:ext cx="534377" cy="259045"/>
    <xdr:sp macro="" textlink="">
      <xdr:nvSpPr>
        <xdr:cNvPr id="634" name="テキスト ボックス 633"/>
        <xdr:cNvSpPr txBox="1"/>
      </xdr:nvSpPr>
      <xdr:spPr>
        <a:xfrm>
          <a:off x="14325111" y="1204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81,109</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51083</xdr:rowOff>
    </xdr:from>
    <xdr:to>
      <xdr:col>20</xdr:col>
      <xdr:colOff>9525</xdr:colOff>
      <xdr:row>70</xdr:row>
      <xdr:rowOff>152683</xdr:rowOff>
    </xdr:to>
    <xdr:sp macro="" textlink="">
      <xdr:nvSpPr>
        <xdr:cNvPr id="635" name="円/楕円 634"/>
        <xdr:cNvSpPr/>
      </xdr:nvSpPr>
      <xdr:spPr>
        <a:xfrm>
          <a:off x="13652500" y="1205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68</xdr:row>
      <xdr:rowOff>169210</xdr:rowOff>
    </xdr:from>
    <xdr:ext cx="534377" cy="259045"/>
    <xdr:sp macro="" textlink="">
      <xdr:nvSpPr>
        <xdr:cNvPr id="636" name="テキスト ボックス 635"/>
        <xdr:cNvSpPr txBox="1"/>
      </xdr:nvSpPr>
      <xdr:spPr>
        <a:xfrm>
          <a:off x="13436111" y="1182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94,316</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77274</xdr:rowOff>
    </xdr:from>
    <xdr:to>
      <xdr:col>18</xdr:col>
      <xdr:colOff>492125</xdr:colOff>
      <xdr:row>71</xdr:row>
      <xdr:rowOff>7424</xdr:rowOff>
    </xdr:to>
    <xdr:sp macro="" textlink="">
      <xdr:nvSpPr>
        <xdr:cNvPr id="637" name="円/楕円 636"/>
        <xdr:cNvSpPr/>
      </xdr:nvSpPr>
      <xdr:spPr>
        <a:xfrm>
          <a:off x="12763500" y="1207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23951</xdr:rowOff>
    </xdr:from>
    <xdr:ext cx="534377" cy="259045"/>
    <xdr:sp macro="" textlink="">
      <xdr:nvSpPr>
        <xdr:cNvPr id="638" name="テキスト ボックス 637"/>
        <xdr:cNvSpPr txBox="1"/>
      </xdr:nvSpPr>
      <xdr:spPr>
        <a:xfrm>
          <a:off x="12547111" y="1185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119706</xdr:rowOff>
    </xdr:from>
    <xdr:to>
      <xdr:col>23</xdr:col>
      <xdr:colOff>517525</xdr:colOff>
      <xdr:row>98</xdr:row>
      <xdr:rowOff>164929</xdr:rowOff>
    </xdr:to>
    <xdr:cxnSp macro="">
      <xdr:nvCxnSpPr>
        <xdr:cNvPr id="667" name="直線コネクタ 666"/>
        <xdr:cNvCxnSpPr/>
      </xdr:nvCxnSpPr>
      <xdr:spPr>
        <a:xfrm flipV="1">
          <a:off x="15481300" y="16921806"/>
          <a:ext cx="838200" cy="4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87287</xdr:rowOff>
    </xdr:from>
    <xdr:ext cx="534377" cy="259045"/>
    <xdr:sp macro="" textlink="">
      <xdr:nvSpPr>
        <xdr:cNvPr id="668" name="積立金平均値テキスト"/>
        <xdr:cNvSpPr txBox="1"/>
      </xdr:nvSpPr>
      <xdr:spPr>
        <a:xfrm>
          <a:off x="16370300" y="1688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164929</xdr:rowOff>
    </xdr:from>
    <xdr:to>
      <xdr:col>22</xdr:col>
      <xdr:colOff>365125</xdr:colOff>
      <xdr:row>98</xdr:row>
      <xdr:rowOff>167815</xdr:rowOff>
    </xdr:to>
    <xdr:cxnSp macro="">
      <xdr:nvCxnSpPr>
        <xdr:cNvPr id="670" name="直線コネクタ 669"/>
        <xdr:cNvCxnSpPr/>
      </xdr:nvCxnSpPr>
      <xdr:spPr>
        <a:xfrm flipV="1">
          <a:off x="14592300" y="16967029"/>
          <a:ext cx="889000" cy="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36451</xdr:rowOff>
    </xdr:from>
    <xdr:ext cx="534377" cy="259045"/>
    <xdr:sp macro="" textlink="">
      <xdr:nvSpPr>
        <xdr:cNvPr id="672" name="テキスト ボックス 671"/>
        <xdr:cNvSpPr txBox="1"/>
      </xdr:nvSpPr>
      <xdr:spPr>
        <a:xfrm>
          <a:off x="15214111" y="1701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147458</xdr:rowOff>
    </xdr:from>
    <xdr:to>
      <xdr:col>21</xdr:col>
      <xdr:colOff>161925</xdr:colOff>
      <xdr:row>98</xdr:row>
      <xdr:rowOff>167815</xdr:rowOff>
    </xdr:to>
    <xdr:cxnSp macro="">
      <xdr:nvCxnSpPr>
        <xdr:cNvPr id="673" name="直線コネクタ 672"/>
        <xdr:cNvCxnSpPr/>
      </xdr:nvCxnSpPr>
      <xdr:spPr>
        <a:xfrm>
          <a:off x="13703300" y="16949558"/>
          <a:ext cx="889000" cy="2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4" name="フローチャート : 判断 673"/>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45944</xdr:rowOff>
    </xdr:from>
    <xdr:ext cx="534377" cy="259045"/>
    <xdr:sp macro="" textlink="">
      <xdr:nvSpPr>
        <xdr:cNvPr id="675" name="テキスト ボックス 674"/>
        <xdr:cNvSpPr txBox="1"/>
      </xdr:nvSpPr>
      <xdr:spPr>
        <a:xfrm>
          <a:off x="14325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147458</xdr:rowOff>
    </xdr:from>
    <xdr:to>
      <xdr:col>19</xdr:col>
      <xdr:colOff>644525</xdr:colOff>
      <xdr:row>98</xdr:row>
      <xdr:rowOff>156863</xdr:rowOff>
    </xdr:to>
    <xdr:cxnSp macro="">
      <xdr:nvCxnSpPr>
        <xdr:cNvPr id="676" name="直線コネクタ 675"/>
        <xdr:cNvCxnSpPr/>
      </xdr:nvCxnSpPr>
      <xdr:spPr>
        <a:xfrm flipV="1">
          <a:off x="12814300" y="16949558"/>
          <a:ext cx="889000" cy="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7" name="フローチャート : 判断 676"/>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36175</xdr:rowOff>
    </xdr:from>
    <xdr:ext cx="534377" cy="259045"/>
    <xdr:sp macro="" textlink="">
      <xdr:nvSpPr>
        <xdr:cNvPr id="678" name="テキスト ボックス 677"/>
        <xdr:cNvSpPr txBox="1"/>
      </xdr:nvSpPr>
      <xdr:spPr>
        <a:xfrm>
          <a:off x="13436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9" name="フローチャート : 判断 678"/>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9772</xdr:rowOff>
    </xdr:from>
    <xdr:ext cx="534377" cy="259045"/>
    <xdr:sp macro="" textlink="">
      <xdr:nvSpPr>
        <xdr:cNvPr id="680" name="テキスト ボックス 679"/>
        <xdr:cNvSpPr txBox="1"/>
      </xdr:nvSpPr>
      <xdr:spPr>
        <a:xfrm>
          <a:off x="12547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68906</xdr:rowOff>
    </xdr:from>
    <xdr:to>
      <xdr:col>23</xdr:col>
      <xdr:colOff>568325</xdr:colOff>
      <xdr:row>98</xdr:row>
      <xdr:rowOff>170506</xdr:rowOff>
    </xdr:to>
    <xdr:sp macro="" textlink="">
      <xdr:nvSpPr>
        <xdr:cNvPr id="686" name="円/楕円 685"/>
        <xdr:cNvSpPr/>
      </xdr:nvSpPr>
      <xdr:spPr>
        <a:xfrm>
          <a:off x="16268700" y="168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28283</xdr:rowOff>
    </xdr:from>
    <xdr:ext cx="534377" cy="259045"/>
    <xdr:sp macro="" textlink="">
      <xdr:nvSpPr>
        <xdr:cNvPr id="687" name="積立金該当値テキスト"/>
        <xdr:cNvSpPr txBox="1"/>
      </xdr:nvSpPr>
      <xdr:spPr>
        <a:xfrm>
          <a:off x="16370300" y="166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25,248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114129</xdr:rowOff>
    </xdr:from>
    <xdr:to>
      <xdr:col>22</xdr:col>
      <xdr:colOff>415925</xdr:colOff>
      <xdr:row>99</xdr:row>
      <xdr:rowOff>44279</xdr:rowOff>
    </xdr:to>
    <xdr:sp macro="" textlink="">
      <xdr:nvSpPr>
        <xdr:cNvPr id="688" name="円/楕円 687"/>
        <xdr:cNvSpPr/>
      </xdr:nvSpPr>
      <xdr:spPr>
        <a:xfrm>
          <a:off x="15430500" y="1691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60806</xdr:rowOff>
    </xdr:from>
    <xdr:ext cx="534377" cy="259045"/>
    <xdr:sp macro="" textlink="">
      <xdr:nvSpPr>
        <xdr:cNvPr id="689" name="テキスト ボックス 688"/>
        <xdr:cNvSpPr txBox="1"/>
      </xdr:nvSpPr>
      <xdr:spPr>
        <a:xfrm>
          <a:off x="15214111" y="1669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117015</xdr:rowOff>
    </xdr:from>
    <xdr:to>
      <xdr:col>21</xdr:col>
      <xdr:colOff>212725</xdr:colOff>
      <xdr:row>99</xdr:row>
      <xdr:rowOff>47165</xdr:rowOff>
    </xdr:to>
    <xdr:sp macro="" textlink="">
      <xdr:nvSpPr>
        <xdr:cNvPr id="690" name="円/楕円 689"/>
        <xdr:cNvSpPr/>
      </xdr:nvSpPr>
      <xdr:spPr>
        <a:xfrm>
          <a:off x="14541500" y="1691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38292</xdr:rowOff>
    </xdr:from>
    <xdr:ext cx="534377" cy="259045"/>
    <xdr:sp macro="" textlink="">
      <xdr:nvSpPr>
        <xdr:cNvPr id="691" name="テキスト ボックス 690"/>
        <xdr:cNvSpPr txBox="1"/>
      </xdr:nvSpPr>
      <xdr:spPr>
        <a:xfrm>
          <a:off x="14325111" y="1701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96658</xdr:rowOff>
    </xdr:from>
    <xdr:to>
      <xdr:col>20</xdr:col>
      <xdr:colOff>9525</xdr:colOff>
      <xdr:row>99</xdr:row>
      <xdr:rowOff>26808</xdr:rowOff>
    </xdr:to>
    <xdr:sp macro="" textlink="">
      <xdr:nvSpPr>
        <xdr:cNvPr id="692" name="円/楕円 691"/>
        <xdr:cNvSpPr/>
      </xdr:nvSpPr>
      <xdr:spPr>
        <a:xfrm>
          <a:off x="13652500" y="1689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17935</xdr:rowOff>
    </xdr:from>
    <xdr:ext cx="534377" cy="259045"/>
    <xdr:sp macro="" textlink="">
      <xdr:nvSpPr>
        <xdr:cNvPr id="693" name="テキスト ボックス 692"/>
        <xdr:cNvSpPr txBox="1"/>
      </xdr:nvSpPr>
      <xdr:spPr>
        <a:xfrm>
          <a:off x="13436111" y="1699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106063</xdr:rowOff>
    </xdr:from>
    <xdr:to>
      <xdr:col>18</xdr:col>
      <xdr:colOff>492125</xdr:colOff>
      <xdr:row>99</xdr:row>
      <xdr:rowOff>36213</xdr:rowOff>
    </xdr:to>
    <xdr:sp macro="" textlink="">
      <xdr:nvSpPr>
        <xdr:cNvPr id="694" name="円/楕円 693"/>
        <xdr:cNvSpPr/>
      </xdr:nvSpPr>
      <xdr:spPr>
        <a:xfrm>
          <a:off x="12763500" y="1690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27340</xdr:rowOff>
    </xdr:from>
    <xdr:ext cx="534377" cy="259045"/>
    <xdr:sp macro="" textlink="">
      <xdr:nvSpPr>
        <xdr:cNvPr id="695" name="テキスト ボックス 694"/>
        <xdr:cNvSpPr txBox="1"/>
      </xdr:nvSpPr>
      <xdr:spPr>
        <a:xfrm>
          <a:off x="12547111" y="170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152534</xdr:rowOff>
    </xdr:from>
    <xdr:to>
      <xdr:col>32</xdr:col>
      <xdr:colOff>187325</xdr:colOff>
      <xdr:row>38</xdr:row>
      <xdr:rowOff>108545</xdr:rowOff>
    </xdr:to>
    <xdr:cxnSp macro="">
      <xdr:nvCxnSpPr>
        <xdr:cNvPr id="726" name="直線コネクタ 725"/>
        <xdr:cNvCxnSpPr/>
      </xdr:nvCxnSpPr>
      <xdr:spPr>
        <a:xfrm flipV="1">
          <a:off x="21323300" y="6496184"/>
          <a:ext cx="838200" cy="12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129081</xdr:rowOff>
    </xdr:from>
    <xdr:ext cx="469744" cy="259045"/>
    <xdr:sp macro="" textlink="">
      <xdr:nvSpPr>
        <xdr:cNvPr id="727" name="投資及び出資金平均値テキスト"/>
        <xdr:cNvSpPr txBox="1"/>
      </xdr:nvSpPr>
      <xdr:spPr>
        <a:xfrm>
          <a:off x="22212300" y="6644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105410</xdr:rowOff>
    </xdr:from>
    <xdr:to>
      <xdr:col>31</xdr:col>
      <xdr:colOff>34925</xdr:colOff>
      <xdr:row>38</xdr:row>
      <xdr:rowOff>108545</xdr:rowOff>
    </xdr:to>
    <xdr:cxnSp macro="">
      <xdr:nvCxnSpPr>
        <xdr:cNvPr id="729" name="直線コネクタ 728"/>
        <xdr:cNvCxnSpPr/>
      </xdr:nvCxnSpPr>
      <xdr:spPr>
        <a:xfrm>
          <a:off x="20434300" y="6620510"/>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78888</xdr:rowOff>
    </xdr:from>
    <xdr:ext cx="469744" cy="259045"/>
    <xdr:sp macro="" textlink="">
      <xdr:nvSpPr>
        <xdr:cNvPr id="731" name="テキスト ボックス 730"/>
        <xdr:cNvSpPr txBox="1"/>
      </xdr:nvSpPr>
      <xdr:spPr>
        <a:xfrm>
          <a:off x="21088427" y="676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158935</xdr:rowOff>
    </xdr:from>
    <xdr:to>
      <xdr:col>29</xdr:col>
      <xdr:colOff>517525</xdr:colOff>
      <xdr:row>38</xdr:row>
      <xdr:rowOff>105410</xdr:rowOff>
    </xdr:to>
    <xdr:cxnSp macro="">
      <xdr:nvCxnSpPr>
        <xdr:cNvPr id="732" name="直線コネクタ 731"/>
        <xdr:cNvCxnSpPr/>
      </xdr:nvCxnSpPr>
      <xdr:spPr>
        <a:xfrm>
          <a:off x="19545300" y="6502585"/>
          <a:ext cx="889000" cy="1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3" name="フローチャート : 判断 732"/>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100147</xdr:rowOff>
    </xdr:from>
    <xdr:ext cx="469744" cy="259045"/>
    <xdr:sp macro="" textlink="">
      <xdr:nvSpPr>
        <xdr:cNvPr id="734" name="テキスト ボックス 733"/>
        <xdr:cNvSpPr txBox="1"/>
      </xdr:nvSpPr>
      <xdr:spPr>
        <a:xfrm>
          <a:off x="20199427" y="67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158935</xdr:rowOff>
    </xdr:from>
    <xdr:to>
      <xdr:col>28</xdr:col>
      <xdr:colOff>314325</xdr:colOff>
      <xdr:row>38</xdr:row>
      <xdr:rowOff>50056</xdr:rowOff>
    </xdr:to>
    <xdr:cxnSp macro="">
      <xdr:nvCxnSpPr>
        <xdr:cNvPr id="735" name="直線コネクタ 734"/>
        <xdr:cNvCxnSpPr/>
      </xdr:nvCxnSpPr>
      <xdr:spPr>
        <a:xfrm flipV="1">
          <a:off x="18656300" y="6502585"/>
          <a:ext cx="889000" cy="6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6" name="フローチャート : 判断 735"/>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85779</xdr:rowOff>
    </xdr:from>
    <xdr:ext cx="469744" cy="259045"/>
    <xdr:sp macro="" textlink="">
      <xdr:nvSpPr>
        <xdr:cNvPr id="737" name="テキスト ボックス 736"/>
        <xdr:cNvSpPr txBox="1"/>
      </xdr:nvSpPr>
      <xdr:spPr>
        <a:xfrm>
          <a:off x="19310427" y="677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8" name="フローチャート : 判断 737"/>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92440</xdr:rowOff>
    </xdr:from>
    <xdr:ext cx="469744" cy="259045"/>
    <xdr:sp macro="" textlink="">
      <xdr:nvSpPr>
        <xdr:cNvPr id="739" name="テキスト ボックス 738"/>
        <xdr:cNvSpPr txBox="1"/>
      </xdr:nvSpPr>
      <xdr:spPr>
        <a:xfrm>
          <a:off x="18421427" y="677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101734</xdr:rowOff>
    </xdr:from>
    <xdr:to>
      <xdr:col>32</xdr:col>
      <xdr:colOff>238125</xdr:colOff>
      <xdr:row>38</xdr:row>
      <xdr:rowOff>31884</xdr:rowOff>
    </xdr:to>
    <xdr:sp macro="" textlink="">
      <xdr:nvSpPr>
        <xdr:cNvPr id="745" name="円/楕円 744"/>
        <xdr:cNvSpPr/>
      </xdr:nvSpPr>
      <xdr:spPr>
        <a:xfrm>
          <a:off x="22110700" y="644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124611</xdr:rowOff>
    </xdr:from>
    <xdr:ext cx="469744" cy="259045"/>
    <xdr:sp macro="" textlink="">
      <xdr:nvSpPr>
        <xdr:cNvPr id="746" name="投資及び出資金該当値テキスト"/>
        <xdr:cNvSpPr txBox="1"/>
      </xdr:nvSpPr>
      <xdr:spPr>
        <a:xfrm>
          <a:off x="22212300" y="629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8,857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57745</xdr:rowOff>
    </xdr:from>
    <xdr:to>
      <xdr:col>31</xdr:col>
      <xdr:colOff>85725</xdr:colOff>
      <xdr:row>38</xdr:row>
      <xdr:rowOff>159345</xdr:rowOff>
    </xdr:to>
    <xdr:sp macro="" textlink="">
      <xdr:nvSpPr>
        <xdr:cNvPr id="747" name="円/楕円 746"/>
        <xdr:cNvSpPr/>
      </xdr:nvSpPr>
      <xdr:spPr>
        <a:xfrm>
          <a:off x="21272500" y="65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4422</xdr:rowOff>
    </xdr:from>
    <xdr:ext cx="469744" cy="259045"/>
    <xdr:sp macro="" textlink="">
      <xdr:nvSpPr>
        <xdr:cNvPr id="748" name="テキスト ボックス 747"/>
        <xdr:cNvSpPr txBox="1"/>
      </xdr:nvSpPr>
      <xdr:spPr>
        <a:xfrm>
          <a:off x="21088427" y="634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54610</xdr:rowOff>
    </xdr:from>
    <xdr:to>
      <xdr:col>29</xdr:col>
      <xdr:colOff>568325</xdr:colOff>
      <xdr:row>38</xdr:row>
      <xdr:rowOff>156210</xdr:rowOff>
    </xdr:to>
    <xdr:sp macro="" textlink="">
      <xdr:nvSpPr>
        <xdr:cNvPr id="749" name="円/楕円 748"/>
        <xdr:cNvSpPr/>
      </xdr:nvSpPr>
      <xdr:spPr>
        <a:xfrm>
          <a:off x="20383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1287</xdr:rowOff>
    </xdr:from>
    <xdr:ext cx="469744" cy="259045"/>
    <xdr:sp macro="" textlink="">
      <xdr:nvSpPr>
        <xdr:cNvPr id="750" name="テキスト ボックス 749"/>
        <xdr:cNvSpPr txBox="1"/>
      </xdr:nvSpPr>
      <xdr:spPr>
        <a:xfrm>
          <a:off x="20199427"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108135</xdr:rowOff>
    </xdr:from>
    <xdr:to>
      <xdr:col>28</xdr:col>
      <xdr:colOff>365125</xdr:colOff>
      <xdr:row>38</xdr:row>
      <xdr:rowOff>38284</xdr:rowOff>
    </xdr:to>
    <xdr:sp macro="" textlink="">
      <xdr:nvSpPr>
        <xdr:cNvPr id="751" name="円/楕円 750"/>
        <xdr:cNvSpPr/>
      </xdr:nvSpPr>
      <xdr:spPr>
        <a:xfrm>
          <a:off x="19494500" y="64517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54812</xdr:rowOff>
    </xdr:from>
    <xdr:ext cx="469744" cy="259045"/>
    <xdr:sp macro="" textlink="">
      <xdr:nvSpPr>
        <xdr:cNvPr id="752" name="テキスト ボックス 751"/>
        <xdr:cNvSpPr txBox="1"/>
      </xdr:nvSpPr>
      <xdr:spPr>
        <a:xfrm>
          <a:off x="19310427" y="622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8,661</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170706</xdr:rowOff>
    </xdr:from>
    <xdr:to>
      <xdr:col>27</xdr:col>
      <xdr:colOff>161925</xdr:colOff>
      <xdr:row>38</xdr:row>
      <xdr:rowOff>100856</xdr:rowOff>
    </xdr:to>
    <xdr:sp macro="" textlink="">
      <xdr:nvSpPr>
        <xdr:cNvPr id="753" name="円/楕円 752"/>
        <xdr:cNvSpPr/>
      </xdr:nvSpPr>
      <xdr:spPr>
        <a:xfrm>
          <a:off x="18605500" y="651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117383</xdr:rowOff>
    </xdr:from>
    <xdr:ext cx="469744" cy="259045"/>
    <xdr:sp macro="" textlink="">
      <xdr:nvSpPr>
        <xdr:cNvPr id="754" name="テキスト ボックス 753"/>
        <xdr:cNvSpPr txBox="1"/>
      </xdr:nvSpPr>
      <xdr:spPr>
        <a:xfrm>
          <a:off x="18421427" y="628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59690</xdr:rowOff>
    </xdr:from>
    <xdr:to>
      <xdr:col>32</xdr:col>
      <xdr:colOff>187325</xdr:colOff>
      <xdr:row>58</xdr:row>
      <xdr:rowOff>65503</xdr:rowOff>
    </xdr:to>
    <xdr:cxnSp macro="">
      <xdr:nvCxnSpPr>
        <xdr:cNvPr id="785" name="直線コネクタ 784"/>
        <xdr:cNvCxnSpPr/>
      </xdr:nvCxnSpPr>
      <xdr:spPr>
        <a:xfrm flipV="1">
          <a:off x="21323300" y="10003790"/>
          <a:ext cx="838200" cy="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163306</xdr:rowOff>
    </xdr:from>
    <xdr:ext cx="469744" cy="259045"/>
    <xdr:sp macro="" textlink="">
      <xdr:nvSpPr>
        <xdr:cNvPr id="786" name="貸付金平均値テキスト"/>
        <xdr:cNvSpPr txBox="1"/>
      </xdr:nvSpPr>
      <xdr:spPr>
        <a:xfrm>
          <a:off x="22212300" y="993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65503</xdr:rowOff>
    </xdr:from>
    <xdr:to>
      <xdr:col>31</xdr:col>
      <xdr:colOff>34925</xdr:colOff>
      <xdr:row>58</xdr:row>
      <xdr:rowOff>69259</xdr:rowOff>
    </xdr:to>
    <xdr:cxnSp macro="">
      <xdr:nvCxnSpPr>
        <xdr:cNvPr id="788" name="直線コネクタ 787"/>
        <xdr:cNvCxnSpPr/>
      </xdr:nvCxnSpPr>
      <xdr:spPr>
        <a:xfrm flipV="1">
          <a:off x="20434300" y="10009603"/>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69259</xdr:rowOff>
    </xdr:from>
    <xdr:to>
      <xdr:col>29</xdr:col>
      <xdr:colOff>517525</xdr:colOff>
      <xdr:row>58</xdr:row>
      <xdr:rowOff>71283</xdr:rowOff>
    </xdr:to>
    <xdr:cxnSp macro="">
      <xdr:nvCxnSpPr>
        <xdr:cNvPr id="791" name="直線コネクタ 790"/>
        <xdr:cNvCxnSpPr/>
      </xdr:nvCxnSpPr>
      <xdr:spPr>
        <a:xfrm flipV="1">
          <a:off x="19545300" y="10013359"/>
          <a:ext cx="889000" cy="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2" name="フローチャート : 判断 791"/>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162719</xdr:rowOff>
    </xdr:from>
    <xdr:ext cx="469744" cy="259045"/>
    <xdr:sp macro="" textlink="">
      <xdr:nvSpPr>
        <xdr:cNvPr id="793" name="テキスト ボックス 792"/>
        <xdr:cNvSpPr txBox="1"/>
      </xdr:nvSpPr>
      <xdr:spPr>
        <a:xfrm>
          <a:off x="20199427" y="1010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71283</xdr:rowOff>
    </xdr:from>
    <xdr:to>
      <xdr:col>28</xdr:col>
      <xdr:colOff>314325</xdr:colOff>
      <xdr:row>58</xdr:row>
      <xdr:rowOff>143978</xdr:rowOff>
    </xdr:to>
    <xdr:cxnSp macro="">
      <xdr:nvCxnSpPr>
        <xdr:cNvPr id="794" name="直線コネクタ 793"/>
        <xdr:cNvCxnSpPr/>
      </xdr:nvCxnSpPr>
      <xdr:spPr>
        <a:xfrm flipV="1">
          <a:off x="18656300" y="10015383"/>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5" name="フローチャート : 判断 794"/>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127507</xdr:rowOff>
    </xdr:from>
    <xdr:ext cx="469744" cy="259045"/>
    <xdr:sp macro="" textlink="">
      <xdr:nvSpPr>
        <xdr:cNvPr id="796" name="テキスト ボックス 795"/>
        <xdr:cNvSpPr txBox="1"/>
      </xdr:nvSpPr>
      <xdr:spPr>
        <a:xfrm>
          <a:off x="19310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7" name="フローチャート : 判断 796"/>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798" name="テキスト ボックス 797"/>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xdr:rowOff>
    </xdr:from>
    <xdr:to>
      <xdr:col>32</xdr:col>
      <xdr:colOff>238125</xdr:colOff>
      <xdr:row>58</xdr:row>
      <xdr:rowOff>110490</xdr:rowOff>
    </xdr:to>
    <xdr:sp macro="" textlink="">
      <xdr:nvSpPr>
        <xdr:cNvPr id="804" name="円/楕円 803"/>
        <xdr:cNvSpPr/>
      </xdr:nvSpPr>
      <xdr:spPr>
        <a:xfrm>
          <a:off x="22110700" y="99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31767</xdr:rowOff>
    </xdr:from>
    <xdr:ext cx="469744" cy="259045"/>
    <xdr:sp macro="" textlink="">
      <xdr:nvSpPr>
        <xdr:cNvPr id="805" name="貸付金該当値テキスト"/>
        <xdr:cNvSpPr txBox="1"/>
      </xdr:nvSpPr>
      <xdr:spPr>
        <a:xfrm>
          <a:off x="22212300" y="980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14703</xdr:rowOff>
    </xdr:from>
    <xdr:to>
      <xdr:col>31</xdr:col>
      <xdr:colOff>85725</xdr:colOff>
      <xdr:row>58</xdr:row>
      <xdr:rowOff>116303</xdr:rowOff>
    </xdr:to>
    <xdr:sp macro="" textlink="">
      <xdr:nvSpPr>
        <xdr:cNvPr id="806" name="円/楕円 805"/>
        <xdr:cNvSpPr/>
      </xdr:nvSpPr>
      <xdr:spPr>
        <a:xfrm>
          <a:off x="21272500" y="995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107430</xdr:rowOff>
    </xdr:from>
    <xdr:ext cx="469744" cy="259045"/>
    <xdr:sp macro="" textlink="">
      <xdr:nvSpPr>
        <xdr:cNvPr id="807" name="テキスト ボックス 806"/>
        <xdr:cNvSpPr txBox="1"/>
      </xdr:nvSpPr>
      <xdr:spPr>
        <a:xfrm>
          <a:off x="21088427" y="100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18459</xdr:rowOff>
    </xdr:from>
    <xdr:to>
      <xdr:col>29</xdr:col>
      <xdr:colOff>568325</xdr:colOff>
      <xdr:row>58</xdr:row>
      <xdr:rowOff>120059</xdr:rowOff>
    </xdr:to>
    <xdr:sp macro="" textlink="">
      <xdr:nvSpPr>
        <xdr:cNvPr id="808" name="円/楕円 807"/>
        <xdr:cNvSpPr/>
      </xdr:nvSpPr>
      <xdr:spPr>
        <a:xfrm>
          <a:off x="20383500" y="996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136586</xdr:rowOff>
    </xdr:from>
    <xdr:ext cx="469744" cy="259045"/>
    <xdr:sp macro="" textlink="">
      <xdr:nvSpPr>
        <xdr:cNvPr id="809" name="テキスト ボックス 808"/>
        <xdr:cNvSpPr txBox="1"/>
      </xdr:nvSpPr>
      <xdr:spPr>
        <a:xfrm>
          <a:off x="20199427" y="973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20483</xdr:rowOff>
    </xdr:from>
    <xdr:to>
      <xdr:col>28</xdr:col>
      <xdr:colOff>365125</xdr:colOff>
      <xdr:row>58</xdr:row>
      <xdr:rowOff>122083</xdr:rowOff>
    </xdr:to>
    <xdr:sp macro="" textlink="">
      <xdr:nvSpPr>
        <xdr:cNvPr id="810" name="円/楕円 809"/>
        <xdr:cNvSpPr/>
      </xdr:nvSpPr>
      <xdr:spPr>
        <a:xfrm>
          <a:off x="19494500" y="996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113210</xdr:rowOff>
    </xdr:from>
    <xdr:ext cx="469744" cy="259045"/>
    <xdr:sp macro="" textlink="">
      <xdr:nvSpPr>
        <xdr:cNvPr id="811" name="テキスト ボックス 810"/>
        <xdr:cNvSpPr txBox="1"/>
      </xdr:nvSpPr>
      <xdr:spPr>
        <a:xfrm>
          <a:off x="19310427" y="1005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93178</xdr:rowOff>
    </xdr:from>
    <xdr:to>
      <xdr:col>27</xdr:col>
      <xdr:colOff>161925</xdr:colOff>
      <xdr:row>59</xdr:row>
      <xdr:rowOff>23328</xdr:rowOff>
    </xdr:to>
    <xdr:sp macro="" textlink="">
      <xdr:nvSpPr>
        <xdr:cNvPr id="812" name="円/楕円 811"/>
        <xdr:cNvSpPr/>
      </xdr:nvSpPr>
      <xdr:spPr>
        <a:xfrm>
          <a:off x="18605500" y="1003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14455</xdr:rowOff>
    </xdr:from>
    <xdr:ext cx="469744" cy="259045"/>
    <xdr:sp macro="" textlink="">
      <xdr:nvSpPr>
        <xdr:cNvPr id="813" name="テキスト ボックス 812"/>
        <xdr:cNvSpPr txBox="1"/>
      </xdr:nvSpPr>
      <xdr:spPr>
        <a:xfrm>
          <a:off x="18421427" y="1013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111582</xdr:rowOff>
    </xdr:from>
    <xdr:to>
      <xdr:col>32</xdr:col>
      <xdr:colOff>187325</xdr:colOff>
      <xdr:row>76</xdr:row>
      <xdr:rowOff>152654</xdr:rowOff>
    </xdr:to>
    <xdr:cxnSp macro="">
      <xdr:nvCxnSpPr>
        <xdr:cNvPr id="843" name="直線コネクタ 842"/>
        <xdr:cNvCxnSpPr/>
      </xdr:nvCxnSpPr>
      <xdr:spPr>
        <a:xfrm flipV="1">
          <a:off x="21323300" y="13141782"/>
          <a:ext cx="8382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49744</xdr:rowOff>
    </xdr:from>
    <xdr:ext cx="534377" cy="259045"/>
    <xdr:sp macro="" textlink="">
      <xdr:nvSpPr>
        <xdr:cNvPr id="844" name="繰出金平均値テキスト"/>
        <xdr:cNvSpPr txBox="1"/>
      </xdr:nvSpPr>
      <xdr:spPr>
        <a:xfrm>
          <a:off x="22212300" y="13079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28791</xdr:rowOff>
    </xdr:from>
    <xdr:to>
      <xdr:col>31</xdr:col>
      <xdr:colOff>34925</xdr:colOff>
      <xdr:row>76</xdr:row>
      <xdr:rowOff>152654</xdr:rowOff>
    </xdr:to>
    <xdr:cxnSp macro="">
      <xdr:nvCxnSpPr>
        <xdr:cNvPr id="846" name="直線コネクタ 845"/>
        <xdr:cNvCxnSpPr/>
      </xdr:nvCxnSpPr>
      <xdr:spPr>
        <a:xfrm>
          <a:off x="20434300" y="12544641"/>
          <a:ext cx="889000" cy="63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28791</xdr:rowOff>
    </xdr:from>
    <xdr:to>
      <xdr:col>29</xdr:col>
      <xdr:colOff>517525</xdr:colOff>
      <xdr:row>73</xdr:row>
      <xdr:rowOff>126994</xdr:rowOff>
    </xdr:to>
    <xdr:cxnSp macro="">
      <xdr:nvCxnSpPr>
        <xdr:cNvPr id="849" name="直線コネクタ 848"/>
        <xdr:cNvCxnSpPr/>
      </xdr:nvCxnSpPr>
      <xdr:spPr>
        <a:xfrm flipV="1">
          <a:off x="19545300" y="12544641"/>
          <a:ext cx="889000" cy="9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50" name="フローチャート : 判断 849"/>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51" name="テキスト ボックス 850"/>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126994</xdr:rowOff>
    </xdr:from>
    <xdr:to>
      <xdr:col>28</xdr:col>
      <xdr:colOff>314325</xdr:colOff>
      <xdr:row>73</xdr:row>
      <xdr:rowOff>139205</xdr:rowOff>
    </xdr:to>
    <xdr:cxnSp macro="">
      <xdr:nvCxnSpPr>
        <xdr:cNvPr id="852" name="直線コネクタ 851"/>
        <xdr:cNvCxnSpPr/>
      </xdr:nvCxnSpPr>
      <xdr:spPr>
        <a:xfrm flipV="1">
          <a:off x="18656300" y="12642844"/>
          <a:ext cx="889000" cy="1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3" name="フローチャート : 判断 852"/>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54" name="テキスト ボックス 853"/>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5" name="フローチャート : 判断 854"/>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6" name="テキスト ボックス 855"/>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60782</xdr:rowOff>
    </xdr:from>
    <xdr:to>
      <xdr:col>32</xdr:col>
      <xdr:colOff>238125</xdr:colOff>
      <xdr:row>76</xdr:row>
      <xdr:rowOff>162382</xdr:rowOff>
    </xdr:to>
    <xdr:sp macro="" textlink="">
      <xdr:nvSpPr>
        <xdr:cNvPr id="862" name="円/楕円 861"/>
        <xdr:cNvSpPr/>
      </xdr:nvSpPr>
      <xdr:spPr>
        <a:xfrm>
          <a:off x="22110700" y="1309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83659</xdr:rowOff>
    </xdr:from>
    <xdr:ext cx="534377" cy="259045"/>
    <xdr:sp macro="" textlink="">
      <xdr:nvSpPr>
        <xdr:cNvPr id="863" name="繰出金該当値テキスト"/>
        <xdr:cNvSpPr txBox="1"/>
      </xdr:nvSpPr>
      <xdr:spPr>
        <a:xfrm>
          <a:off x="22212300" y="1294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43,476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101854</xdr:rowOff>
    </xdr:from>
    <xdr:to>
      <xdr:col>31</xdr:col>
      <xdr:colOff>85725</xdr:colOff>
      <xdr:row>77</xdr:row>
      <xdr:rowOff>32004</xdr:rowOff>
    </xdr:to>
    <xdr:sp macro="" textlink="">
      <xdr:nvSpPr>
        <xdr:cNvPr id="864" name="円/楕円 863"/>
        <xdr:cNvSpPr/>
      </xdr:nvSpPr>
      <xdr:spPr>
        <a:xfrm>
          <a:off x="21272500" y="1313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23131</xdr:rowOff>
    </xdr:from>
    <xdr:ext cx="534377" cy="259045"/>
    <xdr:sp macro="" textlink="">
      <xdr:nvSpPr>
        <xdr:cNvPr id="865" name="テキスト ボックス 864"/>
        <xdr:cNvSpPr txBox="1"/>
      </xdr:nvSpPr>
      <xdr:spPr>
        <a:xfrm>
          <a:off x="21056111" y="1322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41,320</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149441</xdr:rowOff>
    </xdr:from>
    <xdr:to>
      <xdr:col>29</xdr:col>
      <xdr:colOff>568325</xdr:colOff>
      <xdr:row>73</xdr:row>
      <xdr:rowOff>79591</xdr:rowOff>
    </xdr:to>
    <xdr:sp macro="" textlink="">
      <xdr:nvSpPr>
        <xdr:cNvPr id="866" name="円/楕円 865"/>
        <xdr:cNvSpPr/>
      </xdr:nvSpPr>
      <xdr:spPr>
        <a:xfrm>
          <a:off x="20383500" y="1249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96118</xdr:rowOff>
    </xdr:from>
    <xdr:ext cx="534377" cy="259045"/>
    <xdr:sp macro="" textlink="">
      <xdr:nvSpPr>
        <xdr:cNvPr id="867" name="テキスト ボックス 866"/>
        <xdr:cNvSpPr txBox="1"/>
      </xdr:nvSpPr>
      <xdr:spPr>
        <a:xfrm>
          <a:off x="20167111" y="1226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74,822</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76194</xdr:rowOff>
    </xdr:from>
    <xdr:to>
      <xdr:col>28</xdr:col>
      <xdr:colOff>365125</xdr:colOff>
      <xdr:row>74</xdr:row>
      <xdr:rowOff>6344</xdr:rowOff>
    </xdr:to>
    <xdr:sp macro="" textlink="">
      <xdr:nvSpPr>
        <xdr:cNvPr id="868" name="円/楕円 867"/>
        <xdr:cNvSpPr/>
      </xdr:nvSpPr>
      <xdr:spPr>
        <a:xfrm>
          <a:off x="19494500" y="1259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22871</xdr:rowOff>
    </xdr:from>
    <xdr:ext cx="534377" cy="259045"/>
    <xdr:sp macro="" textlink="">
      <xdr:nvSpPr>
        <xdr:cNvPr id="869" name="テキスト ボックス 868"/>
        <xdr:cNvSpPr txBox="1"/>
      </xdr:nvSpPr>
      <xdr:spPr>
        <a:xfrm>
          <a:off x="19278111" y="1236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69,667</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88405</xdr:rowOff>
    </xdr:from>
    <xdr:to>
      <xdr:col>27</xdr:col>
      <xdr:colOff>161925</xdr:colOff>
      <xdr:row>74</xdr:row>
      <xdr:rowOff>18555</xdr:rowOff>
    </xdr:to>
    <xdr:sp macro="" textlink="">
      <xdr:nvSpPr>
        <xdr:cNvPr id="870" name="円/楕円 869"/>
        <xdr:cNvSpPr/>
      </xdr:nvSpPr>
      <xdr:spPr>
        <a:xfrm>
          <a:off x="18605500" y="126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35082</xdr:rowOff>
    </xdr:from>
    <xdr:ext cx="534377" cy="259045"/>
    <xdr:sp macro="" textlink="">
      <xdr:nvSpPr>
        <xdr:cNvPr id="871" name="テキスト ボックス 870"/>
        <xdr:cNvSpPr txBox="1"/>
      </xdr:nvSpPr>
      <xdr:spPr>
        <a:xfrm>
          <a:off x="18389111" y="1237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69,026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歳出総決算額は、住民一人当たり</a:t>
          </a:r>
          <a:r>
            <a:rPr kumimoji="1" lang="en-US" altLang="ja-JP" sz="1300" baseline="0">
              <a:solidFill>
                <a:schemeClr val="dk1"/>
              </a:solidFill>
              <a:effectLst/>
              <a:latin typeface="+mn-lt"/>
              <a:ea typeface="+mn-ea"/>
              <a:cs typeface="+mn-cs"/>
            </a:rPr>
            <a:t>584,719</a:t>
          </a:r>
          <a:r>
            <a:rPr kumimoji="1" lang="ja-JP" altLang="ja-JP" sz="1300" baseline="0">
              <a:solidFill>
                <a:schemeClr val="dk1"/>
              </a:solidFill>
              <a:effectLst/>
              <a:latin typeface="+mn-lt"/>
              <a:ea typeface="+mn-ea"/>
              <a:cs typeface="+mn-cs"/>
            </a:rPr>
            <a:t>円となっている。</a:t>
          </a:r>
          <a:endParaRPr lang="ja-JP" altLang="ja-JP" sz="1300">
            <a:effectLst/>
          </a:endParaRPr>
        </a:p>
        <a:p>
          <a:r>
            <a:rPr kumimoji="1" lang="ja-JP" altLang="ja-JP" sz="1300" baseline="0">
              <a:solidFill>
                <a:schemeClr val="dk1"/>
              </a:solidFill>
              <a:effectLst/>
              <a:latin typeface="+mn-lt"/>
              <a:ea typeface="+mn-ea"/>
              <a:cs typeface="+mn-cs"/>
            </a:rPr>
            <a:t>　</a:t>
          </a:r>
          <a:r>
            <a:rPr kumimoji="1" lang="ja-JP" altLang="en-US" sz="1300" baseline="0">
              <a:solidFill>
                <a:schemeClr val="dk1"/>
              </a:solidFill>
              <a:effectLst/>
              <a:latin typeface="+mn-lt"/>
              <a:ea typeface="+mn-ea"/>
              <a:cs typeface="+mn-cs"/>
            </a:rPr>
            <a:t>公債費や</a:t>
          </a:r>
          <a:r>
            <a:rPr kumimoji="1" lang="ja-JP" altLang="ja-JP" sz="1300" baseline="0">
              <a:solidFill>
                <a:schemeClr val="dk1"/>
              </a:solidFill>
              <a:effectLst/>
              <a:latin typeface="+mn-lt"/>
              <a:ea typeface="+mn-ea"/>
              <a:cs typeface="+mn-cs"/>
            </a:rPr>
            <a:t>平成</a:t>
          </a:r>
          <a:r>
            <a:rPr kumimoji="1" lang="en-US" altLang="ja-JP" sz="1300" baseline="0">
              <a:solidFill>
                <a:schemeClr val="dk1"/>
              </a:solidFill>
              <a:effectLst/>
              <a:latin typeface="+mn-lt"/>
              <a:ea typeface="+mn-ea"/>
              <a:cs typeface="+mn-cs"/>
            </a:rPr>
            <a:t>26</a:t>
          </a:r>
          <a:r>
            <a:rPr kumimoji="1" lang="ja-JP" altLang="ja-JP" sz="1300" baseline="0">
              <a:solidFill>
                <a:schemeClr val="dk1"/>
              </a:solidFill>
              <a:effectLst/>
              <a:latin typeface="+mn-lt"/>
              <a:ea typeface="+mn-ea"/>
              <a:cs typeface="+mn-cs"/>
            </a:rPr>
            <a:t>年度丹波市豪雨災害の影響による災害復旧事業費の</a:t>
          </a:r>
          <a:r>
            <a:rPr kumimoji="1" lang="ja-JP" altLang="en-US" sz="1300" baseline="0">
              <a:solidFill>
                <a:schemeClr val="dk1"/>
              </a:solidFill>
              <a:effectLst/>
              <a:latin typeface="+mn-lt"/>
              <a:ea typeface="+mn-ea"/>
              <a:cs typeface="+mn-cs"/>
            </a:rPr>
            <a:t>減額</a:t>
          </a:r>
          <a:r>
            <a:rPr kumimoji="1" lang="ja-JP" altLang="ja-JP" sz="1300" baseline="0">
              <a:solidFill>
                <a:schemeClr val="dk1"/>
              </a:solidFill>
              <a:effectLst/>
              <a:latin typeface="+mn-lt"/>
              <a:ea typeface="+mn-ea"/>
              <a:cs typeface="+mn-cs"/>
            </a:rPr>
            <a:t>など</a:t>
          </a:r>
          <a:r>
            <a:rPr kumimoji="1" lang="ja-JP" altLang="en-US" sz="1300" baseline="0">
              <a:solidFill>
                <a:schemeClr val="dk1"/>
              </a:solidFill>
              <a:effectLst/>
              <a:latin typeface="+mn-lt"/>
              <a:ea typeface="+mn-ea"/>
              <a:cs typeface="+mn-cs"/>
            </a:rPr>
            <a:t>の要因</a:t>
          </a:r>
          <a:r>
            <a:rPr kumimoji="1" lang="ja-JP" altLang="ja-JP" sz="1300" baseline="0">
              <a:solidFill>
                <a:schemeClr val="dk1"/>
              </a:solidFill>
              <a:effectLst/>
              <a:latin typeface="+mn-lt"/>
              <a:ea typeface="+mn-ea"/>
              <a:cs typeface="+mn-cs"/>
            </a:rPr>
            <a:t>はある</a:t>
          </a:r>
          <a:r>
            <a:rPr kumimoji="1" lang="ja-JP" altLang="en-US" sz="1300" baseline="0">
              <a:solidFill>
                <a:schemeClr val="dk1"/>
              </a:solidFill>
              <a:effectLst/>
              <a:latin typeface="+mn-lt"/>
              <a:ea typeface="+mn-ea"/>
              <a:cs typeface="+mn-cs"/>
            </a:rPr>
            <a:t>が</a:t>
          </a:r>
          <a:r>
            <a:rPr kumimoji="1" lang="ja-JP" altLang="ja-JP" sz="1300" baseline="0">
              <a:solidFill>
                <a:schemeClr val="dk1"/>
              </a:solidFill>
              <a:effectLst/>
              <a:latin typeface="+mn-lt"/>
              <a:ea typeface="+mn-ea"/>
              <a:cs typeface="+mn-cs"/>
            </a:rPr>
            <a:t>、全体としては前年度比</a:t>
          </a:r>
          <a:r>
            <a:rPr kumimoji="1" lang="en-US" altLang="ja-JP" sz="1300" baseline="0">
              <a:solidFill>
                <a:schemeClr val="dk1"/>
              </a:solidFill>
              <a:effectLst/>
              <a:latin typeface="+mn-lt"/>
              <a:ea typeface="+mn-ea"/>
              <a:cs typeface="+mn-cs"/>
            </a:rPr>
            <a:t>1,877,358</a:t>
          </a:r>
          <a:r>
            <a:rPr kumimoji="1" lang="ja-JP" altLang="ja-JP" sz="1300" baseline="0">
              <a:solidFill>
                <a:schemeClr val="dk1"/>
              </a:solidFill>
              <a:effectLst/>
              <a:latin typeface="+mn-lt"/>
              <a:ea typeface="+mn-ea"/>
              <a:cs typeface="+mn-cs"/>
            </a:rPr>
            <a:t>千円の</a:t>
          </a:r>
          <a:r>
            <a:rPr kumimoji="1" lang="ja-JP" altLang="en-US" sz="1300" baseline="0">
              <a:solidFill>
                <a:schemeClr val="dk1"/>
              </a:solidFill>
              <a:effectLst/>
              <a:latin typeface="+mn-lt"/>
              <a:ea typeface="+mn-ea"/>
              <a:cs typeface="+mn-cs"/>
            </a:rPr>
            <a:t>増</a:t>
          </a:r>
          <a:r>
            <a:rPr kumimoji="1" lang="ja-JP" altLang="ja-JP" sz="1300" baseline="0">
              <a:solidFill>
                <a:schemeClr val="dk1"/>
              </a:solidFill>
              <a:effectLst/>
              <a:latin typeface="+mn-lt"/>
              <a:ea typeface="+mn-ea"/>
              <a:cs typeface="+mn-cs"/>
            </a:rPr>
            <a:t>額となっている。</a:t>
          </a:r>
          <a:endParaRPr lang="ja-JP" altLang="ja-JP" sz="1300">
            <a:effectLst/>
          </a:endParaRPr>
        </a:p>
        <a:p>
          <a:r>
            <a:rPr kumimoji="1" lang="ja-JP" altLang="ja-JP" sz="1300" baseline="0">
              <a:solidFill>
                <a:schemeClr val="dk1"/>
              </a:solidFill>
              <a:effectLst/>
              <a:latin typeface="+mn-lt"/>
              <a:ea typeface="+mn-ea"/>
              <a:cs typeface="+mn-cs"/>
            </a:rPr>
            <a:t>　</a:t>
          </a:r>
          <a:r>
            <a:rPr kumimoji="1" lang="ja-JP" altLang="en-US" sz="1300" baseline="0">
              <a:solidFill>
                <a:schemeClr val="dk1"/>
              </a:solidFill>
              <a:effectLst/>
              <a:latin typeface="+mn-lt"/>
              <a:ea typeface="+mn-ea"/>
              <a:cs typeface="+mn-cs"/>
            </a:rPr>
            <a:t>増額</a:t>
          </a:r>
          <a:r>
            <a:rPr kumimoji="1" lang="ja-JP" altLang="ja-JP" sz="1300" baseline="0">
              <a:solidFill>
                <a:schemeClr val="dk1"/>
              </a:solidFill>
              <a:effectLst/>
              <a:latin typeface="+mn-lt"/>
              <a:ea typeface="+mn-ea"/>
              <a:cs typeface="+mn-cs"/>
            </a:rPr>
            <a:t>の主な要因としては、</a:t>
          </a:r>
          <a:r>
            <a:rPr kumimoji="1" lang="ja-JP" altLang="en-US" sz="1300" baseline="0">
              <a:solidFill>
                <a:schemeClr val="dk1"/>
              </a:solidFill>
              <a:effectLst/>
              <a:latin typeface="+mn-lt"/>
              <a:ea typeface="+mn-ea"/>
              <a:cs typeface="+mn-cs"/>
            </a:rPr>
            <a:t>情報システム管理事業、土木費、小学校施設整備事業の</a:t>
          </a:r>
          <a:r>
            <a:rPr kumimoji="1" lang="ja-JP" altLang="ja-JP" sz="1300" baseline="0">
              <a:solidFill>
                <a:schemeClr val="dk1"/>
              </a:solidFill>
              <a:effectLst/>
              <a:latin typeface="+mn-lt"/>
              <a:ea typeface="+mn-ea"/>
              <a:cs typeface="+mn-cs"/>
            </a:rPr>
            <a:t>普通建設事業費が大きく</a:t>
          </a:r>
          <a:r>
            <a:rPr kumimoji="1" lang="ja-JP" altLang="en-US" sz="1300" baseline="0">
              <a:solidFill>
                <a:schemeClr val="dk1"/>
              </a:solidFill>
              <a:effectLst/>
              <a:latin typeface="+mn-lt"/>
              <a:ea typeface="+mn-ea"/>
              <a:cs typeface="+mn-cs"/>
            </a:rPr>
            <a:t>増額</a:t>
          </a:r>
          <a:r>
            <a:rPr kumimoji="1" lang="ja-JP" altLang="ja-JP" sz="1300" baseline="0">
              <a:solidFill>
                <a:schemeClr val="dk1"/>
              </a:solidFill>
              <a:effectLst/>
              <a:latin typeface="+mn-lt"/>
              <a:ea typeface="+mn-ea"/>
              <a:cs typeface="+mn-cs"/>
            </a:rPr>
            <a:t>となったことが挙げられる。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兵庫県丹波市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66,108
65,352
493.21
41,289,681
38,654,583
1,787,913
21,817,876
36,321,792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15.9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44504</xdr:rowOff>
    </xdr:from>
    <xdr:to>
      <xdr:col>6</xdr:col>
      <xdr:colOff>511175</xdr:colOff>
      <xdr:row>38</xdr:row>
      <xdr:rowOff>81244</xdr:rowOff>
    </xdr:to>
    <xdr:cxnSp macro="">
      <xdr:nvCxnSpPr>
        <xdr:cNvPr id="63" name="直線コネクタ 62"/>
        <xdr:cNvCxnSpPr/>
      </xdr:nvCxnSpPr>
      <xdr:spPr>
        <a:xfrm>
          <a:off x="3797300" y="6559604"/>
          <a:ext cx="838200" cy="3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44504</xdr:rowOff>
    </xdr:from>
    <xdr:to>
      <xdr:col>5</xdr:col>
      <xdr:colOff>358775</xdr:colOff>
      <xdr:row>38</xdr:row>
      <xdr:rowOff>70467</xdr:rowOff>
    </xdr:to>
    <xdr:cxnSp macro="">
      <xdr:nvCxnSpPr>
        <xdr:cNvPr id="66" name="直線コネクタ 65"/>
        <xdr:cNvCxnSpPr/>
      </xdr:nvCxnSpPr>
      <xdr:spPr>
        <a:xfrm flipV="1">
          <a:off x="2908300" y="6559604"/>
          <a:ext cx="889000" cy="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83583</xdr:rowOff>
    </xdr:from>
    <xdr:ext cx="469744" cy="259045"/>
    <xdr:sp macro="" textlink="">
      <xdr:nvSpPr>
        <xdr:cNvPr id="68" name="テキスト ボックス 67"/>
        <xdr:cNvSpPr txBox="1"/>
      </xdr:nvSpPr>
      <xdr:spPr>
        <a:xfrm>
          <a:off x="3562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70467</xdr:rowOff>
    </xdr:from>
    <xdr:to>
      <xdr:col>4</xdr:col>
      <xdr:colOff>155575</xdr:colOff>
      <xdr:row>38</xdr:row>
      <xdr:rowOff>84183</xdr:rowOff>
    </xdr:to>
    <xdr:cxnSp macro="">
      <xdr:nvCxnSpPr>
        <xdr:cNvPr id="69" name="直線コネクタ 68"/>
        <xdr:cNvCxnSpPr/>
      </xdr:nvCxnSpPr>
      <xdr:spPr>
        <a:xfrm flipV="1">
          <a:off x="2019300" y="6585567"/>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69377</xdr:rowOff>
    </xdr:from>
    <xdr:ext cx="469744" cy="259045"/>
    <xdr:sp macro="" textlink="">
      <xdr:nvSpPr>
        <xdr:cNvPr id="71" name="テキスト ボックス 70"/>
        <xdr:cNvSpPr txBox="1"/>
      </xdr:nvSpPr>
      <xdr:spPr>
        <a:xfrm>
          <a:off x="2673427" y="62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168601</xdr:rowOff>
    </xdr:from>
    <xdr:to>
      <xdr:col>2</xdr:col>
      <xdr:colOff>638175</xdr:colOff>
      <xdr:row>38</xdr:row>
      <xdr:rowOff>84183</xdr:rowOff>
    </xdr:to>
    <xdr:cxnSp macro="">
      <xdr:nvCxnSpPr>
        <xdr:cNvPr id="72" name="直線コネクタ 71"/>
        <xdr:cNvCxnSpPr/>
      </xdr:nvCxnSpPr>
      <xdr:spPr>
        <a:xfrm>
          <a:off x="1130300" y="6512251"/>
          <a:ext cx="889000" cy="8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74929</xdr:rowOff>
    </xdr:from>
    <xdr:ext cx="469744" cy="259045"/>
    <xdr:sp macro="" textlink="">
      <xdr:nvSpPr>
        <xdr:cNvPr id="74" name="テキスト ボックス 73"/>
        <xdr:cNvSpPr txBox="1"/>
      </xdr:nvSpPr>
      <xdr:spPr>
        <a:xfrm>
          <a:off x="1784427" y="624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50926</xdr:rowOff>
    </xdr:from>
    <xdr:ext cx="469744" cy="259045"/>
    <xdr:sp macro="" textlink="">
      <xdr:nvSpPr>
        <xdr:cNvPr id="76" name="テキスト ボックス 75"/>
        <xdr:cNvSpPr txBox="1"/>
      </xdr:nvSpPr>
      <xdr:spPr>
        <a:xfrm>
          <a:off x="895427" y="622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30444</xdr:rowOff>
    </xdr:from>
    <xdr:to>
      <xdr:col>6</xdr:col>
      <xdr:colOff>561975</xdr:colOff>
      <xdr:row>38</xdr:row>
      <xdr:rowOff>132044</xdr:rowOff>
    </xdr:to>
    <xdr:sp macro="" textlink="">
      <xdr:nvSpPr>
        <xdr:cNvPr id="82" name="円/楕円 81"/>
        <xdr:cNvSpPr/>
      </xdr:nvSpPr>
      <xdr:spPr>
        <a:xfrm>
          <a:off x="4584700" y="654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8871</xdr:rowOff>
    </xdr:from>
    <xdr:ext cx="469744" cy="259045"/>
    <xdr:sp macro="" textlink="">
      <xdr:nvSpPr>
        <xdr:cNvPr id="83" name="議会費該当値テキスト"/>
        <xdr:cNvSpPr txBox="1"/>
      </xdr:nvSpPr>
      <xdr:spPr>
        <a:xfrm>
          <a:off x="4686300" y="652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165154</xdr:rowOff>
    </xdr:from>
    <xdr:to>
      <xdr:col>5</xdr:col>
      <xdr:colOff>409575</xdr:colOff>
      <xdr:row>38</xdr:row>
      <xdr:rowOff>95304</xdr:rowOff>
    </xdr:to>
    <xdr:sp macro="" textlink="">
      <xdr:nvSpPr>
        <xdr:cNvPr id="84" name="円/楕円 83"/>
        <xdr:cNvSpPr/>
      </xdr:nvSpPr>
      <xdr:spPr>
        <a:xfrm>
          <a:off x="3746500" y="650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86431</xdr:rowOff>
    </xdr:from>
    <xdr:ext cx="469744" cy="259045"/>
    <xdr:sp macro="" textlink="">
      <xdr:nvSpPr>
        <xdr:cNvPr id="85" name="テキスト ボックス 84"/>
        <xdr:cNvSpPr txBox="1"/>
      </xdr:nvSpPr>
      <xdr:spPr>
        <a:xfrm>
          <a:off x="3562427" y="660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19667</xdr:rowOff>
    </xdr:from>
    <xdr:to>
      <xdr:col>4</xdr:col>
      <xdr:colOff>206375</xdr:colOff>
      <xdr:row>38</xdr:row>
      <xdr:rowOff>121267</xdr:rowOff>
    </xdr:to>
    <xdr:sp macro="" textlink="">
      <xdr:nvSpPr>
        <xdr:cNvPr id="86" name="円/楕円 85"/>
        <xdr:cNvSpPr/>
      </xdr:nvSpPr>
      <xdr:spPr>
        <a:xfrm>
          <a:off x="2857500" y="653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112394</xdr:rowOff>
    </xdr:from>
    <xdr:ext cx="469744" cy="259045"/>
    <xdr:sp macro="" textlink="">
      <xdr:nvSpPr>
        <xdr:cNvPr id="87" name="テキスト ボックス 86"/>
        <xdr:cNvSpPr txBox="1"/>
      </xdr:nvSpPr>
      <xdr:spPr>
        <a:xfrm>
          <a:off x="2673427" y="662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33383</xdr:rowOff>
    </xdr:from>
    <xdr:to>
      <xdr:col>3</xdr:col>
      <xdr:colOff>3175</xdr:colOff>
      <xdr:row>38</xdr:row>
      <xdr:rowOff>134983</xdr:rowOff>
    </xdr:to>
    <xdr:sp macro="" textlink="">
      <xdr:nvSpPr>
        <xdr:cNvPr id="88" name="円/楕円 87"/>
        <xdr:cNvSpPr/>
      </xdr:nvSpPr>
      <xdr:spPr>
        <a:xfrm>
          <a:off x="1968500" y="65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126110</xdr:rowOff>
    </xdr:from>
    <xdr:ext cx="469744" cy="259045"/>
    <xdr:sp macro="" textlink="">
      <xdr:nvSpPr>
        <xdr:cNvPr id="89" name="テキスト ボックス 88"/>
        <xdr:cNvSpPr txBox="1"/>
      </xdr:nvSpPr>
      <xdr:spPr>
        <a:xfrm>
          <a:off x="1784427" y="664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117802</xdr:rowOff>
    </xdr:from>
    <xdr:to>
      <xdr:col>1</xdr:col>
      <xdr:colOff>485775</xdr:colOff>
      <xdr:row>38</xdr:row>
      <xdr:rowOff>47952</xdr:rowOff>
    </xdr:to>
    <xdr:sp macro="" textlink="">
      <xdr:nvSpPr>
        <xdr:cNvPr id="90" name="円/楕円 89"/>
        <xdr:cNvSpPr/>
      </xdr:nvSpPr>
      <xdr:spPr>
        <a:xfrm>
          <a:off x="1079500" y="646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39078</xdr:rowOff>
    </xdr:from>
    <xdr:ext cx="469744" cy="259045"/>
    <xdr:sp macro="" textlink="">
      <xdr:nvSpPr>
        <xdr:cNvPr id="91" name="テキスト ボックス 90"/>
        <xdr:cNvSpPr txBox="1"/>
      </xdr:nvSpPr>
      <xdr:spPr>
        <a:xfrm>
          <a:off x="895427" y="655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9117</xdr:rowOff>
    </xdr:from>
    <xdr:to>
      <xdr:col>6</xdr:col>
      <xdr:colOff>511175</xdr:colOff>
      <xdr:row>58</xdr:row>
      <xdr:rowOff>80323</xdr:rowOff>
    </xdr:to>
    <xdr:cxnSp macro="">
      <xdr:nvCxnSpPr>
        <xdr:cNvPr id="122" name="直線コネクタ 121"/>
        <xdr:cNvCxnSpPr/>
      </xdr:nvCxnSpPr>
      <xdr:spPr>
        <a:xfrm flipV="1">
          <a:off x="3797300" y="9953217"/>
          <a:ext cx="838200" cy="7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971</xdr:rowOff>
    </xdr:from>
    <xdr:ext cx="534377" cy="259045"/>
    <xdr:sp macro="" textlink="">
      <xdr:nvSpPr>
        <xdr:cNvPr id="123" name="総務費平均値テキスト"/>
        <xdr:cNvSpPr txBox="1"/>
      </xdr:nvSpPr>
      <xdr:spPr>
        <a:xfrm>
          <a:off x="4686300" y="9945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80323</xdr:rowOff>
    </xdr:from>
    <xdr:to>
      <xdr:col>5</xdr:col>
      <xdr:colOff>358775</xdr:colOff>
      <xdr:row>58</xdr:row>
      <xdr:rowOff>80502</xdr:rowOff>
    </xdr:to>
    <xdr:cxnSp macro="">
      <xdr:nvCxnSpPr>
        <xdr:cNvPr id="125" name="直線コネクタ 124"/>
        <xdr:cNvCxnSpPr/>
      </xdr:nvCxnSpPr>
      <xdr:spPr>
        <a:xfrm flipV="1">
          <a:off x="2908300" y="10024423"/>
          <a:ext cx="8890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135238</xdr:rowOff>
    </xdr:from>
    <xdr:ext cx="534377" cy="259045"/>
    <xdr:sp macro="" textlink="">
      <xdr:nvSpPr>
        <xdr:cNvPr id="127" name="テキスト ボックス 126"/>
        <xdr:cNvSpPr txBox="1"/>
      </xdr:nvSpPr>
      <xdr:spPr>
        <a:xfrm>
          <a:off x="3530111" y="1007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80414</xdr:rowOff>
    </xdr:from>
    <xdr:to>
      <xdr:col>4</xdr:col>
      <xdr:colOff>155575</xdr:colOff>
      <xdr:row>58</xdr:row>
      <xdr:rowOff>80502</xdr:rowOff>
    </xdr:to>
    <xdr:cxnSp macro="">
      <xdr:nvCxnSpPr>
        <xdr:cNvPr id="128" name="直線コネクタ 127"/>
        <xdr:cNvCxnSpPr/>
      </xdr:nvCxnSpPr>
      <xdr:spPr>
        <a:xfrm>
          <a:off x="2019300" y="10024514"/>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142667</xdr:rowOff>
    </xdr:from>
    <xdr:ext cx="534377" cy="259045"/>
    <xdr:sp macro="" textlink="">
      <xdr:nvSpPr>
        <xdr:cNvPr id="130" name="テキスト ボックス 129"/>
        <xdr:cNvSpPr txBox="1"/>
      </xdr:nvSpPr>
      <xdr:spPr>
        <a:xfrm>
          <a:off x="2641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80414</xdr:rowOff>
    </xdr:from>
    <xdr:to>
      <xdr:col>2</xdr:col>
      <xdr:colOff>638175</xdr:colOff>
      <xdr:row>58</xdr:row>
      <xdr:rowOff>87354</xdr:rowOff>
    </xdr:to>
    <xdr:cxnSp macro="">
      <xdr:nvCxnSpPr>
        <xdr:cNvPr id="131" name="直線コネクタ 130"/>
        <xdr:cNvCxnSpPr/>
      </xdr:nvCxnSpPr>
      <xdr:spPr>
        <a:xfrm flipV="1">
          <a:off x="1130300" y="10024514"/>
          <a:ext cx="889000" cy="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129698</xdr:rowOff>
    </xdr:from>
    <xdr:ext cx="534377" cy="259045"/>
    <xdr:sp macro="" textlink="">
      <xdr:nvSpPr>
        <xdr:cNvPr id="133" name="テキスト ボックス 132"/>
        <xdr:cNvSpPr txBox="1"/>
      </xdr:nvSpPr>
      <xdr:spPr>
        <a:xfrm>
          <a:off x="1752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113925</xdr:rowOff>
    </xdr:from>
    <xdr:ext cx="534377" cy="259045"/>
    <xdr:sp macro="" textlink="">
      <xdr:nvSpPr>
        <xdr:cNvPr id="135" name="テキスト ボックス 134"/>
        <xdr:cNvSpPr txBox="1"/>
      </xdr:nvSpPr>
      <xdr:spPr>
        <a:xfrm>
          <a:off x="863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129767</xdr:rowOff>
    </xdr:from>
    <xdr:to>
      <xdr:col>6</xdr:col>
      <xdr:colOff>561975</xdr:colOff>
      <xdr:row>58</xdr:row>
      <xdr:rowOff>59917</xdr:rowOff>
    </xdr:to>
    <xdr:sp macro="" textlink="">
      <xdr:nvSpPr>
        <xdr:cNvPr id="141" name="円/楕円 140"/>
        <xdr:cNvSpPr/>
      </xdr:nvSpPr>
      <xdr:spPr>
        <a:xfrm>
          <a:off x="4584700" y="990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152644</xdr:rowOff>
    </xdr:from>
    <xdr:ext cx="534377" cy="259045"/>
    <xdr:sp macro="" textlink="">
      <xdr:nvSpPr>
        <xdr:cNvPr id="142" name="総務費該当値テキスト"/>
        <xdr:cNvSpPr txBox="1"/>
      </xdr:nvSpPr>
      <xdr:spPr>
        <a:xfrm>
          <a:off x="4686300" y="975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79,986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29523</xdr:rowOff>
    </xdr:from>
    <xdr:to>
      <xdr:col>5</xdr:col>
      <xdr:colOff>409575</xdr:colOff>
      <xdr:row>58</xdr:row>
      <xdr:rowOff>131123</xdr:rowOff>
    </xdr:to>
    <xdr:sp macro="" textlink="">
      <xdr:nvSpPr>
        <xdr:cNvPr id="143" name="円/楕円 142"/>
        <xdr:cNvSpPr/>
      </xdr:nvSpPr>
      <xdr:spPr>
        <a:xfrm>
          <a:off x="3746500" y="997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147650</xdr:rowOff>
    </xdr:from>
    <xdr:ext cx="534377" cy="259045"/>
    <xdr:sp macro="" textlink="">
      <xdr:nvSpPr>
        <xdr:cNvPr id="144" name="テキスト ボックス 143"/>
        <xdr:cNvSpPr txBox="1"/>
      </xdr:nvSpPr>
      <xdr:spPr>
        <a:xfrm>
          <a:off x="3530111" y="97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58,182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29702</xdr:rowOff>
    </xdr:from>
    <xdr:to>
      <xdr:col>4</xdr:col>
      <xdr:colOff>206375</xdr:colOff>
      <xdr:row>58</xdr:row>
      <xdr:rowOff>131302</xdr:rowOff>
    </xdr:to>
    <xdr:sp macro="" textlink="">
      <xdr:nvSpPr>
        <xdr:cNvPr id="145" name="円/楕円 144"/>
        <xdr:cNvSpPr/>
      </xdr:nvSpPr>
      <xdr:spPr>
        <a:xfrm>
          <a:off x="2857500" y="997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122429</xdr:rowOff>
    </xdr:from>
    <xdr:ext cx="534377" cy="259045"/>
    <xdr:sp macro="" textlink="">
      <xdr:nvSpPr>
        <xdr:cNvPr id="146" name="テキスト ボックス 145"/>
        <xdr:cNvSpPr txBox="1"/>
      </xdr:nvSpPr>
      <xdr:spPr>
        <a:xfrm>
          <a:off x="2641111" y="1006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58,127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29614</xdr:rowOff>
    </xdr:from>
    <xdr:to>
      <xdr:col>3</xdr:col>
      <xdr:colOff>3175</xdr:colOff>
      <xdr:row>58</xdr:row>
      <xdr:rowOff>131214</xdr:rowOff>
    </xdr:to>
    <xdr:sp macro="" textlink="">
      <xdr:nvSpPr>
        <xdr:cNvPr id="147" name="円/楕円 146"/>
        <xdr:cNvSpPr/>
      </xdr:nvSpPr>
      <xdr:spPr>
        <a:xfrm>
          <a:off x="1968500" y="99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122341</xdr:rowOff>
    </xdr:from>
    <xdr:ext cx="534377" cy="259045"/>
    <xdr:sp macro="" textlink="">
      <xdr:nvSpPr>
        <xdr:cNvPr id="148" name="テキスト ボックス 147"/>
        <xdr:cNvSpPr txBox="1"/>
      </xdr:nvSpPr>
      <xdr:spPr>
        <a:xfrm>
          <a:off x="1752111" y="1006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58,154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36554</xdr:rowOff>
    </xdr:from>
    <xdr:to>
      <xdr:col>1</xdr:col>
      <xdr:colOff>485775</xdr:colOff>
      <xdr:row>58</xdr:row>
      <xdr:rowOff>138154</xdr:rowOff>
    </xdr:to>
    <xdr:sp macro="" textlink="">
      <xdr:nvSpPr>
        <xdr:cNvPr id="149" name="円/楕円 148"/>
        <xdr:cNvSpPr/>
      </xdr:nvSpPr>
      <xdr:spPr>
        <a:xfrm>
          <a:off x="1079500" y="998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129281</xdr:rowOff>
    </xdr:from>
    <xdr:ext cx="534377" cy="259045"/>
    <xdr:sp macro="" textlink="">
      <xdr:nvSpPr>
        <xdr:cNvPr id="150" name="テキスト ボックス 149"/>
        <xdr:cNvSpPr txBox="1"/>
      </xdr:nvSpPr>
      <xdr:spPr>
        <a:xfrm>
          <a:off x="863111" y="1007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32666</xdr:rowOff>
    </xdr:from>
    <xdr:to>
      <xdr:col>6</xdr:col>
      <xdr:colOff>511175</xdr:colOff>
      <xdr:row>78</xdr:row>
      <xdr:rowOff>33880</xdr:rowOff>
    </xdr:to>
    <xdr:cxnSp macro="">
      <xdr:nvCxnSpPr>
        <xdr:cNvPr id="181" name="直線コネクタ 180"/>
        <xdr:cNvCxnSpPr/>
      </xdr:nvCxnSpPr>
      <xdr:spPr>
        <a:xfrm flipV="1">
          <a:off x="3797300" y="13405766"/>
          <a:ext cx="838200" cy="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168825</xdr:rowOff>
    </xdr:from>
    <xdr:to>
      <xdr:col>5</xdr:col>
      <xdr:colOff>358775</xdr:colOff>
      <xdr:row>78</xdr:row>
      <xdr:rowOff>33880</xdr:rowOff>
    </xdr:to>
    <xdr:cxnSp macro="">
      <xdr:nvCxnSpPr>
        <xdr:cNvPr id="184" name="直線コネクタ 183"/>
        <xdr:cNvCxnSpPr/>
      </xdr:nvCxnSpPr>
      <xdr:spPr>
        <a:xfrm>
          <a:off x="2908300" y="13370475"/>
          <a:ext cx="889000" cy="3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99296</xdr:rowOff>
    </xdr:from>
    <xdr:ext cx="599010" cy="259045"/>
    <xdr:sp macro="" textlink="">
      <xdr:nvSpPr>
        <xdr:cNvPr id="186" name="テキスト ボックス 185"/>
        <xdr:cNvSpPr txBox="1"/>
      </xdr:nvSpPr>
      <xdr:spPr>
        <a:xfrm>
          <a:off x="3497794" y="1347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168825</xdr:rowOff>
    </xdr:from>
    <xdr:to>
      <xdr:col>4</xdr:col>
      <xdr:colOff>155575</xdr:colOff>
      <xdr:row>78</xdr:row>
      <xdr:rowOff>32578</xdr:rowOff>
    </xdr:to>
    <xdr:cxnSp macro="">
      <xdr:nvCxnSpPr>
        <xdr:cNvPr id="187" name="直線コネクタ 186"/>
        <xdr:cNvCxnSpPr/>
      </xdr:nvCxnSpPr>
      <xdr:spPr>
        <a:xfrm flipV="1">
          <a:off x="2019300" y="13370475"/>
          <a:ext cx="889000" cy="3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8" name="フローチャート : 判断 187"/>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76762</xdr:rowOff>
    </xdr:from>
    <xdr:ext cx="599010" cy="259045"/>
    <xdr:sp macro="" textlink="">
      <xdr:nvSpPr>
        <xdr:cNvPr id="189" name="テキスト ボックス 188"/>
        <xdr:cNvSpPr txBox="1"/>
      </xdr:nvSpPr>
      <xdr:spPr>
        <a:xfrm>
          <a:off x="2608794" y="13449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32578</xdr:rowOff>
    </xdr:from>
    <xdr:to>
      <xdr:col>2</xdr:col>
      <xdr:colOff>638175</xdr:colOff>
      <xdr:row>78</xdr:row>
      <xdr:rowOff>70820</xdr:rowOff>
    </xdr:to>
    <xdr:cxnSp macro="">
      <xdr:nvCxnSpPr>
        <xdr:cNvPr id="190" name="直線コネクタ 189"/>
        <xdr:cNvCxnSpPr/>
      </xdr:nvCxnSpPr>
      <xdr:spPr>
        <a:xfrm flipV="1">
          <a:off x="1130300" y="13405678"/>
          <a:ext cx="889000" cy="3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91" name="フローチャート : 判断 190"/>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87534</xdr:rowOff>
    </xdr:from>
    <xdr:ext cx="599010" cy="259045"/>
    <xdr:sp macro="" textlink="">
      <xdr:nvSpPr>
        <xdr:cNvPr id="192" name="テキスト ボックス 191"/>
        <xdr:cNvSpPr txBox="1"/>
      </xdr:nvSpPr>
      <xdr:spPr>
        <a:xfrm>
          <a:off x="1719794" y="13460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3" name="フローチャート : 判断 192"/>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122007</xdr:rowOff>
    </xdr:from>
    <xdr:ext cx="599010" cy="259045"/>
    <xdr:sp macro="" textlink="">
      <xdr:nvSpPr>
        <xdr:cNvPr id="194" name="テキスト ボックス 193"/>
        <xdr:cNvSpPr txBox="1"/>
      </xdr:nvSpPr>
      <xdr:spPr>
        <a:xfrm>
          <a:off x="830794" y="1315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153316</xdr:rowOff>
    </xdr:from>
    <xdr:to>
      <xdr:col>6</xdr:col>
      <xdr:colOff>561975</xdr:colOff>
      <xdr:row>78</xdr:row>
      <xdr:rowOff>83466</xdr:rowOff>
    </xdr:to>
    <xdr:sp macro="" textlink="">
      <xdr:nvSpPr>
        <xdr:cNvPr id="200" name="円/楕円 199"/>
        <xdr:cNvSpPr/>
      </xdr:nvSpPr>
      <xdr:spPr>
        <a:xfrm>
          <a:off x="4584700" y="1335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130453</xdr:rowOff>
    </xdr:from>
    <xdr:ext cx="599010" cy="259045"/>
    <xdr:sp macro="" textlink="">
      <xdr:nvSpPr>
        <xdr:cNvPr id="201" name="民生費該当値テキスト"/>
        <xdr:cNvSpPr txBox="1"/>
      </xdr:nvSpPr>
      <xdr:spPr>
        <a:xfrm>
          <a:off x="4686300" y="1333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145,550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154530</xdr:rowOff>
    </xdr:from>
    <xdr:to>
      <xdr:col>5</xdr:col>
      <xdr:colOff>409575</xdr:colOff>
      <xdr:row>78</xdr:row>
      <xdr:rowOff>84680</xdr:rowOff>
    </xdr:to>
    <xdr:sp macro="" textlink="">
      <xdr:nvSpPr>
        <xdr:cNvPr id="202" name="円/楕円 201"/>
        <xdr:cNvSpPr/>
      </xdr:nvSpPr>
      <xdr:spPr>
        <a:xfrm>
          <a:off x="3746500" y="1335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101207</xdr:rowOff>
    </xdr:from>
    <xdr:ext cx="599010" cy="259045"/>
    <xdr:sp macro="" textlink="">
      <xdr:nvSpPr>
        <xdr:cNvPr id="203" name="テキスト ボックス 202"/>
        <xdr:cNvSpPr txBox="1"/>
      </xdr:nvSpPr>
      <xdr:spPr>
        <a:xfrm>
          <a:off x="3497794" y="13131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144,807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118025</xdr:rowOff>
    </xdr:from>
    <xdr:to>
      <xdr:col>4</xdr:col>
      <xdr:colOff>206375</xdr:colOff>
      <xdr:row>78</xdr:row>
      <xdr:rowOff>48175</xdr:rowOff>
    </xdr:to>
    <xdr:sp macro="" textlink="">
      <xdr:nvSpPr>
        <xdr:cNvPr id="204" name="円/楕円 203"/>
        <xdr:cNvSpPr/>
      </xdr:nvSpPr>
      <xdr:spPr>
        <a:xfrm>
          <a:off x="2857500" y="1331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64702</xdr:rowOff>
    </xdr:from>
    <xdr:ext cx="599010" cy="259045"/>
    <xdr:sp macro="" textlink="">
      <xdr:nvSpPr>
        <xdr:cNvPr id="205" name="テキスト ボックス 204"/>
        <xdr:cNvSpPr txBox="1"/>
      </xdr:nvSpPr>
      <xdr:spPr>
        <a:xfrm>
          <a:off x="2608794" y="13094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167,163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153228</xdr:rowOff>
    </xdr:from>
    <xdr:to>
      <xdr:col>3</xdr:col>
      <xdr:colOff>3175</xdr:colOff>
      <xdr:row>78</xdr:row>
      <xdr:rowOff>83378</xdr:rowOff>
    </xdr:to>
    <xdr:sp macro="" textlink="">
      <xdr:nvSpPr>
        <xdr:cNvPr id="206" name="円/楕円 205"/>
        <xdr:cNvSpPr/>
      </xdr:nvSpPr>
      <xdr:spPr>
        <a:xfrm>
          <a:off x="1968500" y="1335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99905</xdr:rowOff>
    </xdr:from>
    <xdr:ext cx="599010" cy="259045"/>
    <xdr:sp macro="" textlink="">
      <xdr:nvSpPr>
        <xdr:cNvPr id="207" name="テキスト ボックス 206"/>
        <xdr:cNvSpPr txBox="1"/>
      </xdr:nvSpPr>
      <xdr:spPr>
        <a:xfrm>
          <a:off x="1719794" y="1313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145,604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20020</xdr:rowOff>
    </xdr:from>
    <xdr:to>
      <xdr:col>1</xdr:col>
      <xdr:colOff>485775</xdr:colOff>
      <xdr:row>78</xdr:row>
      <xdr:rowOff>121620</xdr:rowOff>
    </xdr:to>
    <xdr:sp macro="" textlink="">
      <xdr:nvSpPr>
        <xdr:cNvPr id="208" name="円/楕円 207"/>
        <xdr:cNvSpPr/>
      </xdr:nvSpPr>
      <xdr:spPr>
        <a:xfrm>
          <a:off x="1079500" y="1339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112747</xdr:rowOff>
    </xdr:from>
    <xdr:ext cx="599010" cy="259045"/>
    <xdr:sp macro="" textlink="">
      <xdr:nvSpPr>
        <xdr:cNvPr id="209" name="テキスト ボックス 208"/>
        <xdr:cNvSpPr txBox="1"/>
      </xdr:nvSpPr>
      <xdr:spPr>
        <a:xfrm>
          <a:off x="830794" y="1348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168427</xdr:rowOff>
    </xdr:from>
    <xdr:to>
      <xdr:col>6</xdr:col>
      <xdr:colOff>511175</xdr:colOff>
      <xdr:row>95</xdr:row>
      <xdr:rowOff>168466</xdr:rowOff>
    </xdr:to>
    <xdr:cxnSp macro="">
      <xdr:nvCxnSpPr>
        <xdr:cNvPr id="239" name="直線コネクタ 238"/>
        <xdr:cNvCxnSpPr/>
      </xdr:nvCxnSpPr>
      <xdr:spPr>
        <a:xfrm flipV="1">
          <a:off x="3797300" y="16284727"/>
          <a:ext cx="838200" cy="17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11910</xdr:rowOff>
    </xdr:from>
    <xdr:ext cx="534377" cy="259045"/>
    <xdr:sp macro="" textlink="">
      <xdr:nvSpPr>
        <xdr:cNvPr id="240" name="衛生費平均値テキスト"/>
        <xdr:cNvSpPr txBox="1"/>
      </xdr:nvSpPr>
      <xdr:spPr>
        <a:xfrm>
          <a:off x="4686300" y="1664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79063</xdr:rowOff>
    </xdr:from>
    <xdr:to>
      <xdr:col>5</xdr:col>
      <xdr:colOff>358775</xdr:colOff>
      <xdr:row>95</xdr:row>
      <xdr:rowOff>168466</xdr:rowOff>
    </xdr:to>
    <xdr:cxnSp macro="">
      <xdr:nvCxnSpPr>
        <xdr:cNvPr id="242" name="直線コネクタ 241"/>
        <xdr:cNvCxnSpPr/>
      </xdr:nvCxnSpPr>
      <xdr:spPr>
        <a:xfrm>
          <a:off x="2908300" y="15509563"/>
          <a:ext cx="889000" cy="94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93882</xdr:rowOff>
    </xdr:from>
    <xdr:ext cx="534377" cy="259045"/>
    <xdr:sp macro="" textlink="">
      <xdr:nvSpPr>
        <xdr:cNvPr id="244" name="テキスト ボックス 243"/>
        <xdr:cNvSpPr txBox="1"/>
      </xdr:nvSpPr>
      <xdr:spPr>
        <a:xfrm>
          <a:off x="3530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79063</xdr:rowOff>
    </xdr:from>
    <xdr:to>
      <xdr:col>4</xdr:col>
      <xdr:colOff>155575</xdr:colOff>
      <xdr:row>95</xdr:row>
      <xdr:rowOff>71768</xdr:rowOff>
    </xdr:to>
    <xdr:cxnSp macro="">
      <xdr:nvCxnSpPr>
        <xdr:cNvPr id="245" name="直線コネクタ 244"/>
        <xdr:cNvCxnSpPr/>
      </xdr:nvCxnSpPr>
      <xdr:spPr>
        <a:xfrm flipV="1">
          <a:off x="2019300" y="15509563"/>
          <a:ext cx="889000" cy="84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6" name="フローチャート : 判断 245"/>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7" name="テキスト ボックス 246"/>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71768</xdr:rowOff>
    </xdr:from>
    <xdr:to>
      <xdr:col>2</xdr:col>
      <xdr:colOff>638175</xdr:colOff>
      <xdr:row>96</xdr:row>
      <xdr:rowOff>140900</xdr:rowOff>
    </xdr:to>
    <xdr:cxnSp macro="">
      <xdr:nvCxnSpPr>
        <xdr:cNvPr id="248" name="直線コネクタ 247"/>
        <xdr:cNvCxnSpPr/>
      </xdr:nvCxnSpPr>
      <xdr:spPr>
        <a:xfrm flipV="1">
          <a:off x="1130300" y="16359518"/>
          <a:ext cx="889000" cy="24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9" name="フローチャート : 判断 248"/>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50" name="テキスト ボックス 249"/>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51" name="フローチャート : 判断 250"/>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52" name="テキスト ボックス 251"/>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117627</xdr:rowOff>
    </xdr:from>
    <xdr:to>
      <xdr:col>6</xdr:col>
      <xdr:colOff>561975</xdr:colOff>
      <xdr:row>95</xdr:row>
      <xdr:rowOff>47777</xdr:rowOff>
    </xdr:to>
    <xdr:sp macro="" textlink="">
      <xdr:nvSpPr>
        <xdr:cNvPr id="258" name="円/楕円 257"/>
        <xdr:cNvSpPr/>
      </xdr:nvSpPr>
      <xdr:spPr>
        <a:xfrm>
          <a:off x="4584700" y="1623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140504</xdr:rowOff>
    </xdr:from>
    <xdr:ext cx="534377" cy="259045"/>
    <xdr:sp macro="" textlink="">
      <xdr:nvSpPr>
        <xdr:cNvPr id="259" name="衛生費該当値テキスト"/>
        <xdr:cNvSpPr txBox="1"/>
      </xdr:nvSpPr>
      <xdr:spPr>
        <a:xfrm>
          <a:off x="4686300" y="1608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58,492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117666</xdr:rowOff>
    </xdr:from>
    <xdr:to>
      <xdr:col>5</xdr:col>
      <xdr:colOff>409575</xdr:colOff>
      <xdr:row>96</xdr:row>
      <xdr:rowOff>47816</xdr:rowOff>
    </xdr:to>
    <xdr:sp macro="" textlink="">
      <xdr:nvSpPr>
        <xdr:cNvPr id="260" name="円/楕円 259"/>
        <xdr:cNvSpPr/>
      </xdr:nvSpPr>
      <xdr:spPr>
        <a:xfrm>
          <a:off x="3746500" y="164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64343</xdr:rowOff>
    </xdr:from>
    <xdr:ext cx="534377" cy="259045"/>
    <xdr:sp macro="" textlink="">
      <xdr:nvSpPr>
        <xdr:cNvPr id="261" name="テキスト ボックス 260"/>
        <xdr:cNvSpPr txBox="1"/>
      </xdr:nvSpPr>
      <xdr:spPr>
        <a:xfrm>
          <a:off x="3530111" y="1618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49,490</a:t>
          </a:r>
          <a:endParaRPr kumimoji="1" lang="ja-JP" altLang="en-US" sz="1000" b="1">
            <a:solidFill>
              <a:srgbClr val="FF0000"/>
            </a:solidFill>
            <a:latin typeface="ＭＳ Ｐゴシック"/>
          </a:endParaRPr>
        </a:p>
      </xdr:txBody>
    </xdr:sp>
    <xdr:clientData/>
  </xdr:oneCellAnchor>
  <xdr:twoCellAnchor>
    <xdr:from>
      <xdr:col>4</xdr:col>
      <xdr:colOff>104775</xdr:colOff>
      <xdr:row>90</xdr:row>
      <xdr:rowOff>28263</xdr:rowOff>
    </xdr:from>
    <xdr:to>
      <xdr:col>4</xdr:col>
      <xdr:colOff>206375</xdr:colOff>
      <xdr:row>90</xdr:row>
      <xdr:rowOff>129863</xdr:rowOff>
    </xdr:to>
    <xdr:sp macro="" textlink="">
      <xdr:nvSpPr>
        <xdr:cNvPr id="262" name="円/楕円 261"/>
        <xdr:cNvSpPr/>
      </xdr:nvSpPr>
      <xdr:spPr>
        <a:xfrm>
          <a:off x="2857500" y="154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88</xdr:row>
      <xdr:rowOff>146390</xdr:rowOff>
    </xdr:from>
    <xdr:ext cx="534377" cy="259045"/>
    <xdr:sp macro="" textlink="">
      <xdr:nvSpPr>
        <xdr:cNvPr id="263" name="テキスト ボックス 262"/>
        <xdr:cNvSpPr txBox="1"/>
      </xdr:nvSpPr>
      <xdr:spPr>
        <a:xfrm>
          <a:off x="2641111" y="1523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99,183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20968</xdr:rowOff>
    </xdr:from>
    <xdr:to>
      <xdr:col>3</xdr:col>
      <xdr:colOff>3175</xdr:colOff>
      <xdr:row>95</xdr:row>
      <xdr:rowOff>122568</xdr:rowOff>
    </xdr:to>
    <xdr:sp macro="" textlink="">
      <xdr:nvSpPr>
        <xdr:cNvPr id="264" name="円/楕円 263"/>
        <xdr:cNvSpPr/>
      </xdr:nvSpPr>
      <xdr:spPr>
        <a:xfrm>
          <a:off x="1968500" y="1630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139095</xdr:rowOff>
    </xdr:from>
    <xdr:ext cx="534377" cy="259045"/>
    <xdr:sp macro="" textlink="">
      <xdr:nvSpPr>
        <xdr:cNvPr id="265" name="テキスト ボックス 264"/>
        <xdr:cNvSpPr txBox="1"/>
      </xdr:nvSpPr>
      <xdr:spPr>
        <a:xfrm>
          <a:off x="1752111" y="160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54,566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90100</xdr:rowOff>
    </xdr:from>
    <xdr:to>
      <xdr:col>1</xdr:col>
      <xdr:colOff>485775</xdr:colOff>
      <xdr:row>97</xdr:row>
      <xdr:rowOff>20250</xdr:rowOff>
    </xdr:to>
    <xdr:sp macro="" textlink="">
      <xdr:nvSpPr>
        <xdr:cNvPr id="266" name="円/楕円 265"/>
        <xdr:cNvSpPr/>
      </xdr:nvSpPr>
      <xdr:spPr>
        <a:xfrm>
          <a:off x="1079500" y="165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36777</xdr:rowOff>
    </xdr:from>
    <xdr:ext cx="534377" cy="259045"/>
    <xdr:sp macro="" textlink="">
      <xdr:nvSpPr>
        <xdr:cNvPr id="267" name="テキスト ボックス 266"/>
        <xdr:cNvSpPr txBox="1"/>
      </xdr:nvSpPr>
      <xdr:spPr>
        <a:xfrm>
          <a:off x="863111" y="1632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117297</xdr:rowOff>
    </xdr:from>
    <xdr:to>
      <xdr:col>15</xdr:col>
      <xdr:colOff>180975</xdr:colOff>
      <xdr:row>38</xdr:row>
      <xdr:rowOff>119904</xdr:rowOff>
    </xdr:to>
    <xdr:cxnSp macro="">
      <xdr:nvCxnSpPr>
        <xdr:cNvPr id="294" name="直線コネクタ 293"/>
        <xdr:cNvCxnSpPr/>
      </xdr:nvCxnSpPr>
      <xdr:spPr>
        <a:xfrm>
          <a:off x="9639300" y="6632397"/>
          <a:ext cx="838200" cy="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85659</xdr:rowOff>
    </xdr:from>
    <xdr:to>
      <xdr:col>14</xdr:col>
      <xdr:colOff>28575</xdr:colOff>
      <xdr:row>38</xdr:row>
      <xdr:rowOff>117297</xdr:rowOff>
    </xdr:to>
    <xdr:cxnSp macro="">
      <xdr:nvCxnSpPr>
        <xdr:cNvPr id="297" name="直線コネクタ 296"/>
        <xdr:cNvCxnSpPr/>
      </xdr:nvCxnSpPr>
      <xdr:spPr>
        <a:xfrm>
          <a:off x="8750300" y="6600759"/>
          <a:ext cx="889000" cy="3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85659</xdr:rowOff>
    </xdr:from>
    <xdr:to>
      <xdr:col>12</xdr:col>
      <xdr:colOff>511175</xdr:colOff>
      <xdr:row>38</xdr:row>
      <xdr:rowOff>95855</xdr:rowOff>
    </xdr:to>
    <xdr:cxnSp macro="">
      <xdr:nvCxnSpPr>
        <xdr:cNvPr id="300" name="直線コネクタ 299"/>
        <xdr:cNvCxnSpPr/>
      </xdr:nvCxnSpPr>
      <xdr:spPr>
        <a:xfrm flipV="1">
          <a:off x="7861300" y="6600759"/>
          <a:ext cx="8890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1" name="フローチャート : 判断 300"/>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150426</xdr:rowOff>
    </xdr:from>
    <xdr:ext cx="469744" cy="259045"/>
    <xdr:sp macro="" textlink="">
      <xdr:nvSpPr>
        <xdr:cNvPr id="302" name="テキスト ボックス 301"/>
        <xdr:cNvSpPr txBox="1"/>
      </xdr:nvSpPr>
      <xdr:spPr>
        <a:xfrm>
          <a:off x="8515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95855</xdr:rowOff>
    </xdr:from>
    <xdr:to>
      <xdr:col>11</xdr:col>
      <xdr:colOff>307975</xdr:colOff>
      <xdr:row>38</xdr:row>
      <xdr:rowOff>98781</xdr:rowOff>
    </xdr:to>
    <xdr:cxnSp macro="">
      <xdr:nvCxnSpPr>
        <xdr:cNvPr id="303" name="直線コネクタ 302"/>
        <xdr:cNvCxnSpPr/>
      </xdr:nvCxnSpPr>
      <xdr:spPr>
        <a:xfrm flipV="1">
          <a:off x="6972300" y="6610955"/>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4" name="フローチャート : 判断 303"/>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136024</xdr:rowOff>
    </xdr:from>
    <xdr:ext cx="469744" cy="259045"/>
    <xdr:sp macro="" textlink="">
      <xdr:nvSpPr>
        <xdr:cNvPr id="305" name="テキスト ボックス 304"/>
        <xdr:cNvSpPr txBox="1"/>
      </xdr:nvSpPr>
      <xdr:spPr>
        <a:xfrm>
          <a:off x="7626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6" name="フローチャート : 判断 305"/>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120662</xdr:rowOff>
    </xdr:from>
    <xdr:ext cx="469744" cy="259045"/>
    <xdr:sp macro="" textlink="">
      <xdr:nvSpPr>
        <xdr:cNvPr id="307" name="テキスト ボックス 306"/>
        <xdr:cNvSpPr txBox="1"/>
      </xdr:nvSpPr>
      <xdr:spPr>
        <a:xfrm>
          <a:off x="6737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69104</xdr:rowOff>
    </xdr:from>
    <xdr:to>
      <xdr:col>15</xdr:col>
      <xdr:colOff>231775</xdr:colOff>
      <xdr:row>38</xdr:row>
      <xdr:rowOff>170704</xdr:rowOff>
    </xdr:to>
    <xdr:sp macro="" textlink="">
      <xdr:nvSpPr>
        <xdr:cNvPr id="313" name="円/楕円 312"/>
        <xdr:cNvSpPr/>
      </xdr:nvSpPr>
      <xdr:spPr>
        <a:xfrm>
          <a:off x="10426700" y="658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166174</xdr:rowOff>
    </xdr:from>
    <xdr:ext cx="378565" cy="259045"/>
    <xdr:sp macro="" textlink="">
      <xdr:nvSpPr>
        <xdr:cNvPr id="314" name="労働費該当値テキスト"/>
        <xdr:cNvSpPr txBox="1"/>
      </xdr:nvSpPr>
      <xdr:spPr>
        <a:xfrm>
          <a:off x="10528300" y="6509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66497</xdr:rowOff>
    </xdr:from>
    <xdr:to>
      <xdr:col>14</xdr:col>
      <xdr:colOff>79375</xdr:colOff>
      <xdr:row>38</xdr:row>
      <xdr:rowOff>168097</xdr:rowOff>
    </xdr:to>
    <xdr:sp macro="" textlink="">
      <xdr:nvSpPr>
        <xdr:cNvPr id="315" name="円/楕円 314"/>
        <xdr:cNvSpPr/>
      </xdr:nvSpPr>
      <xdr:spPr>
        <a:xfrm>
          <a:off x="9588500" y="65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159224</xdr:rowOff>
    </xdr:from>
    <xdr:ext cx="378565" cy="259045"/>
    <xdr:sp macro="" textlink="">
      <xdr:nvSpPr>
        <xdr:cNvPr id="316" name="テキスト ボックス 315"/>
        <xdr:cNvSpPr txBox="1"/>
      </xdr:nvSpPr>
      <xdr:spPr>
        <a:xfrm>
          <a:off x="9450017" y="6674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34859</xdr:rowOff>
    </xdr:from>
    <xdr:to>
      <xdr:col>12</xdr:col>
      <xdr:colOff>561975</xdr:colOff>
      <xdr:row>38</xdr:row>
      <xdr:rowOff>136459</xdr:rowOff>
    </xdr:to>
    <xdr:sp macro="" textlink="">
      <xdr:nvSpPr>
        <xdr:cNvPr id="317" name="円/楕円 316"/>
        <xdr:cNvSpPr/>
      </xdr:nvSpPr>
      <xdr:spPr>
        <a:xfrm>
          <a:off x="8699500" y="654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127586</xdr:rowOff>
    </xdr:from>
    <xdr:ext cx="469744" cy="259045"/>
    <xdr:sp macro="" textlink="">
      <xdr:nvSpPr>
        <xdr:cNvPr id="318" name="テキスト ボックス 317"/>
        <xdr:cNvSpPr txBox="1"/>
      </xdr:nvSpPr>
      <xdr:spPr>
        <a:xfrm>
          <a:off x="8515427" y="664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45055</xdr:rowOff>
    </xdr:from>
    <xdr:to>
      <xdr:col>11</xdr:col>
      <xdr:colOff>358775</xdr:colOff>
      <xdr:row>38</xdr:row>
      <xdr:rowOff>146655</xdr:rowOff>
    </xdr:to>
    <xdr:sp macro="" textlink="">
      <xdr:nvSpPr>
        <xdr:cNvPr id="319" name="円/楕円 318"/>
        <xdr:cNvSpPr/>
      </xdr:nvSpPr>
      <xdr:spPr>
        <a:xfrm>
          <a:off x="7810500" y="65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137782</xdr:rowOff>
    </xdr:from>
    <xdr:ext cx="378565" cy="259045"/>
    <xdr:sp macro="" textlink="">
      <xdr:nvSpPr>
        <xdr:cNvPr id="320" name="テキスト ボックス 319"/>
        <xdr:cNvSpPr txBox="1"/>
      </xdr:nvSpPr>
      <xdr:spPr>
        <a:xfrm>
          <a:off x="7672017" y="6652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47981</xdr:rowOff>
    </xdr:from>
    <xdr:to>
      <xdr:col>10</xdr:col>
      <xdr:colOff>155575</xdr:colOff>
      <xdr:row>38</xdr:row>
      <xdr:rowOff>149581</xdr:rowOff>
    </xdr:to>
    <xdr:sp macro="" textlink="">
      <xdr:nvSpPr>
        <xdr:cNvPr id="321" name="円/楕円 320"/>
        <xdr:cNvSpPr/>
      </xdr:nvSpPr>
      <xdr:spPr>
        <a:xfrm>
          <a:off x="6921500" y="656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140708</xdr:rowOff>
    </xdr:from>
    <xdr:ext cx="378565" cy="259045"/>
    <xdr:sp macro="" textlink="">
      <xdr:nvSpPr>
        <xdr:cNvPr id="322" name="テキスト ボックス 321"/>
        <xdr:cNvSpPr txBox="1"/>
      </xdr:nvSpPr>
      <xdr:spPr>
        <a:xfrm>
          <a:off x="6783017" y="6655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8168</xdr:rowOff>
    </xdr:from>
    <xdr:to>
      <xdr:col>15</xdr:col>
      <xdr:colOff>180975</xdr:colOff>
      <xdr:row>58</xdr:row>
      <xdr:rowOff>36775</xdr:rowOff>
    </xdr:to>
    <xdr:cxnSp macro="">
      <xdr:nvCxnSpPr>
        <xdr:cNvPr id="349" name="直線コネクタ 348"/>
        <xdr:cNvCxnSpPr/>
      </xdr:nvCxnSpPr>
      <xdr:spPr>
        <a:xfrm flipV="1">
          <a:off x="9639300" y="9952268"/>
          <a:ext cx="838200" cy="2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8545</xdr:rowOff>
    </xdr:from>
    <xdr:ext cx="534377" cy="259045"/>
    <xdr:sp macro="" textlink="">
      <xdr:nvSpPr>
        <xdr:cNvPr id="350" name="農林水産業費平均値テキスト"/>
        <xdr:cNvSpPr txBox="1"/>
      </xdr:nvSpPr>
      <xdr:spPr>
        <a:xfrm>
          <a:off x="10528300" y="9952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152986</xdr:rowOff>
    </xdr:from>
    <xdr:to>
      <xdr:col>14</xdr:col>
      <xdr:colOff>28575</xdr:colOff>
      <xdr:row>58</xdr:row>
      <xdr:rowOff>36775</xdr:rowOff>
    </xdr:to>
    <xdr:cxnSp macro="">
      <xdr:nvCxnSpPr>
        <xdr:cNvPr id="352" name="直線コネクタ 351"/>
        <xdr:cNvCxnSpPr/>
      </xdr:nvCxnSpPr>
      <xdr:spPr>
        <a:xfrm>
          <a:off x="8750300" y="9925636"/>
          <a:ext cx="889000" cy="5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127965</xdr:rowOff>
    </xdr:from>
    <xdr:ext cx="534377" cy="259045"/>
    <xdr:sp macro="" textlink="">
      <xdr:nvSpPr>
        <xdr:cNvPr id="354" name="テキスト ボックス 353"/>
        <xdr:cNvSpPr txBox="1"/>
      </xdr:nvSpPr>
      <xdr:spPr>
        <a:xfrm>
          <a:off x="9372111" y="100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152986</xdr:rowOff>
    </xdr:from>
    <xdr:to>
      <xdr:col>12</xdr:col>
      <xdr:colOff>511175</xdr:colOff>
      <xdr:row>57</xdr:row>
      <xdr:rowOff>162427</xdr:rowOff>
    </xdr:to>
    <xdr:cxnSp macro="">
      <xdr:nvCxnSpPr>
        <xdr:cNvPr id="355" name="直線コネクタ 354"/>
        <xdr:cNvCxnSpPr/>
      </xdr:nvCxnSpPr>
      <xdr:spPr>
        <a:xfrm flipV="1">
          <a:off x="7861300" y="9925636"/>
          <a:ext cx="8890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6" name="フローチャート : 判断 355"/>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116192</xdr:rowOff>
    </xdr:from>
    <xdr:ext cx="534377" cy="259045"/>
    <xdr:sp macro="" textlink="">
      <xdr:nvSpPr>
        <xdr:cNvPr id="357" name="テキスト ボックス 356"/>
        <xdr:cNvSpPr txBox="1"/>
      </xdr:nvSpPr>
      <xdr:spPr>
        <a:xfrm>
          <a:off x="8483111" y="1006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156859</xdr:rowOff>
    </xdr:from>
    <xdr:to>
      <xdr:col>11</xdr:col>
      <xdr:colOff>307975</xdr:colOff>
      <xdr:row>57</xdr:row>
      <xdr:rowOff>162427</xdr:rowOff>
    </xdr:to>
    <xdr:cxnSp macro="">
      <xdr:nvCxnSpPr>
        <xdr:cNvPr id="358" name="直線コネクタ 357"/>
        <xdr:cNvCxnSpPr/>
      </xdr:nvCxnSpPr>
      <xdr:spPr>
        <a:xfrm>
          <a:off x="6972300" y="9929509"/>
          <a:ext cx="889000" cy="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59" name="フローチャート : 判断 358"/>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118090</xdr:rowOff>
    </xdr:from>
    <xdr:ext cx="534377" cy="259045"/>
    <xdr:sp macro="" textlink="">
      <xdr:nvSpPr>
        <xdr:cNvPr id="360" name="テキスト ボックス 359"/>
        <xdr:cNvSpPr txBox="1"/>
      </xdr:nvSpPr>
      <xdr:spPr>
        <a:xfrm>
          <a:off x="7594111" y="1006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1" name="フローチャート : 判断 360"/>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124504</xdr:rowOff>
    </xdr:from>
    <xdr:ext cx="534377" cy="259045"/>
    <xdr:sp macro="" textlink="">
      <xdr:nvSpPr>
        <xdr:cNvPr id="362" name="テキスト ボックス 361"/>
        <xdr:cNvSpPr txBox="1"/>
      </xdr:nvSpPr>
      <xdr:spPr>
        <a:xfrm>
          <a:off x="6705111" y="1006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128818</xdr:rowOff>
    </xdr:from>
    <xdr:to>
      <xdr:col>15</xdr:col>
      <xdr:colOff>231775</xdr:colOff>
      <xdr:row>58</xdr:row>
      <xdr:rowOff>58968</xdr:rowOff>
    </xdr:to>
    <xdr:sp macro="" textlink="">
      <xdr:nvSpPr>
        <xdr:cNvPr id="368" name="円/楕円 367"/>
        <xdr:cNvSpPr/>
      </xdr:nvSpPr>
      <xdr:spPr>
        <a:xfrm>
          <a:off x="10426700" y="990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151695</xdr:rowOff>
    </xdr:from>
    <xdr:ext cx="534377" cy="259045"/>
    <xdr:sp macro="" textlink="">
      <xdr:nvSpPr>
        <xdr:cNvPr id="369" name="農林水産業費該当値テキスト"/>
        <xdr:cNvSpPr txBox="1"/>
      </xdr:nvSpPr>
      <xdr:spPr>
        <a:xfrm>
          <a:off x="10528300" y="975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28,769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157425</xdr:rowOff>
    </xdr:from>
    <xdr:to>
      <xdr:col>14</xdr:col>
      <xdr:colOff>79375</xdr:colOff>
      <xdr:row>58</xdr:row>
      <xdr:rowOff>87575</xdr:rowOff>
    </xdr:to>
    <xdr:sp macro="" textlink="">
      <xdr:nvSpPr>
        <xdr:cNvPr id="370" name="円/楕円 369"/>
        <xdr:cNvSpPr/>
      </xdr:nvSpPr>
      <xdr:spPr>
        <a:xfrm>
          <a:off x="9588500" y="993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104102</xdr:rowOff>
    </xdr:from>
    <xdr:ext cx="534377" cy="259045"/>
    <xdr:sp macro="" textlink="">
      <xdr:nvSpPr>
        <xdr:cNvPr id="371" name="テキスト ボックス 370"/>
        <xdr:cNvSpPr txBox="1"/>
      </xdr:nvSpPr>
      <xdr:spPr>
        <a:xfrm>
          <a:off x="9372111" y="970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22,512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102186</xdr:rowOff>
    </xdr:from>
    <xdr:to>
      <xdr:col>12</xdr:col>
      <xdr:colOff>561975</xdr:colOff>
      <xdr:row>58</xdr:row>
      <xdr:rowOff>32336</xdr:rowOff>
    </xdr:to>
    <xdr:sp macro="" textlink="">
      <xdr:nvSpPr>
        <xdr:cNvPr id="372" name="円/楕円 371"/>
        <xdr:cNvSpPr/>
      </xdr:nvSpPr>
      <xdr:spPr>
        <a:xfrm>
          <a:off x="8699500" y="987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48863</xdr:rowOff>
    </xdr:from>
    <xdr:ext cx="534377" cy="259045"/>
    <xdr:sp macro="" textlink="">
      <xdr:nvSpPr>
        <xdr:cNvPr id="373" name="テキスト ボックス 372"/>
        <xdr:cNvSpPr txBox="1"/>
      </xdr:nvSpPr>
      <xdr:spPr>
        <a:xfrm>
          <a:off x="8483111" y="965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34,594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111627</xdr:rowOff>
    </xdr:from>
    <xdr:to>
      <xdr:col>11</xdr:col>
      <xdr:colOff>358775</xdr:colOff>
      <xdr:row>58</xdr:row>
      <xdr:rowOff>41777</xdr:rowOff>
    </xdr:to>
    <xdr:sp macro="" textlink="">
      <xdr:nvSpPr>
        <xdr:cNvPr id="374" name="円/楕円 373"/>
        <xdr:cNvSpPr/>
      </xdr:nvSpPr>
      <xdr:spPr>
        <a:xfrm>
          <a:off x="7810500" y="988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58304</xdr:rowOff>
    </xdr:from>
    <xdr:ext cx="534377" cy="259045"/>
    <xdr:sp macro="" textlink="">
      <xdr:nvSpPr>
        <xdr:cNvPr id="375" name="テキスト ボックス 374"/>
        <xdr:cNvSpPr txBox="1"/>
      </xdr:nvSpPr>
      <xdr:spPr>
        <a:xfrm>
          <a:off x="7594111" y="965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32,529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106059</xdr:rowOff>
    </xdr:from>
    <xdr:to>
      <xdr:col>10</xdr:col>
      <xdr:colOff>155575</xdr:colOff>
      <xdr:row>58</xdr:row>
      <xdr:rowOff>36209</xdr:rowOff>
    </xdr:to>
    <xdr:sp macro="" textlink="">
      <xdr:nvSpPr>
        <xdr:cNvPr id="376" name="円/楕円 375"/>
        <xdr:cNvSpPr/>
      </xdr:nvSpPr>
      <xdr:spPr>
        <a:xfrm>
          <a:off x="6921500" y="987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52736</xdr:rowOff>
    </xdr:from>
    <xdr:ext cx="534377" cy="259045"/>
    <xdr:sp macro="" textlink="">
      <xdr:nvSpPr>
        <xdr:cNvPr id="377" name="テキスト ボックス 376"/>
        <xdr:cNvSpPr txBox="1"/>
      </xdr:nvSpPr>
      <xdr:spPr>
        <a:xfrm>
          <a:off x="6705111" y="965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5969</xdr:rowOff>
    </xdr:from>
    <xdr:to>
      <xdr:col>15</xdr:col>
      <xdr:colOff>180975</xdr:colOff>
      <xdr:row>76</xdr:row>
      <xdr:rowOff>160182</xdr:rowOff>
    </xdr:to>
    <xdr:cxnSp macro="">
      <xdr:nvCxnSpPr>
        <xdr:cNvPr id="404" name="直線コネクタ 403"/>
        <xdr:cNvCxnSpPr/>
      </xdr:nvCxnSpPr>
      <xdr:spPr>
        <a:xfrm flipV="1">
          <a:off x="9639300" y="13036169"/>
          <a:ext cx="838200" cy="15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115447</xdr:rowOff>
    </xdr:from>
    <xdr:ext cx="534377" cy="259045"/>
    <xdr:sp macro="" textlink="">
      <xdr:nvSpPr>
        <xdr:cNvPr id="405" name="商工費平均値テキスト"/>
        <xdr:cNvSpPr txBox="1"/>
      </xdr:nvSpPr>
      <xdr:spPr>
        <a:xfrm>
          <a:off x="10528300" y="1314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160182</xdr:rowOff>
    </xdr:from>
    <xdr:to>
      <xdr:col>14</xdr:col>
      <xdr:colOff>28575</xdr:colOff>
      <xdr:row>76</xdr:row>
      <xdr:rowOff>168618</xdr:rowOff>
    </xdr:to>
    <xdr:cxnSp macro="">
      <xdr:nvCxnSpPr>
        <xdr:cNvPr id="407" name="直線コネクタ 406"/>
        <xdr:cNvCxnSpPr/>
      </xdr:nvCxnSpPr>
      <xdr:spPr>
        <a:xfrm flipV="1">
          <a:off x="8750300" y="13190382"/>
          <a:ext cx="88900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50731</xdr:rowOff>
    </xdr:from>
    <xdr:ext cx="534377" cy="259045"/>
    <xdr:sp macro="" textlink="">
      <xdr:nvSpPr>
        <xdr:cNvPr id="409" name="テキスト ボックス 408"/>
        <xdr:cNvSpPr txBox="1"/>
      </xdr:nvSpPr>
      <xdr:spPr>
        <a:xfrm>
          <a:off x="9372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168618</xdr:rowOff>
    </xdr:from>
    <xdr:to>
      <xdr:col>12</xdr:col>
      <xdr:colOff>511175</xdr:colOff>
      <xdr:row>77</xdr:row>
      <xdr:rowOff>6128</xdr:rowOff>
    </xdr:to>
    <xdr:cxnSp macro="">
      <xdr:nvCxnSpPr>
        <xdr:cNvPr id="410" name="直線コネクタ 409"/>
        <xdr:cNvCxnSpPr/>
      </xdr:nvCxnSpPr>
      <xdr:spPr>
        <a:xfrm flipV="1">
          <a:off x="7861300" y="13198818"/>
          <a:ext cx="889000" cy="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11" name="フローチャート : 判断 410"/>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146583</xdr:rowOff>
    </xdr:from>
    <xdr:ext cx="469744" cy="259045"/>
    <xdr:sp macro="" textlink="">
      <xdr:nvSpPr>
        <xdr:cNvPr id="412" name="テキスト ボックス 411"/>
        <xdr:cNvSpPr txBox="1"/>
      </xdr:nvSpPr>
      <xdr:spPr>
        <a:xfrm>
          <a:off x="8515427"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6128</xdr:rowOff>
    </xdr:from>
    <xdr:to>
      <xdr:col>11</xdr:col>
      <xdr:colOff>307975</xdr:colOff>
      <xdr:row>77</xdr:row>
      <xdr:rowOff>39596</xdr:rowOff>
    </xdr:to>
    <xdr:cxnSp macro="">
      <xdr:nvCxnSpPr>
        <xdr:cNvPr id="413" name="直線コネクタ 412"/>
        <xdr:cNvCxnSpPr/>
      </xdr:nvCxnSpPr>
      <xdr:spPr>
        <a:xfrm flipV="1">
          <a:off x="6972300" y="13207778"/>
          <a:ext cx="889000" cy="3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4" name="フローチャート : 判断 413"/>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155956</xdr:rowOff>
    </xdr:from>
    <xdr:ext cx="469744" cy="259045"/>
    <xdr:sp macro="" textlink="">
      <xdr:nvSpPr>
        <xdr:cNvPr id="415" name="テキスト ボックス 414"/>
        <xdr:cNvSpPr txBox="1"/>
      </xdr:nvSpPr>
      <xdr:spPr>
        <a:xfrm>
          <a:off x="7626427"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6" name="フローチャート : 判断 415"/>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165397</xdr:rowOff>
    </xdr:from>
    <xdr:ext cx="469744" cy="259045"/>
    <xdr:sp macro="" textlink="">
      <xdr:nvSpPr>
        <xdr:cNvPr id="417" name="テキスト ボックス 416"/>
        <xdr:cNvSpPr txBox="1"/>
      </xdr:nvSpPr>
      <xdr:spPr>
        <a:xfrm>
          <a:off x="6737427" y="133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126619</xdr:rowOff>
    </xdr:from>
    <xdr:to>
      <xdr:col>15</xdr:col>
      <xdr:colOff>231775</xdr:colOff>
      <xdr:row>76</xdr:row>
      <xdr:rowOff>56769</xdr:rowOff>
    </xdr:to>
    <xdr:sp macro="" textlink="">
      <xdr:nvSpPr>
        <xdr:cNvPr id="423" name="円/楕円 422"/>
        <xdr:cNvSpPr/>
      </xdr:nvSpPr>
      <xdr:spPr>
        <a:xfrm>
          <a:off x="10426700" y="129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149496</xdr:rowOff>
    </xdr:from>
    <xdr:ext cx="534377" cy="259045"/>
    <xdr:sp macro="" textlink="">
      <xdr:nvSpPr>
        <xdr:cNvPr id="424" name="商工費該当値テキスト"/>
        <xdr:cNvSpPr txBox="1"/>
      </xdr:nvSpPr>
      <xdr:spPr>
        <a:xfrm>
          <a:off x="10528300" y="1283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20,850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109382</xdr:rowOff>
    </xdr:from>
    <xdr:to>
      <xdr:col>14</xdr:col>
      <xdr:colOff>79375</xdr:colOff>
      <xdr:row>77</xdr:row>
      <xdr:rowOff>39532</xdr:rowOff>
    </xdr:to>
    <xdr:sp macro="" textlink="">
      <xdr:nvSpPr>
        <xdr:cNvPr id="425" name="円/楕円 424"/>
        <xdr:cNvSpPr/>
      </xdr:nvSpPr>
      <xdr:spPr>
        <a:xfrm>
          <a:off x="9588500" y="1313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56059</xdr:rowOff>
    </xdr:from>
    <xdr:ext cx="534377" cy="259045"/>
    <xdr:sp macro="" textlink="">
      <xdr:nvSpPr>
        <xdr:cNvPr id="426" name="テキスト ボックス 425"/>
        <xdr:cNvSpPr txBox="1"/>
      </xdr:nvSpPr>
      <xdr:spPr>
        <a:xfrm>
          <a:off x="9372111" y="1291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117818</xdr:rowOff>
    </xdr:from>
    <xdr:to>
      <xdr:col>12</xdr:col>
      <xdr:colOff>561975</xdr:colOff>
      <xdr:row>77</xdr:row>
      <xdr:rowOff>47968</xdr:rowOff>
    </xdr:to>
    <xdr:sp macro="" textlink="">
      <xdr:nvSpPr>
        <xdr:cNvPr id="427" name="円/楕円 426"/>
        <xdr:cNvSpPr/>
      </xdr:nvSpPr>
      <xdr:spPr>
        <a:xfrm>
          <a:off x="8699500" y="1314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64495</xdr:rowOff>
    </xdr:from>
    <xdr:ext cx="534377" cy="259045"/>
    <xdr:sp macro="" textlink="">
      <xdr:nvSpPr>
        <xdr:cNvPr id="428" name="テキスト ボックス 427"/>
        <xdr:cNvSpPr txBox="1"/>
      </xdr:nvSpPr>
      <xdr:spPr>
        <a:xfrm>
          <a:off x="8483111" y="1292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13,735</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126778</xdr:rowOff>
    </xdr:from>
    <xdr:to>
      <xdr:col>11</xdr:col>
      <xdr:colOff>358775</xdr:colOff>
      <xdr:row>77</xdr:row>
      <xdr:rowOff>56928</xdr:rowOff>
    </xdr:to>
    <xdr:sp macro="" textlink="">
      <xdr:nvSpPr>
        <xdr:cNvPr id="429" name="円/楕円 428"/>
        <xdr:cNvSpPr/>
      </xdr:nvSpPr>
      <xdr:spPr>
        <a:xfrm>
          <a:off x="7810500" y="1315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73456</xdr:rowOff>
    </xdr:from>
    <xdr:ext cx="534377" cy="259045"/>
    <xdr:sp macro="" textlink="">
      <xdr:nvSpPr>
        <xdr:cNvPr id="430" name="テキスト ボックス 429"/>
        <xdr:cNvSpPr txBox="1"/>
      </xdr:nvSpPr>
      <xdr:spPr>
        <a:xfrm>
          <a:off x="7594111" y="1293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13,343</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160246</xdr:rowOff>
    </xdr:from>
    <xdr:to>
      <xdr:col>10</xdr:col>
      <xdr:colOff>155575</xdr:colOff>
      <xdr:row>77</xdr:row>
      <xdr:rowOff>90396</xdr:rowOff>
    </xdr:to>
    <xdr:sp macro="" textlink="">
      <xdr:nvSpPr>
        <xdr:cNvPr id="431" name="円/楕円 430"/>
        <xdr:cNvSpPr/>
      </xdr:nvSpPr>
      <xdr:spPr>
        <a:xfrm>
          <a:off x="6921500" y="1319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106923</xdr:rowOff>
    </xdr:from>
    <xdr:ext cx="534377" cy="259045"/>
    <xdr:sp macro="" textlink="">
      <xdr:nvSpPr>
        <xdr:cNvPr id="432" name="テキスト ボックス 431"/>
        <xdr:cNvSpPr txBox="1"/>
      </xdr:nvSpPr>
      <xdr:spPr>
        <a:xfrm>
          <a:off x="6705111" y="1296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115737</xdr:rowOff>
    </xdr:from>
    <xdr:to>
      <xdr:col>15</xdr:col>
      <xdr:colOff>180975</xdr:colOff>
      <xdr:row>98</xdr:row>
      <xdr:rowOff>130173</xdr:rowOff>
    </xdr:to>
    <xdr:cxnSp macro="">
      <xdr:nvCxnSpPr>
        <xdr:cNvPr id="461" name="直線コネクタ 460"/>
        <xdr:cNvCxnSpPr/>
      </xdr:nvCxnSpPr>
      <xdr:spPr>
        <a:xfrm flipV="1">
          <a:off x="9639300" y="16917837"/>
          <a:ext cx="838200" cy="1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86788</xdr:rowOff>
    </xdr:from>
    <xdr:ext cx="534377" cy="259045"/>
    <xdr:sp macro="" textlink="">
      <xdr:nvSpPr>
        <xdr:cNvPr id="462" name="土木費平均値テキスト"/>
        <xdr:cNvSpPr txBox="1"/>
      </xdr:nvSpPr>
      <xdr:spPr>
        <a:xfrm>
          <a:off x="10528300" y="1688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130173</xdr:rowOff>
    </xdr:from>
    <xdr:to>
      <xdr:col>14</xdr:col>
      <xdr:colOff>28575</xdr:colOff>
      <xdr:row>98</xdr:row>
      <xdr:rowOff>147467</xdr:rowOff>
    </xdr:to>
    <xdr:cxnSp macro="">
      <xdr:nvCxnSpPr>
        <xdr:cNvPr id="464" name="直線コネクタ 463"/>
        <xdr:cNvCxnSpPr/>
      </xdr:nvCxnSpPr>
      <xdr:spPr>
        <a:xfrm flipV="1">
          <a:off x="8750300" y="16932273"/>
          <a:ext cx="889000" cy="1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31737</xdr:rowOff>
    </xdr:from>
    <xdr:ext cx="534377" cy="259045"/>
    <xdr:sp macro="" textlink="">
      <xdr:nvSpPr>
        <xdr:cNvPr id="466" name="テキスト ボックス 465"/>
        <xdr:cNvSpPr txBox="1"/>
      </xdr:nvSpPr>
      <xdr:spPr>
        <a:xfrm>
          <a:off x="9372111" y="1700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147467</xdr:rowOff>
    </xdr:from>
    <xdr:to>
      <xdr:col>12</xdr:col>
      <xdr:colOff>511175</xdr:colOff>
      <xdr:row>98</xdr:row>
      <xdr:rowOff>155048</xdr:rowOff>
    </xdr:to>
    <xdr:cxnSp macro="">
      <xdr:nvCxnSpPr>
        <xdr:cNvPr id="467" name="直線コネクタ 466"/>
        <xdr:cNvCxnSpPr/>
      </xdr:nvCxnSpPr>
      <xdr:spPr>
        <a:xfrm flipV="1">
          <a:off x="7861300" y="16949567"/>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68" name="フローチャート : 判断 467"/>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26708</xdr:rowOff>
    </xdr:from>
    <xdr:ext cx="534377" cy="259045"/>
    <xdr:sp macro="" textlink="">
      <xdr:nvSpPr>
        <xdr:cNvPr id="469" name="テキスト ボックス 468"/>
        <xdr:cNvSpPr txBox="1"/>
      </xdr:nvSpPr>
      <xdr:spPr>
        <a:xfrm>
          <a:off x="8483111" y="1700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150515</xdr:rowOff>
    </xdr:from>
    <xdr:to>
      <xdr:col>11</xdr:col>
      <xdr:colOff>307975</xdr:colOff>
      <xdr:row>98</xdr:row>
      <xdr:rowOff>155048</xdr:rowOff>
    </xdr:to>
    <xdr:cxnSp macro="">
      <xdr:nvCxnSpPr>
        <xdr:cNvPr id="470" name="直線コネクタ 469"/>
        <xdr:cNvCxnSpPr/>
      </xdr:nvCxnSpPr>
      <xdr:spPr>
        <a:xfrm>
          <a:off x="6972300" y="16952615"/>
          <a:ext cx="8890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1" name="フローチャート : 判断 470"/>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50140</xdr:rowOff>
    </xdr:from>
    <xdr:ext cx="534377" cy="259045"/>
    <xdr:sp macro="" textlink="">
      <xdr:nvSpPr>
        <xdr:cNvPr id="472" name="テキスト ボックス 471"/>
        <xdr:cNvSpPr txBox="1"/>
      </xdr:nvSpPr>
      <xdr:spPr>
        <a:xfrm>
          <a:off x="7594111" y="166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3" name="フローチャート : 判断 472"/>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33323</xdr:rowOff>
    </xdr:from>
    <xdr:ext cx="534377" cy="259045"/>
    <xdr:sp macro="" textlink="">
      <xdr:nvSpPr>
        <xdr:cNvPr id="474" name="テキスト ボックス 473"/>
        <xdr:cNvSpPr txBox="1"/>
      </xdr:nvSpPr>
      <xdr:spPr>
        <a:xfrm>
          <a:off x="6705111" y="1700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64937</xdr:rowOff>
    </xdr:from>
    <xdr:to>
      <xdr:col>15</xdr:col>
      <xdr:colOff>231775</xdr:colOff>
      <xdr:row>98</xdr:row>
      <xdr:rowOff>166537</xdr:rowOff>
    </xdr:to>
    <xdr:sp macro="" textlink="">
      <xdr:nvSpPr>
        <xdr:cNvPr id="480" name="円/楕円 479"/>
        <xdr:cNvSpPr/>
      </xdr:nvSpPr>
      <xdr:spPr>
        <a:xfrm>
          <a:off x="10426700" y="168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24314</xdr:rowOff>
    </xdr:from>
    <xdr:ext cx="534377" cy="259045"/>
    <xdr:sp macro="" textlink="">
      <xdr:nvSpPr>
        <xdr:cNvPr id="481" name="土木費該当値テキスト"/>
        <xdr:cNvSpPr txBox="1"/>
      </xdr:nvSpPr>
      <xdr:spPr>
        <a:xfrm>
          <a:off x="10528300" y="1665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78,869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79373</xdr:rowOff>
    </xdr:from>
    <xdr:to>
      <xdr:col>14</xdr:col>
      <xdr:colOff>79375</xdr:colOff>
      <xdr:row>99</xdr:row>
      <xdr:rowOff>9523</xdr:rowOff>
    </xdr:to>
    <xdr:sp macro="" textlink="">
      <xdr:nvSpPr>
        <xdr:cNvPr id="482" name="円/楕円 481"/>
        <xdr:cNvSpPr/>
      </xdr:nvSpPr>
      <xdr:spPr>
        <a:xfrm>
          <a:off x="9588500" y="1688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26050</xdr:rowOff>
    </xdr:from>
    <xdr:ext cx="534377" cy="259045"/>
    <xdr:sp macro="" textlink="">
      <xdr:nvSpPr>
        <xdr:cNvPr id="483" name="テキスト ボックス 482"/>
        <xdr:cNvSpPr txBox="1"/>
      </xdr:nvSpPr>
      <xdr:spPr>
        <a:xfrm>
          <a:off x="9372111" y="1665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67,501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96667</xdr:rowOff>
    </xdr:from>
    <xdr:to>
      <xdr:col>12</xdr:col>
      <xdr:colOff>561975</xdr:colOff>
      <xdr:row>99</xdr:row>
      <xdr:rowOff>26817</xdr:rowOff>
    </xdr:to>
    <xdr:sp macro="" textlink="">
      <xdr:nvSpPr>
        <xdr:cNvPr id="484" name="円/楕円 483"/>
        <xdr:cNvSpPr/>
      </xdr:nvSpPr>
      <xdr:spPr>
        <a:xfrm>
          <a:off x="8699500" y="1689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43344</xdr:rowOff>
    </xdr:from>
    <xdr:ext cx="534377" cy="259045"/>
    <xdr:sp macro="" textlink="">
      <xdr:nvSpPr>
        <xdr:cNvPr id="485" name="テキスト ボックス 484"/>
        <xdr:cNvSpPr txBox="1"/>
      </xdr:nvSpPr>
      <xdr:spPr>
        <a:xfrm>
          <a:off x="8483111" y="166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53,884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104248</xdr:rowOff>
    </xdr:from>
    <xdr:to>
      <xdr:col>11</xdr:col>
      <xdr:colOff>358775</xdr:colOff>
      <xdr:row>99</xdr:row>
      <xdr:rowOff>34398</xdr:rowOff>
    </xdr:to>
    <xdr:sp macro="" textlink="">
      <xdr:nvSpPr>
        <xdr:cNvPr id="486" name="円/楕円 485"/>
        <xdr:cNvSpPr/>
      </xdr:nvSpPr>
      <xdr:spPr>
        <a:xfrm>
          <a:off x="7810500" y="1690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25525</xdr:rowOff>
    </xdr:from>
    <xdr:ext cx="534377" cy="259045"/>
    <xdr:sp macro="" textlink="">
      <xdr:nvSpPr>
        <xdr:cNvPr id="487" name="テキスト ボックス 486"/>
        <xdr:cNvSpPr txBox="1"/>
      </xdr:nvSpPr>
      <xdr:spPr>
        <a:xfrm>
          <a:off x="7594111" y="1699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47,915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99715</xdr:rowOff>
    </xdr:from>
    <xdr:to>
      <xdr:col>10</xdr:col>
      <xdr:colOff>155575</xdr:colOff>
      <xdr:row>99</xdr:row>
      <xdr:rowOff>29865</xdr:rowOff>
    </xdr:to>
    <xdr:sp macro="" textlink="">
      <xdr:nvSpPr>
        <xdr:cNvPr id="488" name="円/楕円 487"/>
        <xdr:cNvSpPr/>
      </xdr:nvSpPr>
      <xdr:spPr>
        <a:xfrm>
          <a:off x="6921500" y="1690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46392</xdr:rowOff>
    </xdr:from>
    <xdr:ext cx="534377" cy="259045"/>
    <xdr:sp macro="" textlink="">
      <xdr:nvSpPr>
        <xdr:cNvPr id="489" name="テキスト ボックス 488"/>
        <xdr:cNvSpPr txBox="1"/>
      </xdr:nvSpPr>
      <xdr:spPr>
        <a:xfrm>
          <a:off x="6705111" y="1667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61199</xdr:rowOff>
    </xdr:from>
    <xdr:to>
      <xdr:col>23</xdr:col>
      <xdr:colOff>517525</xdr:colOff>
      <xdr:row>37</xdr:row>
      <xdr:rowOff>47940</xdr:rowOff>
    </xdr:to>
    <xdr:cxnSp macro="">
      <xdr:nvCxnSpPr>
        <xdr:cNvPr id="517" name="直線コネクタ 516"/>
        <xdr:cNvCxnSpPr/>
      </xdr:nvCxnSpPr>
      <xdr:spPr>
        <a:xfrm>
          <a:off x="15481300" y="6233399"/>
          <a:ext cx="838200" cy="15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161051</xdr:rowOff>
    </xdr:from>
    <xdr:to>
      <xdr:col>22</xdr:col>
      <xdr:colOff>365125</xdr:colOff>
      <xdr:row>36</xdr:row>
      <xdr:rowOff>61199</xdr:rowOff>
    </xdr:to>
    <xdr:cxnSp macro="">
      <xdr:nvCxnSpPr>
        <xdr:cNvPr id="520" name="直線コネクタ 519"/>
        <xdr:cNvCxnSpPr/>
      </xdr:nvCxnSpPr>
      <xdr:spPr>
        <a:xfrm>
          <a:off x="14592300" y="5818901"/>
          <a:ext cx="889000" cy="41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70802</xdr:rowOff>
    </xdr:from>
    <xdr:ext cx="534377" cy="259045"/>
    <xdr:sp macro="" textlink="">
      <xdr:nvSpPr>
        <xdr:cNvPr id="522" name="テキスト ボックス 521"/>
        <xdr:cNvSpPr txBox="1"/>
      </xdr:nvSpPr>
      <xdr:spPr>
        <a:xfrm>
          <a:off x="15214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161051</xdr:rowOff>
    </xdr:from>
    <xdr:to>
      <xdr:col>21</xdr:col>
      <xdr:colOff>161925</xdr:colOff>
      <xdr:row>36</xdr:row>
      <xdr:rowOff>93934</xdr:rowOff>
    </xdr:to>
    <xdr:cxnSp macro="">
      <xdr:nvCxnSpPr>
        <xdr:cNvPr id="523" name="直線コネクタ 522"/>
        <xdr:cNvCxnSpPr/>
      </xdr:nvCxnSpPr>
      <xdr:spPr>
        <a:xfrm flipV="1">
          <a:off x="13703300" y="5818901"/>
          <a:ext cx="889000" cy="44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4" name="フローチャート : 判断 523"/>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5" name="テキスト ボックス 524"/>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93934</xdr:rowOff>
    </xdr:from>
    <xdr:to>
      <xdr:col>19</xdr:col>
      <xdr:colOff>644525</xdr:colOff>
      <xdr:row>37</xdr:row>
      <xdr:rowOff>88357</xdr:rowOff>
    </xdr:to>
    <xdr:cxnSp macro="">
      <xdr:nvCxnSpPr>
        <xdr:cNvPr id="526" name="直線コネクタ 525"/>
        <xdr:cNvCxnSpPr/>
      </xdr:nvCxnSpPr>
      <xdr:spPr>
        <a:xfrm flipV="1">
          <a:off x="12814300" y="6266134"/>
          <a:ext cx="889000" cy="16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7" name="フローチャート : 判断 526"/>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8" name="テキスト ボックス 527"/>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9" name="フローチャート : 判断 528"/>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0" name="テキスト ボックス 529"/>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168590</xdr:rowOff>
    </xdr:from>
    <xdr:to>
      <xdr:col>23</xdr:col>
      <xdr:colOff>568325</xdr:colOff>
      <xdr:row>37</xdr:row>
      <xdr:rowOff>98740</xdr:rowOff>
    </xdr:to>
    <xdr:sp macro="" textlink="">
      <xdr:nvSpPr>
        <xdr:cNvPr id="536" name="円/楕円 535"/>
        <xdr:cNvSpPr/>
      </xdr:nvSpPr>
      <xdr:spPr>
        <a:xfrm>
          <a:off x="16268700" y="634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147017</xdr:rowOff>
    </xdr:from>
    <xdr:ext cx="534377" cy="259045"/>
    <xdr:sp macro="" textlink="">
      <xdr:nvSpPr>
        <xdr:cNvPr id="537" name="消防費該当値テキスト"/>
        <xdr:cNvSpPr txBox="1"/>
      </xdr:nvSpPr>
      <xdr:spPr>
        <a:xfrm>
          <a:off x="16370300" y="631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15,757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10399</xdr:rowOff>
    </xdr:from>
    <xdr:to>
      <xdr:col>22</xdr:col>
      <xdr:colOff>415925</xdr:colOff>
      <xdr:row>36</xdr:row>
      <xdr:rowOff>111999</xdr:rowOff>
    </xdr:to>
    <xdr:sp macro="" textlink="">
      <xdr:nvSpPr>
        <xdr:cNvPr id="538" name="円/楕円 537"/>
        <xdr:cNvSpPr/>
      </xdr:nvSpPr>
      <xdr:spPr>
        <a:xfrm>
          <a:off x="15430500" y="618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128526</xdr:rowOff>
    </xdr:from>
    <xdr:ext cx="534377" cy="259045"/>
    <xdr:sp macro="" textlink="">
      <xdr:nvSpPr>
        <xdr:cNvPr id="539" name="テキスト ボックス 538"/>
        <xdr:cNvSpPr txBox="1"/>
      </xdr:nvSpPr>
      <xdr:spPr>
        <a:xfrm>
          <a:off x="15214111" y="595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19,217</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110251</xdr:rowOff>
    </xdr:from>
    <xdr:to>
      <xdr:col>21</xdr:col>
      <xdr:colOff>212725</xdr:colOff>
      <xdr:row>34</xdr:row>
      <xdr:rowOff>40401</xdr:rowOff>
    </xdr:to>
    <xdr:sp macro="" textlink="">
      <xdr:nvSpPr>
        <xdr:cNvPr id="540" name="円/楕円 539"/>
        <xdr:cNvSpPr/>
      </xdr:nvSpPr>
      <xdr:spPr>
        <a:xfrm>
          <a:off x="14541500" y="576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56928</xdr:rowOff>
    </xdr:from>
    <xdr:ext cx="534377" cy="259045"/>
    <xdr:sp macro="" textlink="">
      <xdr:nvSpPr>
        <xdr:cNvPr id="541" name="テキスト ボックス 540"/>
        <xdr:cNvSpPr txBox="1"/>
      </xdr:nvSpPr>
      <xdr:spPr>
        <a:xfrm>
          <a:off x="14325111" y="554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28,283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43134</xdr:rowOff>
    </xdr:from>
    <xdr:to>
      <xdr:col>20</xdr:col>
      <xdr:colOff>9525</xdr:colOff>
      <xdr:row>36</xdr:row>
      <xdr:rowOff>144734</xdr:rowOff>
    </xdr:to>
    <xdr:sp macro="" textlink="">
      <xdr:nvSpPr>
        <xdr:cNvPr id="542" name="円/楕円 541"/>
        <xdr:cNvSpPr/>
      </xdr:nvSpPr>
      <xdr:spPr>
        <a:xfrm>
          <a:off x="13652500" y="621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161261</xdr:rowOff>
    </xdr:from>
    <xdr:ext cx="534377" cy="259045"/>
    <xdr:sp macro="" textlink="">
      <xdr:nvSpPr>
        <xdr:cNvPr id="543" name="テキスト ボックス 542"/>
        <xdr:cNvSpPr txBox="1"/>
      </xdr:nvSpPr>
      <xdr:spPr>
        <a:xfrm>
          <a:off x="13436111" y="59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37557</xdr:rowOff>
    </xdr:from>
    <xdr:to>
      <xdr:col>18</xdr:col>
      <xdr:colOff>492125</xdr:colOff>
      <xdr:row>37</xdr:row>
      <xdr:rowOff>139157</xdr:rowOff>
    </xdr:to>
    <xdr:sp macro="" textlink="">
      <xdr:nvSpPr>
        <xdr:cNvPr id="544" name="円/楕円 543"/>
        <xdr:cNvSpPr/>
      </xdr:nvSpPr>
      <xdr:spPr>
        <a:xfrm>
          <a:off x="12763500" y="638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130284</xdr:rowOff>
    </xdr:from>
    <xdr:ext cx="534377" cy="259045"/>
    <xdr:sp macro="" textlink="">
      <xdr:nvSpPr>
        <xdr:cNvPr id="545" name="テキスト ボックス 544"/>
        <xdr:cNvSpPr txBox="1"/>
      </xdr:nvSpPr>
      <xdr:spPr>
        <a:xfrm>
          <a:off x="12547111" y="647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101737</xdr:rowOff>
    </xdr:from>
    <xdr:to>
      <xdr:col>23</xdr:col>
      <xdr:colOff>517525</xdr:colOff>
      <xdr:row>56</xdr:row>
      <xdr:rowOff>36769</xdr:rowOff>
    </xdr:to>
    <xdr:cxnSp macro="">
      <xdr:nvCxnSpPr>
        <xdr:cNvPr id="573" name="直線コネクタ 572"/>
        <xdr:cNvCxnSpPr/>
      </xdr:nvCxnSpPr>
      <xdr:spPr>
        <a:xfrm flipV="1">
          <a:off x="15481300" y="9531487"/>
          <a:ext cx="838200" cy="10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3304</xdr:rowOff>
    </xdr:from>
    <xdr:ext cx="534377" cy="259045"/>
    <xdr:sp macro="" textlink="">
      <xdr:nvSpPr>
        <xdr:cNvPr id="574" name="教育費平均値テキスト"/>
        <xdr:cNvSpPr txBox="1"/>
      </xdr:nvSpPr>
      <xdr:spPr>
        <a:xfrm>
          <a:off x="16370300" y="9775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126914</xdr:rowOff>
    </xdr:from>
    <xdr:to>
      <xdr:col>22</xdr:col>
      <xdr:colOff>365125</xdr:colOff>
      <xdr:row>56</xdr:row>
      <xdr:rowOff>36769</xdr:rowOff>
    </xdr:to>
    <xdr:cxnSp macro="">
      <xdr:nvCxnSpPr>
        <xdr:cNvPr id="576" name="直線コネクタ 575"/>
        <xdr:cNvCxnSpPr/>
      </xdr:nvCxnSpPr>
      <xdr:spPr>
        <a:xfrm>
          <a:off x="14592300" y="9556664"/>
          <a:ext cx="889000" cy="8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93250</xdr:rowOff>
    </xdr:from>
    <xdr:ext cx="534377" cy="259045"/>
    <xdr:sp macro="" textlink="">
      <xdr:nvSpPr>
        <xdr:cNvPr id="578" name="テキスト ボックス 577"/>
        <xdr:cNvSpPr txBox="1"/>
      </xdr:nvSpPr>
      <xdr:spPr>
        <a:xfrm>
          <a:off x="15214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126914</xdr:rowOff>
    </xdr:from>
    <xdr:to>
      <xdr:col>21</xdr:col>
      <xdr:colOff>161925</xdr:colOff>
      <xdr:row>56</xdr:row>
      <xdr:rowOff>122281</xdr:rowOff>
    </xdr:to>
    <xdr:cxnSp macro="">
      <xdr:nvCxnSpPr>
        <xdr:cNvPr id="579" name="直線コネクタ 578"/>
        <xdr:cNvCxnSpPr/>
      </xdr:nvCxnSpPr>
      <xdr:spPr>
        <a:xfrm flipV="1">
          <a:off x="13703300" y="9556664"/>
          <a:ext cx="889000" cy="16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80" name="フローチャート : 判断 579"/>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102029</xdr:rowOff>
    </xdr:from>
    <xdr:ext cx="534377" cy="259045"/>
    <xdr:sp macro="" textlink="">
      <xdr:nvSpPr>
        <xdr:cNvPr id="581" name="テキスト ボックス 580"/>
        <xdr:cNvSpPr txBox="1"/>
      </xdr:nvSpPr>
      <xdr:spPr>
        <a:xfrm>
          <a:off x="14325111" y="98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92411</xdr:rowOff>
    </xdr:from>
    <xdr:to>
      <xdr:col>19</xdr:col>
      <xdr:colOff>644525</xdr:colOff>
      <xdr:row>56</xdr:row>
      <xdr:rowOff>122281</xdr:rowOff>
    </xdr:to>
    <xdr:cxnSp macro="">
      <xdr:nvCxnSpPr>
        <xdr:cNvPr id="582" name="直線コネクタ 581"/>
        <xdr:cNvCxnSpPr/>
      </xdr:nvCxnSpPr>
      <xdr:spPr>
        <a:xfrm>
          <a:off x="12814300" y="9693611"/>
          <a:ext cx="8890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3" name="フローチャート : 判断 582"/>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108688</xdr:rowOff>
    </xdr:from>
    <xdr:ext cx="534377" cy="259045"/>
    <xdr:sp macro="" textlink="">
      <xdr:nvSpPr>
        <xdr:cNvPr id="584" name="テキスト ボックス 583"/>
        <xdr:cNvSpPr txBox="1"/>
      </xdr:nvSpPr>
      <xdr:spPr>
        <a:xfrm>
          <a:off x="13436111" y="988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5" name="フローチャート : 判断 584"/>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128302</xdr:rowOff>
    </xdr:from>
    <xdr:ext cx="534377" cy="259045"/>
    <xdr:sp macro="" textlink="">
      <xdr:nvSpPr>
        <xdr:cNvPr id="586" name="テキスト ボックス 585"/>
        <xdr:cNvSpPr txBox="1"/>
      </xdr:nvSpPr>
      <xdr:spPr>
        <a:xfrm>
          <a:off x="12547111" y="99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50937</xdr:rowOff>
    </xdr:from>
    <xdr:to>
      <xdr:col>23</xdr:col>
      <xdr:colOff>568325</xdr:colOff>
      <xdr:row>55</xdr:row>
      <xdr:rowOff>152537</xdr:rowOff>
    </xdr:to>
    <xdr:sp macro="" textlink="">
      <xdr:nvSpPr>
        <xdr:cNvPr id="592" name="円/楕円 591"/>
        <xdr:cNvSpPr/>
      </xdr:nvSpPr>
      <xdr:spPr>
        <a:xfrm>
          <a:off x="16268700" y="948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73814</xdr:rowOff>
    </xdr:from>
    <xdr:ext cx="534377" cy="259045"/>
    <xdr:sp macro="" textlink="">
      <xdr:nvSpPr>
        <xdr:cNvPr id="593" name="教育費該当値テキスト"/>
        <xdr:cNvSpPr txBox="1"/>
      </xdr:nvSpPr>
      <xdr:spPr>
        <a:xfrm>
          <a:off x="16370300" y="933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66,241</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157419</xdr:rowOff>
    </xdr:from>
    <xdr:to>
      <xdr:col>22</xdr:col>
      <xdr:colOff>415925</xdr:colOff>
      <xdr:row>56</xdr:row>
      <xdr:rowOff>87569</xdr:rowOff>
    </xdr:to>
    <xdr:sp macro="" textlink="">
      <xdr:nvSpPr>
        <xdr:cNvPr id="594" name="円/楕円 593"/>
        <xdr:cNvSpPr/>
      </xdr:nvSpPr>
      <xdr:spPr>
        <a:xfrm>
          <a:off x="15430500" y="958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104096</xdr:rowOff>
    </xdr:from>
    <xdr:ext cx="534377" cy="259045"/>
    <xdr:sp macro="" textlink="">
      <xdr:nvSpPr>
        <xdr:cNvPr id="595" name="テキスト ボックス 594"/>
        <xdr:cNvSpPr txBox="1"/>
      </xdr:nvSpPr>
      <xdr:spPr>
        <a:xfrm>
          <a:off x="15214111" y="93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59,254</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76114</xdr:rowOff>
    </xdr:from>
    <xdr:to>
      <xdr:col>21</xdr:col>
      <xdr:colOff>212725</xdr:colOff>
      <xdr:row>56</xdr:row>
      <xdr:rowOff>6264</xdr:rowOff>
    </xdr:to>
    <xdr:sp macro="" textlink="">
      <xdr:nvSpPr>
        <xdr:cNvPr id="596" name="円/楕円 595"/>
        <xdr:cNvSpPr/>
      </xdr:nvSpPr>
      <xdr:spPr>
        <a:xfrm>
          <a:off x="14541500" y="950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22791</xdr:rowOff>
    </xdr:from>
    <xdr:ext cx="534377" cy="259045"/>
    <xdr:sp macro="" textlink="">
      <xdr:nvSpPr>
        <xdr:cNvPr id="597" name="テキスト ボックス 596"/>
        <xdr:cNvSpPr txBox="1"/>
      </xdr:nvSpPr>
      <xdr:spPr>
        <a:xfrm>
          <a:off x="14325111" y="928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64,589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71481</xdr:rowOff>
    </xdr:from>
    <xdr:to>
      <xdr:col>20</xdr:col>
      <xdr:colOff>9525</xdr:colOff>
      <xdr:row>57</xdr:row>
      <xdr:rowOff>1631</xdr:rowOff>
    </xdr:to>
    <xdr:sp macro="" textlink="">
      <xdr:nvSpPr>
        <xdr:cNvPr id="598" name="円/楕円 597"/>
        <xdr:cNvSpPr/>
      </xdr:nvSpPr>
      <xdr:spPr>
        <a:xfrm>
          <a:off x="13652500" y="967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18158</xdr:rowOff>
    </xdr:from>
    <xdr:ext cx="534377" cy="259045"/>
    <xdr:sp macro="" textlink="">
      <xdr:nvSpPr>
        <xdr:cNvPr id="599" name="テキスト ボックス 598"/>
        <xdr:cNvSpPr txBox="1"/>
      </xdr:nvSpPr>
      <xdr:spPr>
        <a:xfrm>
          <a:off x="13436111" y="944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53,643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41611</xdr:rowOff>
    </xdr:from>
    <xdr:to>
      <xdr:col>18</xdr:col>
      <xdr:colOff>492125</xdr:colOff>
      <xdr:row>56</xdr:row>
      <xdr:rowOff>143211</xdr:rowOff>
    </xdr:to>
    <xdr:sp macro="" textlink="">
      <xdr:nvSpPr>
        <xdr:cNvPr id="600" name="円/楕円 599"/>
        <xdr:cNvSpPr/>
      </xdr:nvSpPr>
      <xdr:spPr>
        <a:xfrm>
          <a:off x="12763500" y="964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159738</xdr:rowOff>
    </xdr:from>
    <xdr:ext cx="534377" cy="259045"/>
    <xdr:sp macro="" textlink="">
      <xdr:nvSpPr>
        <xdr:cNvPr id="601" name="テキスト ボックス 600"/>
        <xdr:cNvSpPr txBox="1"/>
      </xdr:nvSpPr>
      <xdr:spPr>
        <a:xfrm>
          <a:off x="12547111" y="941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55,603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109919</xdr:rowOff>
    </xdr:from>
    <xdr:to>
      <xdr:col>23</xdr:col>
      <xdr:colOff>517525</xdr:colOff>
      <xdr:row>78</xdr:row>
      <xdr:rowOff>14782</xdr:rowOff>
    </xdr:to>
    <xdr:cxnSp macro="">
      <xdr:nvCxnSpPr>
        <xdr:cNvPr id="630" name="直線コネクタ 629"/>
        <xdr:cNvCxnSpPr/>
      </xdr:nvCxnSpPr>
      <xdr:spPr>
        <a:xfrm>
          <a:off x="15481300" y="13140119"/>
          <a:ext cx="838200" cy="24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114152</xdr:rowOff>
    </xdr:from>
    <xdr:ext cx="469744" cy="259045"/>
    <xdr:sp macro="" textlink="">
      <xdr:nvSpPr>
        <xdr:cNvPr id="631" name="災害復旧費平均値テキスト"/>
        <xdr:cNvSpPr txBox="1"/>
      </xdr:nvSpPr>
      <xdr:spPr>
        <a:xfrm>
          <a:off x="16370300" y="13487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109919</xdr:rowOff>
    </xdr:from>
    <xdr:to>
      <xdr:col>22</xdr:col>
      <xdr:colOff>365125</xdr:colOff>
      <xdr:row>78</xdr:row>
      <xdr:rowOff>13399</xdr:rowOff>
    </xdr:to>
    <xdr:cxnSp macro="">
      <xdr:nvCxnSpPr>
        <xdr:cNvPr id="633" name="直線コネクタ 632"/>
        <xdr:cNvCxnSpPr/>
      </xdr:nvCxnSpPr>
      <xdr:spPr>
        <a:xfrm flipV="1">
          <a:off x="14592300" y="13140119"/>
          <a:ext cx="889000" cy="24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68051</xdr:rowOff>
    </xdr:from>
    <xdr:ext cx="469744" cy="259045"/>
    <xdr:sp macro="" textlink="">
      <xdr:nvSpPr>
        <xdr:cNvPr id="635" name="テキスト ボックス 634"/>
        <xdr:cNvSpPr txBox="1"/>
      </xdr:nvSpPr>
      <xdr:spPr>
        <a:xfrm>
          <a:off x="15246427"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13399</xdr:rowOff>
    </xdr:from>
    <xdr:to>
      <xdr:col>21</xdr:col>
      <xdr:colOff>161925</xdr:colOff>
      <xdr:row>79</xdr:row>
      <xdr:rowOff>26555</xdr:rowOff>
    </xdr:to>
    <xdr:cxnSp macro="">
      <xdr:nvCxnSpPr>
        <xdr:cNvPr id="636" name="直線コネクタ 635"/>
        <xdr:cNvCxnSpPr/>
      </xdr:nvCxnSpPr>
      <xdr:spPr>
        <a:xfrm flipV="1">
          <a:off x="13703300" y="13386499"/>
          <a:ext cx="889000" cy="18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7" name="フローチャート : 判断 636"/>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36910</xdr:rowOff>
    </xdr:from>
    <xdr:ext cx="469744" cy="259045"/>
    <xdr:sp macro="" textlink="">
      <xdr:nvSpPr>
        <xdr:cNvPr id="638" name="テキスト ボックス 637"/>
        <xdr:cNvSpPr txBox="1"/>
      </xdr:nvSpPr>
      <xdr:spPr>
        <a:xfrm>
          <a:off x="14357427" y="1358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26555</xdr:rowOff>
    </xdr:from>
    <xdr:to>
      <xdr:col>19</xdr:col>
      <xdr:colOff>644525</xdr:colOff>
      <xdr:row>79</xdr:row>
      <xdr:rowOff>31114</xdr:rowOff>
    </xdr:to>
    <xdr:cxnSp macro="">
      <xdr:nvCxnSpPr>
        <xdr:cNvPr id="639" name="直線コネクタ 638"/>
        <xdr:cNvCxnSpPr/>
      </xdr:nvCxnSpPr>
      <xdr:spPr>
        <a:xfrm flipV="1">
          <a:off x="12814300" y="13571105"/>
          <a:ext cx="889000" cy="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0" name="フローチャート : 判断 639"/>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58666</xdr:rowOff>
    </xdr:from>
    <xdr:ext cx="469744" cy="259045"/>
    <xdr:sp macro="" textlink="">
      <xdr:nvSpPr>
        <xdr:cNvPr id="641" name="テキスト ボックス 640"/>
        <xdr:cNvSpPr txBox="1"/>
      </xdr:nvSpPr>
      <xdr:spPr>
        <a:xfrm>
          <a:off x="13468427"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2" name="フローチャート : 判断 641"/>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50640</xdr:rowOff>
    </xdr:from>
    <xdr:ext cx="469744" cy="259045"/>
    <xdr:sp macro="" textlink="">
      <xdr:nvSpPr>
        <xdr:cNvPr id="643" name="テキスト ボックス 642"/>
        <xdr:cNvSpPr txBox="1"/>
      </xdr:nvSpPr>
      <xdr:spPr>
        <a:xfrm>
          <a:off x="12579427" y="132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135432</xdr:rowOff>
    </xdr:from>
    <xdr:to>
      <xdr:col>23</xdr:col>
      <xdr:colOff>568325</xdr:colOff>
      <xdr:row>78</xdr:row>
      <xdr:rowOff>65582</xdr:rowOff>
    </xdr:to>
    <xdr:sp macro="" textlink="">
      <xdr:nvSpPr>
        <xdr:cNvPr id="649" name="円/楕円 648"/>
        <xdr:cNvSpPr/>
      </xdr:nvSpPr>
      <xdr:spPr>
        <a:xfrm>
          <a:off x="16268700" y="133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158309</xdr:rowOff>
    </xdr:from>
    <xdr:ext cx="534377" cy="259045"/>
    <xdr:sp macro="" textlink="">
      <xdr:nvSpPr>
        <xdr:cNvPr id="650" name="災害復旧費該当値テキスト"/>
        <xdr:cNvSpPr txBox="1"/>
      </xdr:nvSpPr>
      <xdr:spPr>
        <a:xfrm>
          <a:off x="16370300" y="1318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15,836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59119</xdr:rowOff>
    </xdr:from>
    <xdr:to>
      <xdr:col>22</xdr:col>
      <xdr:colOff>415925</xdr:colOff>
      <xdr:row>76</xdr:row>
      <xdr:rowOff>160719</xdr:rowOff>
    </xdr:to>
    <xdr:sp macro="" textlink="">
      <xdr:nvSpPr>
        <xdr:cNvPr id="651" name="円/楕円 650"/>
        <xdr:cNvSpPr/>
      </xdr:nvSpPr>
      <xdr:spPr>
        <a:xfrm>
          <a:off x="15430500" y="130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5796</xdr:rowOff>
    </xdr:from>
    <xdr:ext cx="534377" cy="259045"/>
    <xdr:sp macro="" textlink="">
      <xdr:nvSpPr>
        <xdr:cNvPr id="652" name="テキスト ボックス 651"/>
        <xdr:cNvSpPr txBox="1"/>
      </xdr:nvSpPr>
      <xdr:spPr>
        <a:xfrm>
          <a:off x="15214111" y="1286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35,345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134049</xdr:rowOff>
    </xdr:from>
    <xdr:to>
      <xdr:col>21</xdr:col>
      <xdr:colOff>212725</xdr:colOff>
      <xdr:row>78</xdr:row>
      <xdr:rowOff>64199</xdr:rowOff>
    </xdr:to>
    <xdr:sp macro="" textlink="">
      <xdr:nvSpPr>
        <xdr:cNvPr id="653" name="円/楕円 652"/>
        <xdr:cNvSpPr/>
      </xdr:nvSpPr>
      <xdr:spPr>
        <a:xfrm>
          <a:off x="14541500" y="1333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80726</xdr:rowOff>
    </xdr:from>
    <xdr:ext cx="534377" cy="259045"/>
    <xdr:sp macro="" textlink="">
      <xdr:nvSpPr>
        <xdr:cNvPr id="654" name="テキスト ボックス 653"/>
        <xdr:cNvSpPr txBox="1"/>
      </xdr:nvSpPr>
      <xdr:spPr>
        <a:xfrm>
          <a:off x="14325111" y="1311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147205</xdr:rowOff>
    </xdr:from>
    <xdr:to>
      <xdr:col>20</xdr:col>
      <xdr:colOff>9525</xdr:colOff>
      <xdr:row>79</xdr:row>
      <xdr:rowOff>77355</xdr:rowOff>
    </xdr:to>
    <xdr:sp macro="" textlink="">
      <xdr:nvSpPr>
        <xdr:cNvPr id="655" name="円/楕円 654"/>
        <xdr:cNvSpPr/>
      </xdr:nvSpPr>
      <xdr:spPr>
        <a:xfrm>
          <a:off x="13652500" y="135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68482</xdr:rowOff>
    </xdr:from>
    <xdr:ext cx="469744" cy="259045"/>
    <xdr:sp macro="" textlink="">
      <xdr:nvSpPr>
        <xdr:cNvPr id="656" name="テキスト ボックス 655"/>
        <xdr:cNvSpPr txBox="1"/>
      </xdr:nvSpPr>
      <xdr:spPr>
        <a:xfrm>
          <a:off x="13468427" y="1361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151764</xdr:rowOff>
    </xdr:from>
    <xdr:to>
      <xdr:col>18</xdr:col>
      <xdr:colOff>492125</xdr:colOff>
      <xdr:row>79</xdr:row>
      <xdr:rowOff>81914</xdr:rowOff>
    </xdr:to>
    <xdr:sp macro="" textlink="">
      <xdr:nvSpPr>
        <xdr:cNvPr id="657" name="円/楕円 656"/>
        <xdr:cNvSpPr/>
      </xdr:nvSpPr>
      <xdr:spPr>
        <a:xfrm>
          <a:off x="12763500" y="1352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73041</xdr:rowOff>
    </xdr:from>
    <xdr:ext cx="469744" cy="259045"/>
    <xdr:sp macro="" textlink="">
      <xdr:nvSpPr>
        <xdr:cNvPr id="658" name="テキスト ボックス 657"/>
        <xdr:cNvSpPr txBox="1"/>
      </xdr:nvSpPr>
      <xdr:spPr>
        <a:xfrm>
          <a:off x="12579427" y="1361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61404</xdr:rowOff>
    </xdr:from>
    <xdr:to>
      <xdr:col>23</xdr:col>
      <xdr:colOff>517525</xdr:colOff>
      <xdr:row>92</xdr:row>
      <xdr:rowOff>143342</xdr:rowOff>
    </xdr:to>
    <xdr:cxnSp macro="">
      <xdr:nvCxnSpPr>
        <xdr:cNvPr id="689" name="直線コネクタ 688"/>
        <xdr:cNvCxnSpPr/>
      </xdr:nvCxnSpPr>
      <xdr:spPr>
        <a:xfrm>
          <a:off x="15481300" y="15834804"/>
          <a:ext cx="838200" cy="8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46476</xdr:rowOff>
    </xdr:from>
    <xdr:ext cx="534377" cy="259045"/>
    <xdr:sp macro="" textlink="">
      <xdr:nvSpPr>
        <xdr:cNvPr id="690" name="公債費平均値テキスト"/>
        <xdr:cNvSpPr txBox="1"/>
      </xdr:nvSpPr>
      <xdr:spPr>
        <a:xfrm>
          <a:off x="16370300" y="1633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146084</xdr:rowOff>
    </xdr:from>
    <xdr:to>
      <xdr:col>22</xdr:col>
      <xdr:colOff>365125</xdr:colOff>
      <xdr:row>92</xdr:row>
      <xdr:rowOff>61404</xdr:rowOff>
    </xdr:to>
    <xdr:cxnSp macro="">
      <xdr:nvCxnSpPr>
        <xdr:cNvPr id="692" name="直線コネクタ 691"/>
        <xdr:cNvCxnSpPr/>
      </xdr:nvCxnSpPr>
      <xdr:spPr>
        <a:xfrm>
          <a:off x="14592300" y="15748034"/>
          <a:ext cx="889000" cy="8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154929</xdr:rowOff>
    </xdr:from>
    <xdr:ext cx="534377" cy="259045"/>
    <xdr:sp macro="" textlink="">
      <xdr:nvSpPr>
        <xdr:cNvPr id="694" name="テキスト ボックス 693"/>
        <xdr:cNvSpPr txBox="1"/>
      </xdr:nvSpPr>
      <xdr:spPr>
        <a:xfrm>
          <a:off x="15214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101884</xdr:rowOff>
    </xdr:from>
    <xdr:to>
      <xdr:col>21</xdr:col>
      <xdr:colOff>161925</xdr:colOff>
      <xdr:row>91</xdr:row>
      <xdr:rowOff>146084</xdr:rowOff>
    </xdr:to>
    <xdr:cxnSp macro="">
      <xdr:nvCxnSpPr>
        <xdr:cNvPr id="695" name="直線コネクタ 694"/>
        <xdr:cNvCxnSpPr/>
      </xdr:nvCxnSpPr>
      <xdr:spPr>
        <a:xfrm>
          <a:off x="13703300" y="15532384"/>
          <a:ext cx="889000" cy="21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6" name="フローチャート : 判断 695"/>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91640</xdr:rowOff>
    </xdr:from>
    <xdr:ext cx="534377" cy="259045"/>
    <xdr:sp macro="" textlink="">
      <xdr:nvSpPr>
        <xdr:cNvPr id="697" name="テキスト ボックス 696"/>
        <xdr:cNvSpPr txBox="1"/>
      </xdr:nvSpPr>
      <xdr:spPr>
        <a:xfrm>
          <a:off x="14325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101884</xdr:rowOff>
    </xdr:from>
    <xdr:to>
      <xdr:col>19</xdr:col>
      <xdr:colOff>644525</xdr:colOff>
      <xdr:row>90</xdr:row>
      <xdr:rowOff>128074</xdr:rowOff>
    </xdr:to>
    <xdr:cxnSp macro="">
      <xdr:nvCxnSpPr>
        <xdr:cNvPr id="698" name="直線コネクタ 697"/>
        <xdr:cNvCxnSpPr/>
      </xdr:nvCxnSpPr>
      <xdr:spPr>
        <a:xfrm flipV="1">
          <a:off x="12814300" y="15532384"/>
          <a:ext cx="889000" cy="2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699" name="フローチャート : 判断 698"/>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94449</xdr:rowOff>
    </xdr:from>
    <xdr:ext cx="534377" cy="259045"/>
    <xdr:sp macro="" textlink="">
      <xdr:nvSpPr>
        <xdr:cNvPr id="700" name="テキスト ボックス 699"/>
        <xdr:cNvSpPr txBox="1"/>
      </xdr:nvSpPr>
      <xdr:spPr>
        <a:xfrm>
          <a:off x="13436111" y="163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1" name="フローチャート : 判断 700"/>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92260</xdr:rowOff>
    </xdr:from>
    <xdr:ext cx="534377" cy="259045"/>
    <xdr:sp macro="" textlink="">
      <xdr:nvSpPr>
        <xdr:cNvPr id="702" name="テキスト ボックス 701"/>
        <xdr:cNvSpPr txBox="1"/>
      </xdr:nvSpPr>
      <xdr:spPr>
        <a:xfrm>
          <a:off x="12547111" y="163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92542</xdr:rowOff>
    </xdr:from>
    <xdr:to>
      <xdr:col>23</xdr:col>
      <xdr:colOff>568325</xdr:colOff>
      <xdr:row>93</xdr:row>
      <xdr:rowOff>22692</xdr:rowOff>
    </xdr:to>
    <xdr:sp macro="" textlink="">
      <xdr:nvSpPr>
        <xdr:cNvPr id="708" name="円/楕円 707"/>
        <xdr:cNvSpPr/>
      </xdr:nvSpPr>
      <xdr:spPr>
        <a:xfrm>
          <a:off x="16268700" y="1586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115419</xdr:rowOff>
    </xdr:from>
    <xdr:ext cx="534377" cy="259045"/>
    <xdr:sp macro="" textlink="">
      <xdr:nvSpPr>
        <xdr:cNvPr id="709" name="公債費該当値テキスト"/>
        <xdr:cNvSpPr txBox="1"/>
      </xdr:nvSpPr>
      <xdr:spPr>
        <a:xfrm>
          <a:off x="16370300" y="1571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70,777</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10604</xdr:rowOff>
    </xdr:from>
    <xdr:to>
      <xdr:col>22</xdr:col>
      <xdr:colOff>415925</xdr:colOff>
      <xdr:row>92</xdr:row>
      <xdr:rowOff>112204</xdr:rowOff>
    </xdr:to>
    <xdr:sp macro="" textlink="">
      <xdr:nvSpPr>
        <xdr:cNvPr id="710" name="円/楕円 709"/>
        <xdr:cNvSpPr/>
      </xdr:nvSpPr>
      <xdr:spPr>
        <a:xfrm>
          <a:off x="15430500" y="1578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128731</xdr:rowOff>
    </xdr:from>
    <xdr:ext cx="534377" cy="259045"/>
    <xdr:sp macro="" textlink="">
      <xdr:nvSpPr>
        <xdr:cNvPr id="711" name="テキスト ボックス 710"/>
        <xdr:cNvSpPr txBox="1"/>
      </xdr:nvSpPr>
      <xdr:spPr>
        <a:xfrm>
          <a:off x="15214111" y="1555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75,795</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95284</xdr:rowOff>
    </xdr:from>
    <xdr:to>
      <xdr:col>21</xdr:col>
      <xdr:colOff>212725</xdr:colOff>
      <xdr:row>92</xdr:row>
      <xdr:rowOff>25434</xdr:rowOff>
    </xdr:to>
    <xdr:sp macro="" textlink="">
      <xdr:nvSpPr>
        <xdr:cNvPr id="712" name="円/楕円 711"/>
        <xdr:cNvSpPr/>
      </xdr:nvSpPr>
      <xdr:spPr>
        <a:xfrm>
          <a:off x="14541500" y="1569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41961</xdr:rowOff>
    </xdr:from>
    <xdr:ext cx="534377" cy="259045"/>
    <xdr:sp macro="" textlink="">
      <xdr:nvSpPr>
        <xdr:cNvPr id="713" name="テキスト ボックス 712"/>
        <xdr:cNvSpPr txBox="1"/>
      </xdr:nvSpPr>
      <xdr:spPr>
        <a:xfrm>
          <a:off x="14325111" y="1547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81,109</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51084</xdr:rowOff>
    </xdr:from>
    <xdr:to>
      <xdr:col>20</xdr:col>
      <xdr:colOff>9525</xdr:colOff>
      <xdr:row>90</xdr:row>
      <xdr:rowOff>152684</xdr:rowOff>
    </xdr:to>
    <xdr:sp macro="" textlink="">
      <xdr:nvSpPr>
        <xdr:cNvPr id="714" name="円/楕円 713"/>
        <xdr:cNvSpPr/>
      </xdr:nvSpPr>
      <xdr:spPr>
        <a:xfrm>
          <a:off x="13652500" y="154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88</xdr:row>
      <xdr:rowOff>169211</xdr:rowOff>
    </xdr:from>
    <xdr:ext cx="534377" cy="259045"/>
    <xdr:sp macro="" textlink="">
      <xdr:nvSpPr>
        <xdr:cNvPr id="715" name="テキスト ボックス 714"/>
        <xdr:cNvSpPr txBox="1"/>
      </xdr:nvSpPr>
      <xdr:spPr>
        <a:xfrm>
          <a:off x="13436111" y="1525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94,316</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77274</xdr:rowOff>
    </xdr:from>
    <xdr:to>
      <xdr:col>18</xdr:col>
      <xdr:colOff>492125</xdr:colOff>
      <xdr:row>91</xdr:row>
      <xdr:rowOff>7424</xdr:rowOff>
    </xdr:to>
    <xdr:sp macro="" textlink="">
      <xdr:nvSpPr>
        <xdr:cNvPr id="716" name="円/楕円 715"/>
        <xdr:cNvSpPr/>
      </xdr:nvSpPr>
      <xdr:spPr>
        <a:xfrm>
          <a:off x="12763500" y="155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23951</xdr:rowOff>
    </xdr:from>
    <xdr:ext cx="534377" cy="259045"/>
    <xdr:sp macro="" textlink="">
      <xdr:nvSpPr>
        <xdr:cNvPr id="717" name="テキスト ボックス 716"/>
        <xdr:cNvSpPr txBox="1"/>
      </xdr:nvSpPr>
      <xdr:spPr>
        <a:xfrm>
          <a:off x="12547111" y="1528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4" name="テキスト ボックス 753"/>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7" name="テキスト ボックス 756"/>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歳出総決算額は、住民一人当たり</a:t>
          </a:r>
          <a:r>
            <a:rPr kumimoji="1" lang="en-US" altLang="ja-JP" sz="1300" baseline="0">
              <a:solidFill>
                <a:schemeClr val="dk1"/>
              </a:solidFill>
              <a:effectLst/>
              <a:latin typeface="+mn-lt"/>
              <a:ea typeface="+mn-ea"/>
              <a:cs typeface="+mn-cs"/>
            </a:rPr>
            <a:t>584,719</a:t>
          </a:r>
          <a:r>
            <a:rPr kumimoji="1" lang="ja-JP" altLang="ja-JP" sz="1300" baseline="0">
              <a:solidFill>
                <a:schemeClr val="dk1"/>
              </a:solidFill>
              <a:effectLst/>
              <a:latin typeface="+mn-lt"/>
              <a:ea typeface="+mn-ea"/>
              <a:cs typeface="+mn-cs"/>
            </a:rPr>
            <a:t>円となっている。</a:t>
          </a:r>
          <a:endParaRPr lang="ja-JP" altLang="ja-JP" sz="1300">
            <a:effectLst/>
          </a:endParaRPr>
        </a:p>
        <a:p>
          <a:r>
            <a:rPr kumimoji="1" lang="ja-JP" altLang="ja-JP" sz="1300" baseline="0">
              <a:solidFill>
                <a:schemeClr val="dk1"/>
              </a:solidFill>
              <a:effectLst/>
              <a:latin typeface="+mn-lt"/>
              <a:ea typeface="+mn-ea"/>
              <a:cs typeface="+mn-cs"/>
            </a:rPr>
            <a:t>　公債費や平成</a:t>
          </a:r>
          <a:r>
            <a:rPr kumimoji="1" lang="en-US" altLang="ja-JP" sz="1300" baseline="0">
              <a:solidFill>
                <a:schemeClr val="dk1"/>
              </a:solidFill>
              <a:effectLst/>
              <a:latin typeface="+mn-lt"/>
              <a:ea typeface="+mn-ea"/>
              <a:cs typeface="+mn-cs"/>
            </a:rPr>
            <a:t>26</a:t>
          </a:r>
          <a:r>
            <a:rPr kumimoji="1" lang="ja-JP" altLang="ja-JP" sz="1300" baseline="0">
              <a:solidFill>
                <a:schemeClr val="dk1"/>
              </a:solidFill>
              <a:effectLst/>
              <a:latin typeface="+mn-lt"/>
              <a:ea typeface="+mn-ea"/>
              <a:cs typeface="+mn-cs"/>
            </a:rPr>
            <a:t>年度丹波市豪雨災害の影響による災害復旧事業費の減額などの要因はある</a:t>
          </a:r>
          <a:r>
            <a:rPr kumimoji="1" lang="ja-JP" altLang="en-US" sz="1300" baseline="0">
              <a:solidFill>
                <a:schemeClr val="dk1"/>
              </a:solidFill>
              <a:effectLst/>
              <a:latin typeface="+mn-lt"/>
              <a:ea typeface="+mn-ea"/>
              <a:cs typeface="+mn-cs"/>
            </a:rPr>
            <a:t>が、全</a:t>
          </a:r>
          <a:r>
            <a:rPr kumimoji="1" lang="ja-JP" altLang="ja-JP" sz="1300" baseline="0">
              <a:solidFill>
                <a:schemeClr val="dk1"/>
              </a:solidFill>
              <a:effectLst/>
              <a:latin typeface="+mn-lt"/>
              <a:ea typeface="+mn-ea"/>
              <a:cs typeface="+mn-cs"/>
            </a:rPr>
            <a:t>体としては前年度比</a:t>
          </a:r>
          <a:r>
            <a:rPr kumimoji="1" lang="en-US" altLang="ja-JP" sz="1300" baseline="0">
              <a:solidFill>
                <a:schemeClr val="dk1"/>
              </a:solidFill>
              <a:effectLst/>
              <a:latin typeface="+mn-lt"/>
              <a:ea typeface="+mn-ea"/>
              <a:cs typeface="+mn-cs"/>
            </a:rPr>
            <a:t>1,877,358</a:t>
          </a:r>
          <a:r>
            <a:rPr kumimoji="1" lang="ja-JP" altLang="ja-JP" sz="1300" baseline="0">
              <a:solidFill>
                <a:schemeClr val="dk1"/>
              </a:solidFill>
              <a:effectLst/>
              <a:latin typeface="+mn-lt"/>
              <a:ea typeface="+mn-ea"/>
              <a:cs typeface="+mn-cs"/>
            </a:rPr>
            <a:t>千円の増額となっている。</a:t>
          </a:r>
          <a:endParaRPr lang="ja-JP" altLang="ja-JP" sz="1300">
            <a:effectLst/>
          </a:endParaRPr>
        </a:p>
        <a:p>
          <a:r>
            <a:rPr kumimoji="1" lang="ja-JP" altLang="ja-JP" sz="1300" baseline="0">
              <a:solidFill>
                <a:schemeClr val="dk1"/>
              </a:solidFill>
              <a:effectLst/>
              <a:latin typeface="+mn-lt"/>
              <a:ea typeface="+mn-ea"/>
              <a:cs typeface="+mn-cs"/>
            </a:rPr>
            <a:t>　増額の主な要因としては、情報システム管理事業、</a:t>
          </a:r>
          <a:r>
            <a:rPr kumimoji="1" lang="ja-JP" altLang="en-US" sz="1300" baseline="0">
              <a:solidFill>
                <a:schemeClr val="dk1"/>
              </a:solidFill>
              <a:effectLst/>
              <a:latin typeface="+mn-lt"/>
              <a:ea typeface="+mn-ea"/>
              <a:cs typeface="+mn-cs"/>
            </a:rPr>
            <a:t>ふるさと寄附金事業、地域振興基金管理事業の増により、総務費が</a:t>
          </a:r>
          <a:r>
            <a:rPr kumimoji="1" lang="ja-JP" altLang="ja-JP" sz="1300" baseline="0">
              <a:solidFill>
                <a:schemeClr val="dk1"/>
              </a:solidFill>
              <a:effectLst/>
              <a:latin typeface="+mn-lt"/>
              <a:ea typeface="+mn-ea"/>
              <a:cs typeface="+mn-cs"/>
            </a:rPr>
            <a:t>大きく増額となったこと</a:t>
          </a:r>
          <a:r>
            <a:rPr kumimoji="1" lang="ja-JP" altLang="en-US" sz="1300" baseline="0">
              <a:solidFill>
                <a:schemeClr val="dk1"/>
              </a:solidFill>
              <a:effectLst/>
              <a:latin typeface="+mn-lt"/>
              <a:ea typeface="+mn-ea"/>
              <a:cs typeface="+mn-cs"/>
            </a:rPr>
            <a:t>や土木費の増額</a:t>
          </a:r>
          <a:r>
            <a:rPr kumimoji="1" lang="ja-JP" altLang="ja-JP" sz="1300" baseline="0">
              <a:solidFill>
                <a:schemeClr val="dk1"/>
              </a:solidFill>
              <a:effectLst/>
              <a:latin typeface="+mn-lt"/>
              <a:ea typeface="+mn-ea"/>
              <a:cs typeface="+mn-cs"/>
            </a:rPr>
            <a:t>が挙げられる。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財政調整基金については、昨年度決算とほぼ変わらず、やや増額となった。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実質単年度収支がマイナスとなった要因は、減債基金、特定目的基金積立金が昨年度比</a:t>
          </a:r>
          <a:r>
            <a:rPr kumimoji="1" lang="en-US" altLang="ja-JP" sz="1400">
              <a:latin typeface="ＭＳ ゴシック" pitchFamily="49" charset="-128"/>
              <a:ea typeface="ＭＳ ゴシック" pitchFamily="49" charset="-128"/>
            </a:rPr>
            <a:t>1,169,564</a:t>
          </a:r>
          <a:r>
            <a:rPr kumimoji="1" lang="ja-JP" altLang="en-US" sz="1400">
              <a:latin typeface="ＭＳ ゴシック" pitchFamily="49" charset="-128"/>
              <a:ea typeface="ＭＳ ゴシック" pitchFamily="49" charset="-128"/>
            </a:rPr>
            <a:t>千円の増となったためである。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年度の普通交付税一本算定に向けて財政調整基金残高の推移についてもさらに注意していく必要がある。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連結実質赤字は発生しておらず、黒字となっている。黒字額における標準財政規模比の構成割合は、上下水道事業会計及び一般会計で８割以上を占めている。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今後も事務の適正化を図り、引き続き健全な財政運営を行っていく。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9" sqref="B9:K11"/>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41289681</v>
      </c>
      <c r="BO4" s="411"/>
      <c r="BP4" s="411"/>
      <c r="BQ4" s="411"/>
      <c r="BR4" s="411"/>
      <c r="BS4" s="411"/>
      <c r="BT4" s="411"/>
      <c r="BU4" s="412"/>
      <c r="BV4" s="410">
        <v>41014975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8.1999999999999993</v>
      </c>
      <c r="CU4" s="588"/>
      <c r="CV4" s="588"/>
      <c r="CW4" s="588"/>
      <c r="CX4" s="588"/>
      <c r="CY4" s="588"/>
      <c r="CZ4" s="588"/>
      <c r="DA4" s="589"/>
      <c r="DB4" s="587">
        <v>14.5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38654583</v>
      </c>
      <c r="BO5" s="416"/>
      <c r="BP5" s="416"/>
      <c r="BQ5" s="416"/>
      <c r="BR5" s="416"/>
      <c r="BS5" s="416"/>
      <c r="BT5" s="416"/>
      <c r="BU5" s="417"/>
      <c r="BV5" s="415">
        <v>36777225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88</v>
      </c>
      <c r="CU5" s="386"/>
      <c r="CV5" s="386"/>
      <c r="CW5" s="386"/>
      <c r="CX5" s="386"/>
      <c r="CY5" s="386"/>
      <c r="CZ5" s="386"/>
      <c r="DA5" s="387"/>
      <c r="DB5" s="385">
        <v>84.8</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2635098</v>
      </c>
      <c r="BO6" s="416"/>
      <c r="BP6" s="416"/>
      <c r="BQ6" s="416"/>
      <c r="BR6" s="416"/>
      <c r="BS6" s="416"/>
      <c r="BT6" s="416"/>
      <c r="BU6" s="417"/>
      <c r="BV6" s="415">
        <v>4237750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92.4</v>
      </c>
      <c r="CU6" s="562"/>
      <c r="CV6" s="562"/>
      <c r="CW6" s="562"/>
      <c r="CX6" s="562"/>
      <c r="CY6" s="562"/>
      <c r="CZ6" s="562"/>
      <c r="DA6" s="563"/>
      <c r="DB6" s="561">
        <v>89.9</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847185</v>
      </c>
      <c r="BO7" s="416"/>
      <c r="BP7" s="416"/>
      <c r="BQ7" s="416"/>
      <c r="BR7" s="416"/>
      <c r="BS7" s="416"/>
      <c r="BT7" s="416"/>
      <c r="BU7" s="417"/>
      <c r="BV7" s="415">
        <v>975985</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21817876</v>
      </c>
      <c r="CU7" s="416"/>
      <c r="CV7" s="416"/>
      <c r="CW7" s="416"/>
      <c r="CX7" s="416"/>
      <c r="CY7" s="416"/>
      <c r="CZ7" s="416"/>
      <c r="DA7" s="417"/>
      <c r="DB7" s="415">
        <v>22421694</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1787913</v>
      </c>
      <c r="BO8" s="416"/>
      <c r="BP8" s="416"/>
      <c r="BQ8" s="416"/>
      <c r="BR8" s="416"/>
      <c r="BS8" s="416"/>
      <c r="BT8" s="416"/>
      <c r="BU8" s="417"/>
      <c r="BV8" s="415">
        <v>3261765</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0.43</v>
      </c>
      <c r="CU8" s="525"/>
      <c r="CV8" s="525"/>
      <c r="CW8" s="525"/>
      <c r="CX8" s="525"/>
      <c r="CY8" s="525"/>
      <c r="CZ8" s="525"/>
      <c r="DA8" s="526"/>
      <c r="DB8" s="524">
        <v>0.43</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64660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-1473852</v>
      </c>
      <c r="BO9" s="416"/>
      <c r="BP9" s="416"/>
      <c r="BQ9" s="416"/>
      <c r="BR9" s="416"/>
      <c r="BS9" s="416"/>
      <c r="BT9" s="416"/>
      <c r="BU9" s="417"/>
      <c r="BV9" s="415">
        <v>1090463</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16.5</v>
      </c>
      <c r="CU9" s="386"/>
      <c r="CV9" s="386"/>
      <c r="CW9" s="386"/>
      <c r="CX9" s="386"/>
      <c r="CY9" s="386"/>
      <c r="CZ9" s="386"/>
      <c r="DA9" s="387"/>
      <c r="DB9" s="385">
        <v>17.5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67757</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13172</v>
      </c>
      <c r="BO10" s="416"/>
      <c r="BP10" s="416"/>
      <c r="BQ10" s="416"/>
      <c r="BR10" s="416"/>
      <c r="BS10" s="416"/>
      <c r="BT10" s="416"/>
      <c r="BU10" s="417"/>
      <c r="BV10" s="415">
        <v>408060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v>472220</v>
      </c>
      <c r="BO11" s="416"/>
      <c r="BP11" s="416"/>
      <c r="BQ11" s="416"/>
      <c r="BR11" s="416"/>
      <c r="BS11" s="416"/>
      <c r="BT11" s="416"/>
      <c r="BU11" s="417"/>
      <c r="BV11" s="415">
        <v>837440</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66108</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65352</v>
      </c>
      <c r="S13" s="517"/>
      <c r="T13" s="517"/>
      <c r="U13" s="517"/>
      <c r="V13" s="518"/>
      <c r="W13" s="504" t="s">
        <v>124</v>
      </c>
      <c r="X13" s="428"/>
      <c r="Y13" s="428"/>
      <c r="Z13" s="428"/>
      <c r="AA13" s="428"/>
      <c r="AB13" s="429"/>
      <c r="AC13" s="391">
        <v>2550</v>
      </c>
      <c r="AD13" s="392"/>
      <c r="AE13" s="392"/>
      <c r="AF13" s="392"/>
      <c r="AG13" s="393"/>
      <c r="AH13" s="391">
        <v>2401</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-988460</v>
      </c>
      <c r="BO13" s="416"/>
      <c r="BP13" s="416"/>
      <c r="BQ13" s="416"/>
      <c r="BR13" s="416"/>
      <c r="BS13" s="416"/>
      <c r="BT13" s="416"/>
      <c r="BU13" s="417"/>
      <c r="BV13" s="415">
        <v>2335963</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6.4</v>
      </c>
      <c r="CU13" s="386"/>
      <c r="CV13" s="386"/>
      <c r="CW13" s="386"/>
      <c r="CX13" s="386"/>
      <c r="CY13" s="386"/>
      <c r="CZ13" s="386"/>
      <c r="DA13" s="387"/>
      <c r="DB13" s="385">
        <v>6.8</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66858</v>
      </c>
      <c r="S14" s="517"/>
      <c r="T14" s="517"/>
      <c r="U14" s="517"/>
      <c r="V14" s="518"/>
      <c r="W14" s="519"/>
      <c r="X14" s="431"/>
      <c r="Y14" s="431"/>
      <c r="Z14" s="431"/>
      <c r="AA14" s="431"/>
      <c r="AB14" s="432"/>
      <c r="AC14" s="509">
        <v>8</v>
      </c>
      <c r="AD14" s="510"/>
      <c r="AE14" s="510"/>
      <c r="AF14" s="510"/>
      <c r="AG14" s="511"/>
      <c r="AH14" s="509">
        <v>7.4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15.9</v>
      </c>
      <c r="CU14" s="488"/>
      <c r="CV14" s="488"/>
      <c r="CW14" s="488"/>
      <c r="CX14" s="488"/>
      <c r="CY14" s="488"/>
      <c r="CZ14" s="488"/>
      <c r="DA14" s="489"/>
      <c r="DB14" s="520">
        <v>18.5</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66141</v>
      </c>
      <c r="S15" s="517"/>
      <c r="T15" s="517"/>
      <c r="U15" s="517"/>
      <c r="V15" s="518"/>
      <c r="W15" s="504" t="s">
        <v>130</v>
      </c>
      <c r="X15" s="428"/>
      <c r="Y15" s="428"/>
      <c r="Z15" s="428"/>
      <c r="AA15" s="428"/>
      <c r="AB15" s="429"/>
      <c r="AC15" s="391">
        <v>11390</v>
      </c>
      <c r="AD15" s="392"/>
      <c r="AE15" s="392"/>
      <c r="AF15" s="392"/>
      <c r="AG15" s="393"/>
      <c r="AH15" s="391">
        <v>11969</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7517311</v>
      </c>
      <c r="BO15" s="411"/>
      <c r="BP15" s="411"/>
      <c r="BQ15" s="411"/>
      <c r="BR15" s="411"/>
      <c r="BS15" s="411"/>
      <c r="BT15" s="411"/>
      <c r="BU15" s="412"/>
      <c r="BV15" s="410">
        <v>7278653</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35.5</v>
      </c>
      <c r="AD16" s="510"/>
      <c r="AE16" s="510"/>
      <c r="AF16" s="510"/>
      <c r="AG16" s="511"/>
      <c r="AH16" s="509">
        <v>36.799999999999997</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17426246</v>
      </c>
      <c r="BO16" s="416"/>
      <c r="BP16" s="416"/>
      <c r="BQ16" s="416"/>
      <c r="BR16" s="416"/>
      <c r="BS16" s="416"/>
      <c r="BT16" s="416"/>
      <c r="BU16" s="417"/>
      <c r="BV16" s="415">
        <v>17009493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18122</v>
      </c>
      <c r="AD17" s="392"/>
      <c r="AE17" s="392"/>
      <c r="AF17" s="392"/>
      <c r="AG17" s="393"/>
      <c r="AH17" s="391">
        <v>18134</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9533734</v>
      </c>
      <c r="BO17" s="416"/>
      <c r="BP17" s="416"/>
      <c r="BQ17" s="416"/>
      <c r="BR17" s="416"/>
      <c r="BS17" s="416"/>
      <c r="BT17" s="416"/>
      <c r="BU17" s="417"/>
      <c r="BV17" s="415">
        <v>9206330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493.21</v>
      </c>
      <c r="M18" s="480"/>
      <c r="N18" s="480"/>
      <c r="O18" s="480"/>
      <c r="P18" s="480"/>
      <c r="Q18" s="480"/>
      <c r="R18" s="481"/>
      <c r="S18" s="481"/>
      <c r="T18" s="481"/>
      <c r="U18" s="481"/>
      <c r="V18" s="482"/>
      <c r="W18" s="496"/>
      <c r="X18" s="497"/>
      <c r="Y18" s="497"/>
      <c r="Z18" s="497"/>
      <c r="AA18" s="497"/>
      <c r="AB18" s="505"/>
      <c r="AC18" s="379">
        <v>56.5</v>
      </c>
      <c r="AD18" s="380"/>
      <c r="AE18" s="380"/>
      <c r="AF18" s="380"/>
      <c r="AG18" s="483"/>
      <c r="AH18" s="379">
        <v>55.8</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19196032</v>
      </c>
      <c r="BO18" s="416"/>
      <c r="BP18" s="416"/>
      <c r="BQ18" s="416"/>
      <c r="BR18" s="416"/>
      <c r="BS18" s="416"/>
      <c r="BT18" s="416"/>
      <c r="BU18" s="417"/>
      <c r="BV18" s="415">
        <v>19275721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131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27471653</v>
      </c>
      <c r="BO19" s="416"/>
      <c r="BP19" s="416"/>
      <c r="BQ19" s="416"/>
      <c r="BR19" s="416"/>
      <c r="BS19" s="416"/>
      <c r="BT19" s="416"/>
      <c r="BU19" s="417"/>
      <c r="BV19" s="415">
        <v>28088946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22553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36321792</v>
      </c>
      <c r="BO23" s="416"/>
      <c r="BP23" s="416"/>
      <c r="BQ23" s="416"/>
      <c r="BR23" s="416"/>
      <c r="BS23" s="416"/>
      <c r="BT23" s="416"/>
      <c r="BU23" s="417"/>
      <c r="BV23" s="415">
        <v>35794236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8360</v>
      </c>
      <c r="R24" s="392"/>
      <c r="S24" s="392"/>
      <c r="T24" s="392"/>
      <c r="U24" s="392"/>
      <c r="V24" s="393"/>
      <c r="W24" s="457"/>
      <c r="X24" s="448"/>
      <c r="Y24" s="449"/>
      <c r="Z24" s="388" t="s">
        <v>154</v>
      </c>
      <c r="AA24" s="389"/>
      <c r="AB24" s="389"/>
      <c r="AC24" s="389"/>
      <c r="AD24" s="389"/>
      <c r="AE24" s="389"/>
      <c r="AF24" s="389"/>
      <c r="AG24" s="390"/>
      <c r="AH24" s="391">
        <v>571</v>
      </c>
      <c r="AI24" s="392"/>
      <c r="AJ24" s="392"/>
      <c r="AK24" s="392"/>
      <c r="AL24" s="393"/>
      <c r="AM24" s="391">
        <v>1758680</v>
      </c>
      <c r="AN24" s="392"/>
      <c r="AO24" s="392"/>
      <c r="AP24" s="392"/>
      <c r="AQ24" s="392"/>
      <c r="AR24" s="393"/>
      <c r="AS24" s="391">
        <v>3080</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17445578</v>
      </c>
      <c r="BO24" s="416"/>
      <c r="BP24" s="416"/>
      <c r="BQ24" s="416"/>
      <c r="BR24" s="416"/>
      <c r="BS24" s="416"/>
      <c r="BT24" s="416"/>
      <c r="BU24" s="417"/>
      <c r="BV24" s="415">
        <v>18195615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6650</v>
      </c>
      <c r="R25" s="392"/>
      <c r="S25" s="392"/>
      <c r="T25" s="392"/>
      <c r="U25" s="392"/>
      <c r="V25" s="393"/>
      <c r="W25" s="457"/>
      <c r="X25" s="448"/>
      <c r="Y25" s="449"/>
      <c r="Z25" s="388" t="s">
        <v>157</v>
      </c>
      <c r="AA25" s="389"/>
      <c r="AB25" s="389"/>
      <c r="AC25" s="389"/>
      <c r="AD25" s="389"/>
      <c r="AE25" s="389"/>
      <c r="AF25" s="389"/>
      <c r="AG25" s="390"/>
      <c r="AH25" s="391">
        <v>79</v>
      </c>
      <c r="AI25" s="392"/>
      <c r="AJ25" s="392"/>
      <c r="AK25" s="392"/>
      <c r="AL25" s="393"/>
      <c r="AM25" s="391">
        <v>224597</v>
      </c>
      <c r="AN25" s="392"/>
      <c r="AO25" s="392"/>
      <c r="AP25" s="392"/>
      <c r="AQ25" s="392"/>
      <c r="AR25" s="393"/>
      <c r="AS25" s="391">
        <v>2843</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9249789</v>
      </c>
      <c r="BO25" s="411"/>
      <c r="BP25" s="411"/>
      <c r="BQ25" s="411"/>
      <c r="BR25" s="411"/>
      <c r="BS25" s="411"/>
      <c r="BT25" s="411"/>
      <c r="BU25" s="412"/>
      <c r="BV25" s="410">
        <v>5841078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5980</v>
      </c>
      <c r="R26" s="392"/>
      <c r="S26" s="392"/>
      <c r="T26" s="392"/>
      <c r="U26" s="392"/>
      <c r="V26" s="393"/>
      <c r="W26" s="457"/>
      <c r="X26" s="448"/>
      <c r="Y26" s="449"/>
      <c r="Z26" s="388" t="s">
        <v>160</v>
      </c>
      <c r="AA26" s="470"/>
      <c r="AB26" s="470"/>
      <c r="AC26" s="470"/>
      <c r="AD26" s="470"/>
      <c r="AE26" s="470"/>
      <c r="AF26" s="470"/>
      <c r="AG26" s="471"/>
      <c r="AH26" s="391">
        <v>34</v>
      </c>
      <c r="AI26" s="392"/>
      <c r="AJ26" s="392"/>
      <c r="AK26" s="392"/>
      <c r="AL26" s="393"/>
      <c r="AM26" s="391">
        <v>105026</v>
      </c>
      <c r="AN26" s="392"/>
      <c r="AO26" s="392"/>
      <c r="AP26" s="392"/>
      <c r="AQ26" s="392"/>
      <c r="AR26" s="393"/>
      <c r="AS26" s="391">
        <v>3089</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4450</v>
      </c>
      <c r="R27" s="392"/>
      <c r="S27" s="392"/>
      <c r="T27" s="392"/>
      <c r="U27" s="392"/>
      <c r="V27" s="393"/>
      <c r="W27" s="457"/>
      <c r="X27" s="448"/>
      <c r="Y27" s="449"/>
      <c r="Z27" s="388" t="s">
        <v>163</v>
      </c>
      <c r="AA27" s="389"/>
      <c r="AB27" s="389"/>
      <c r="AC27" s="389"/>
      <c r="AD27" s="389"/>
      <c r="AE27" s="389"/>
      <c r="AF27" s="389"/>
      <c r="AG27" s="390"/>
      <c r="AH27" s="391">
        <v>19</v>
      </c>
      <c r="AI27" s="392"/>
      <c r="AJ27" s="392"/>
      <c r="AK27" s="392"/>
      <c r="AL27" s="393"/>
      <c r="AM27" s="391">
        <v>71370</v>
      </c>
      <c r="AN27" s="392"/>
      <c r="AO27" s="392"/>
      <c r="AP27" s="392"/>
      <c r="AQ27" s="392"/>
      <c r="AR27" s="393"/>
      <c r="AS27" s="391">
        <v>3756</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3650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5102372</v>
      </c>
      <c r="BO28" s="411"/>
      <c r="BP28" s="411"/>
      <c r="BQ28" s="411"/>
      <c r="BR28" s="411"/>
      <c r="BS28" s="411"/>
      <c r="BT28" s="411"/>
      <c r="BU28" s="412"/>
      <c r="BV28" s="410">
        <v>5089200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18</v>
      </c>
      <c r="M29" s="392"/>
      <c r="N29" s="392"/>
      <c r="O29" s="392"/>
      <c r="P29" s="393"/>
      <c r="Q29" s="391">
        <v>3300</v>
      </c>
      <c r="R29" s="392"/>
      <c r="S29" s="392"/>
      <c r="T29" s="392"/>
      <c r="U29" s="392"/>
      <c r="V29" s="393"/>
      <c r="W29" s="458"/>
      <c r="X29" s="459"/>
      <c r="Y29" s="460"/>
      <c r="Z29" s="388" t="s">
        <v>170</v>
      </c>
      <c r="AA29" s="389"/>
      <c r="AB29" s="389"/>
      <c r="AC29" s="389"/>
      <c r="AD29" s="389"/>
      <c r="AE29" s="389"/>
      <c r="AF29" s="389"/>
      <c r="AG29" s="390"/>
      <c r="AH29" s="391">
        <v>590</v>
      </c>
      <c r="AI29" s="392"/>
      <c r="AJ29" s="392"/>
      <c r="AK29" s="392"/>
      <c r="AL29" s="393"/>
      <c r="AM29" s="391">
        <v>1830050</v>
      </c>
      <c r="AN29" s="392"/>
      <c r="AO29" s="392"/>
      <c r="AP29" s="392"/>
      <c r="AQ29" s="392"/>
      <c r="AR29" s="393"/>
      <c r="AS29" s="391">
        <v>3102</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1057691</v>
      </c>
      <c r="BO29" s="416"/>
      <c r="BP29" s="416"/>
      <c r="BQ29" s="416"/>
      <c r="BR29" s="416"/>
      <c r="BS29" s="416"/>
      <c r="BT29" s="416"/>
      <c r="BU29" s="417"/>
      <c r="BV29" s="415">
        <v>1053390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96.6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8087698</v>
      </c>
      <c r="BO30" s="419"/>
      <c r="BP30" s="419"/>
      <c r="BQ30" s="419"/>
      <c r="BR30" s="419"/>
      <c r="BS30" s="419"/>
      <c r="BT30" s="419"/>
      <c r="BU30" s="420"/>
      <c r="BV30" s="418">
        <v>7955087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国民健康保険特別会計事業勘定</v>
      </c>
      <c r="X34" s="374"/>
      <c r="Y34" s="374"/>
      <c r="Z34" s="374"/>
      <c r="AA34" s="374"/>
      <c r="AB34" s="374"/>
      <c r="AC34" s="374"/>
      <c r="AD34" s="374"/>
      <c r="AE34" s="374"/>
      <c r="AF34" s="374"/>
      <c r="AG34" s="374"/>
      <c r="AH34" s="374"/>
      <c r="AI34" s="374"/>
      <c r="AJ34" s="374"/>
      <c r="AK34" s="374"/>
      <c r="AL34" s="167"/>
      <c r="AM34" s="375">
        <f>IF(AO34="","",MAX(C34:D43,U34:V43)+1)</f>
        <v>10</v>
      </c>
      <c r="AN34" s="375"/>
      <c r="AO34" s="374" t="str">
        <f>IF('各会計、関係団体の財政状況及び健全化判断比率'!B35="","",'各会計、関係団体の財政状況及び健全化判断比率'!B35)</f>
        <v>水道事業会計</v>
      </c>
      <c r="AP34" s="374"/>
      <c r="AQ34" s="374"/>
      <c r="AR34" s="374"/>
      <c r="AS34" s="374"/>
      <c r="AT34" s="374"/>
      <c r="AU34" s="374"/>
      <c r="AV34" s="374"/>
      <c r="AW34" s="374"/>
      <c r="AX34" s="374"/>
      <c r="AY34" s="374"/>
      <c r="AZ34" s="374"/>
      <c r="BA34" s="374"/>
      <c r="BB34" s="374"/>
      <c r="BC34" s="374"/>
      <c r="BD34" s="167"/>
      <c r="BE34" s="375">
        <f>IF(BG34="","",MAX(C34:D43,U34:V43,AM34:AN43)+1)</f>
        <v>13</v>
      </c>
      <c r="BF34" s="375"/>
      <c r="BG34" s="374" t="str">
        <f>IF('各会計、関係団体の財政状況及び健全化判断比率'!B38="","",'各会計、関係団体の財政状況及び健全化判断比率'!B38)</f>
        <v>地方卸売市場特別会計</v>
      </c>
      <c r="BH34" s="374"/>
      <c r="BI34" s="374"/>
      <c r="BJ34" s="374"/>
      <c r="BK34" s="374"/>
      <c r="BL34" s="374"/>
      <c r="BM34" s="374"/>
      <c r="BN34" s="374"/>
      <c r="BO34" s="374"/>
      <c r="BP34" s="374"/>
      <c r="BQ34" s="374"/>
      <c r="BR34" s="374"/>
      <c r="BS34" s="374"/>
      <c r="BT34" s="374"/>
      <c r="BU34" s="374"/>
      <c r="BV34" s="167"/>
      <c r="BW34" s="375">
        <f>IF(BY34="","",MAX(C34:D43,U34:V43,AM34:AN43,BE34:BF43)+1)</f>
        <v>14</v>
      </c>
      <c r="BX34" s="375"/>
      <c r="BY34" s="374" t="str">
        <f>IF('各会計、関係団体の財政状況及び健全化判断比率'!B68="","",'各会計、関係団体の財政状況及び健全化判断比率'!B68)</f>
        <v>氷上多可衛生事務組合</v>
      </c>
      <c r="BZ34" s="374"/>
      <c r="CA34" s="374"/>
      <c r="CB34" s="374"/>
      <c r="CC34" s="374"/>
      <c r="CD34" s="374"/>
      <c r="CE34" s="374"/>
      <c r="CF34" s="374"/>
      <c r="CG34" s="374"/>
      <c r="CH34" s="374"/>
      <c r="CI34" s="374"/>
      <c r="CJ34" s="374"/>
      <c r="CK34" s="374"/>
      <c r="CL34" s="374"/>
      <c r="CM34" s="374"/>
      <c r="CN34" s="167"/>
      <c r="CO34" s="375">
        <f>IF(CQ34="","",MAX(C34:D43,U34:V43,AM34:AN43,BE34:BF43,BW34:BX43)+1)</f>
        <v>21</v>
      </c>
      <c r="CP34" s="375"/>
      <c r="CQ34" s="374" t="str">
        <f>IF('各会計、関係団体の財政状況及び健全化判断比率'!BS7="","",'各会計、関係団体の財政状況及び健全化判断比率'!BS7)</f>
        <v>兵庫丹波の森協会</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看護専門学校特別会計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国民健康保険特別会計直診勘定</v>
      </c>
      <c r="X35" s="374"/>
      <c r="Y35" s="374"/>
      <c r="Z35" s="374"/>
      <c r="AA35" s="374"/>
      <c r="AB35" s="374"/>
      <c r="AC35" s="374"/>
      <c r="AD35" s="374"/>
      <c r="AE35" s="374"/>
      <c r="AF35" s="374"/>
      <c r="AG35" s="374"/>
      <c r="AH35" s="374"/>
      <c r="AI35" s="374"/>
      <c r="AJ35" s="374"/>
      <c r="AK35" s="374"/>
      <c r="AL35" s="167"/>
      <c r="AM35" s="375">
        <f t="shared" ref="AM35:AM43" si="0">IF(AO35="","",AM34+1)</f>
        <v>11</v>
      </c>
      <c r="AN35" s="375"/>
      <c r="AO35" s="374" t="str">
        <f>IF('各会計、関係団体の財政状況及び健全化判断比率'!B36="","",'各会計、関係団体の財政状況及び健全化判断比率'!B36)</f>
        <v>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15</v>
      </c>
      <c r="BX35" s="375"/>
      <c r="BY35" s="374" t="str">
        <f>IF('各会計、関係団体の財政状況及び健全化判断比率'!B69="","",'各会計、関係団体の財政状況及び健全化判断比率'!B69)</f>
        <v>兵庫県市町村職員退職手当組合</v>
      </c>
      <c r="BZ35" s="374"/>
      <c r="CA35" s="374"/>
      <c r="CB35" s="374"/>
      <c r="CC35" s="374"/>
      <c r="CD35" s="374"/>
      <c r="CE35" s="374"/>
      <c r="CF35" s="374"/>
      <c r="CG35" s="374"/>
      <c r="CH35" s="374"/>
      <c r="CI35" s="374"/>
      <c r="CJ35" s="374"/>
      <c r="CK35" s="374"/>
      <c r="CL35" s="374"/>
      <c r="CM35" s="374"/>
      <c r="CN35" s="167"/>
      <c r="CO35" s="375">
        <f t="shared" ref="CO35:CO43" si="3">IF(CQ35="","",CO34+1)</f>
        <v>22</v>
      </c>
      <c r="CP35" s="375"/>
      <c r="CQ35" s="374" t="str">
        <f>IF('各会計、関係団体の財政状況及び健全化判断比率'!BS8="","",'各会計、関係団体の財政状況及び健全化判断比率'!BS8)</f>
        <v>タンバンベルグ</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介護保険特別会計保険事業勘定</v>
      </c>
      <c r="X36" s="374"/>
      <c r="Y36" s="374"/>
      <c r="Z36" s="374"/>
      <c r="AA36" s="374"/>
      <c r="AB36" s="374"/>
      <c r="AC36" s="374"/>
      <c r="AD36" s="374"/>
      <c r="AE36" s="374"/>
      <c r="AF36" s="374"/>
      <c r="AG36" s="374"/>
      <c r="AH36" s="374"/>
      <c r="AI36" s="374"/>
      <c r="AJ36" s="374"/>
      <c r="AK36" s="374"/>
      <c r="AL36" s="167"/>
      <c r="AM36" s="375">
        <f t="shared" si="0"/>
        <v>12</v>
      </c>
      <c r="AN36" s="375"/>
      <c r="AO36" s="374" t="str">
        <f>IF('各会計、関係団体の財政状況及び健全化判断比率'!B37="","",'各会計、関係団体の財政状況及び健全化判断比率'!B37)</f>
        <v>農業共済特別会計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16</v>
      </c>
      <c r="BX36" s="375"/>
      <c r="BY36" s="374" t="str">
        <f>IF('各会計、関係団体の財政状況及び健全化判断比率'!B70="","",'各会計、関係団体の財政状況及び健全化判断比率'!B70)</f>
        <v>兵庫県市町交通災害共済組合</v>
      </c>
      <c r="BZ36" s="374"/>
      <c r="CA36" s="374"/>
      <c r="CB36" s="374"/>
      <c r="CC36" s="374"/>
      <c r="CD36" s="374"/>
      <c r="CE36" s="374"/>
      <c r="CF36" s="374"/>
      <c r="CG36" s="374"/>
      <c r="CH36" s="374"/>
      <c r="CI36" s="374"/>
      <c r="CJ36" s="374"/>
      <c r="CK36" s="374"/>
      <c r="CL36" s="374"/>
      <c r="CM36" s="374"/>
      <c r="CN36" s="167"/>
      <c r="CO36" s="375">
        <f t="shared" si="3"/>
        <v>23</v>
      </c>
      <c r="CP36" s="375"/>
      <c r="CQ36" s="374" t="str">
        <f>IF('各会計、関係団体の財政状況及び健全化判断比率'!BS9="","",'各会計、関係団体の財政状況及び健全化判断比率'!BS9)</f>
        <v>まちづくり柏原</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17</v>
      </c>
      <c r="BX37" s="375"/>
      <c r="BY37" s="374" t="str">
        <f>IF('各会計、関係団体の財政状況及び健全化判断比率'!B71="","",'各会計、関係団体の財政状況及び健全化判断比率'!B71)</f>
        <v>兵庫県町議会議員公務災害補償組合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7</v>
      </c>
      <c r="V38" s="375"/>
      <c r="W38" s="374" t="str">
        <f>IF('各会計、関係団体の財政状況及び健全化判断比率'!B32="","",'各会計、関係団体の財政状況及び健全化判断比率'!B32)</f>
        <v>介護保険特別会計サービス事業勘定</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18</v>
      </c>
      <c r="BX38" s="375"/>
      <c r="BY38" s="374" t="str">
        <f>IF('各会計、関係団体の財政状況及び健全化判断比率'!B72="","",'各会計、関係団体の財政状況及び健全化判断比率'!B72)</f>
        <v>丹波少年自然の家事務組合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f t="shared" si="4"/>
        <v>8</v>
      </c>
      <c r="V39" s="375"/>
      <c r="W39" s="374" t="str">
        <f>IF('各会計、関係団体の財政状況及び健全化判断比率'!B33="","",'各会計、関係団体の財政状況及び健全化判断比率'!B33)</f>
        <v>訪問看護ステーション特別会計</v>
      </c>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19</v>
      </c>
      <c r="BX39" s="375"/>
      <c r="BY39" s="374" t="str">
        <f>IF('各会計、関係団体の財政状況及び健全化判断比率'!B73="","",'各会計、関係団体の財政状況及び健全化判断比率'!B73)</f>
        <v>兵庫県後期高齢者医療広域連合（一般会計）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f t="shared" si="4"/>
        <v>9</v>
      </c>
      <c r="V40" s="375"/>
      <c r="W40" s="374" t="str">
        <f>IF('各会計、関係団体の財政状況及び健全化判断比率'!B34="","",'各会計、関係団体の財政状況及び健全化判断比率'!B34)</f>
        <v>駐車場特別会計</v>
      </c>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20</v>
      </c>
      <c r="BX40" s="375"/>
      <c r="BY40" s="374" t="str">
        <f>IF('各会計、関係団体の財政状況及び健全化判断比率'!B74="","",'各会計、関係団体の財政状況及び健全化判断比率'!B74)</f>
        <v>兵庫県後期高齢者医療広域連合（特別会計）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4" t="s">
        <v>529</v>
      </c>
      <c r="D34" s="1184"/>
      <c r="E34" s="1185"/>
      <c r="F34" s="32">
        <v>12.08</v>
      </c>
      <c r="G34" s="33">
        <v>13.2</v>
      </c>
      <c r="H34" s="33">
        <v>14.07</v>
      </c>
      <c r="I34" s="33">
        <v>12.75</v>
      </c>
      <c r="J34" s="34">
        <v>14.87</v>
      </c>
      <c r="K34" s="22"/>
      <c r="L34" s="22"/>
      <c r="M34" s="22"/>
      <c r="N34" s="22"/>
      <c r="O34" s="22"/>
      <c r="P34" s="22"/>
    </row>
    <row r="35" spans="1:16" ht="39" customHeight="1" x14ac:dyDescent="0.15">
      <c r="A35" s="22"/>
      <c r="B35" s="35"/>
      <c r="C35" s="1178" t="s">
        <v>530</v>
      </c>
      <c r="D35" s="1179"/>
      <c r="E35" s="1180"/>
      <c r="F35" s="36">
        <v>0.18</v>
      </c>
      <c r="G35" s="37">
        <v>0.32</v>
      </c>
      <c r="H35" s="37">
        <v>0.78</v>
      </c>
      <c r="I35" s="37">
        <v>7.42</v>
      </c>
      <c r="J35" s="38">
        <v>10.050000000000001</v>
      </c>
      <c r="K35" s="22"/>
      <c r="L35" s="22"/>
      <c r="M35" s="22"/>
      <c r="N35" s="22"/>
      <c r="O35" s="22"/>
      <c r="P35" s="22"/>
    </row>
    <row r="36" spans="1:16" ht="39" customHeight="1" x14ac:dyDescent="0.15">
      <c r="A36" s="22"/>
      <c r="B36" s="35"/>
      <c r="C36" s="1178" t="s">
        <v>531</v>
      </c>
      <c r="D36" s="1179"/>
      <c r="E36" s="1180"/>
      <c r="F36" s="36">
        <v>8.43</v>
      </c>
      <c r="G36" s="37">
        <v>6.86</v>
      </c>
      <c r="H36" s="37">
        <v>9.4600000000000009</v>
      </c>
      <c r="I36" s="37">
        <v>14.48</v>
      </c>
      <c r="J36" s="38">
        <v>8.1300000000000008</v>
      </c>
      <c r="K36" s="22"/>
      <c r="L36" s="22"/>
      <c r="M36" s="22"/>
      <c r="N36" s="22"/>
      <c r="O36" s="22"/>
      <c r="P36" s="22"/>
    </row>
    <row r="37" spans="1:16" ht="39" customHeight="1" x14ac:dyDescent="0.15">
      <c r="A37" s="22"/>
      <c r="B37" s="35"/>
      <c r="C37" s="1178" t="s">
        <v>532</v>
      </c>
      <c r="D37" s="1179"/>
      <c r="E37" s="1180"/>
      <c r="F37" s="36">
        <v>1.65</v>
      </c>
      <c r="G37" s="37">
        <v>1.66</v>
      </c>
      <c r="H37" s="37">
        <v>1.97</v>
      </c>
      <c r="I37" s="37">
        <v>1.65</v>
      </c>
      <c r="J37" s="38">
        <v>2.38</v>
      </c>
      <c r="K37" s="22"/>
      <c r="L37" s="22"/>
      <c r="M37" s="22"/>
      <c r="N37" s="22"/>
      <c r="O37" s="22"/>
      <c r="P37" s="22"/>
    </row>
    <row r="38" spans="1:16" ht="39" customHeight="1" x14ac:dyDescent="0.15">
      <c r="A38" s="22"/>
      <c r="B38" s="35"/>
      <c r="C38" s="1178" t="s">
        <v>533</v>
      </c>
      <c r="D38" s="1179"/>
      <c r="E38" s="1180"/>
      <c r="F38" s="36">
        <v>0.01</v>
      </c>
      <c r="G38" s="37">
        <v>0.01</v>
      </c>
      <c r="H38" s="37" t="s">
        <v>534</v>
      </c>
      <c r="I38" s="37">
        <v>0</v>
      </c>
      <c r="J38" s="38">
        <v>0.8</v>
      </c>
      <c r="K38" s="22"/>
      <c r="L38" s="22"/>
      <c r="M38" s="22"/>
      <c r="N38" s="22"/>
      <c r="O38" s="22"/>
      <c r="P38" s="22"/>
    </row>
    <row r="39" spans="1:16" ht="39" customHeight="1" x14ac:dyDescent="0.15">
      <c r="A39" s="22"/>
      <c r="B39" s="35"/>
      <c r="C39" s="1178" t="s">
        <v>535</v>
      </c>
      <c r="D39" s="1179"/>
      <c r="E39" s="1180"/>
      <c r="F39" s="36">
        <v>0.51</v>
      </c>
      <c r="G39" s="37">
        <v>0.65</v>
      </c>
      <c r="H39" s="37">
        <v>0.54</v>
      </c>
      <c r="I39" s="37">
        <v>0.66</v>
      </c>
      <c r="J39" s="38">
        <v>0.5</v>
      </c>
      <c r="K39" s="22"/>
      <c r="L39" s="22"/>
      <c r="M39" s="22"/>
      <c r="N39" s="22"/>
      <c r="O39" s="22"/>
      <c r="P39" s="22"/>
    </row>
    <row r="40" spans="1:16" ht="39" customHeight="1" x14ac:dyDescent="0.15">
      <c r="A40" s="22"/>
      <c r="B40" s="35"/>
      <c r="C40" s="1178" t="s">
        <v>536</v>
      </c>
      <c r="D40" s="1179"/>
      <c r="E40" s="1180"/>
      <c r="F40" s="36">
        <v>0.03</v>
      </c>
      <c r="G40" s="37">
        <v>0.03</v>
      </c>
      <c r="H40" s="37">
        <v>7.0000000000000007E-2</v>
      </c>
      <c r="I40" s="37">
        <v>7.0000000000000007E-2</v>
      </c>
      <c r="J40" s="38">
        <v>0.1</v>
      </c>
      <c r="K40" s="22"/>
      <c r="L40" s="22"/>
      <c r="M40" s="22"/>
      <c r="N40" s="22"/>
      <c r="O40" s="22"/>
      <c r="P40" s="22"/>
    </row>
    <row r="41" spans="1:16" ht="39" customHeight="1" x14ac:dyDescent="0.15">
      <c r="A41" s="22"/>
      <c r="B41" s="35"/>
      <c r="C41" s="1178" t="s">
        <v>537</v>
      </c>
      <c r="D41" s="1179"/>
      <c r="E41" s="1180"/>
      <c r="F41" s="36">
        <v>0.08</v>
      </c>
      <c r="G41" s="37">
        <v>7.0000000000000007E-2</v>
      </c>
      <c r="H41" s="37">
        <v>7.0000000000000007E-2</v>
      </c>
      <c r="I41" s="37">
        <v>7.0000000000000007E-2</v>
      </c>
      <c r="J41" s="38">
        <v>0.08</v>
      </c>
      <c r="K41" s="22"/>
      <c r="L41" s="22"/>
      <c r="M41" s="22"/>
      <c r="N41" s="22"/>
      <c r="O41" s="22"/>
      <c r="P41" s="22"/>
    </row>
    <row r="42" spans="1:16" ht="39" customHeight="1" x14ac:dyDescent="0.15">
      <c r="A42" s="22"/>
      <c r="B42" s="39"/>
      <c r="C42" s="1178" t="s">
        <v>538</v>
      </c>
      <c r="D42" s="1179"/>
      <c r="E42" s="1180"/>
      <c r="F42" s="36" t="s">
        <v>483</v>
      </c>
      <c r="G42" s="37" t="s">
        <v>483</v>
      </c>
      <c r="H42" s="37" t="s">
        <v>483</v>
      </c>
      <c r="I42" s="37" t="s">
        <v>483</v>
      </c>
      <c r="J42" s="38" t="s">
        <v>483</v>
      </c>
      <c r="K42" s="22"/>
      <c r="L42" s="22"/>
      <c r="M42" s="22"/>
      <c r="N42" s="22"/>
      <c r="O42" s="22"/>
      <c r="P42" s="22"/>
    </row>
    <row r="43" spans="1:16" ht="39" customHeight="1" thickBot="1" x14ac:dyDescent="0.2">
      <c r="A43" s="22"/>
      <c r="B43" s="40"/>
      <c r="C43" s="1181" t="s">
        <v>539</v>
      </c>
      <c r="D43" s="1182"/>
      <c r="E43" s="1183"/>
      <c r="F43" s="41">
        <v>0.02</v>
      </c>
      <c r="G43" s="42">
        <v>0.02</v>
      </c>
      <c r="H43" s="42">
        <v>0.03</v>
      </c>
      <c r="I43" s="42">
        <v>0.09</v>
      </c>
      <c r="J43" s="43">
        <v>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4321</v>
      </c>
      <c r="L45" s="60">
        <v>4317</v>
      </c>
      <c r="M45" s="60">
        <v>4182</v>
      </c>
      <c r="N45" s="60">
        <v>4225</v>
      </c>
      <c r="O45" s="61">
        <v>4206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x14ac:dyDescent="0.15">
      <c r="A48" s="48"/>
      <c r="B48" s="1196"/>
      <c r="C48" s="1197"/>
      <c r="D48" s="62"/>
      <c r="E48" s="1188" t="s">
        <v>15</v>
      </c>
      <c r="F48" s="1188"/>
      <c r="G48" s="1188"/>
      <c r="H48" s="1188"/>
      <c r="I48" s="1188"/>
      <c r="J48" s="1189"/>
      <c r="K48" s="63">
        <v>2419</v>
      </c>
      <c r="L48" s="64">
        <v>2470</v>
      </c>
      <c r="M48" s="64">
        <v>2458</v>
      </c>
      <c r="N48" s="64">
        <v>2074</v>
      </c>
      <c r="O48" s="65">
        <v>2313</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483</v>
      </c>
      <c r="L49" s="64" t="s">
        <v>483</v>
      </c>
      <c r="M49" s="64" t="s">
        <v>483</v>
      </c>
      <c r="N49" s="64" t="s">
        <v>483</v>
      </c>
      <c r="O49" s="65" t="s">
        <v>483</v>
      </c>
      <c r="P49" s="48"/>
      <c r="Q49" s="48"/>
      <c r="R49" s="48"/>
      <c r="S49" s="48"/>
      <c r="T49" s="48"/>
      <c r="U49" s="48"/>
    </row>
    <row r="50" spans="1:21" ht="30.75" customHeight="1" x14ac:dyDescent="0.15">
      <c r="A50" s="48"/>
      <c r="B50" s="1196"/>
      <c r="C50" s="1197"/>
      <c r="D50" s="62"/>
      <c r="E50" s="1188" t="s">
        <v>17</v>
      </c>
      <c r="F50" s="1188"/>
      <c r="G50" s="1188"/>
      <c r="H50" s="1188"/>
      <c r="I50" s="1188"/>
      <c r="J50" s="1189"/>
      <c r="K50" s="63">
        <v>98</v>
      </c>
      <c r="L50" s="64">
        <v>92</v>
      </c>
      <c r="M50" s="64">
        <v>85</v>
      </c>
      <c r="N50" s="64">
        <v>73</v>
      </c>
      <c r="O50" s="65">
        <v>42</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483</v>
      </c>
      <c r="L51" s="64" t="s">
        <v>483</v>
      </c>
      <c r="M51" s="64" t="s">
        <v>483</v>
      </c>
      <c r="N51" s="64" t="s">
        <v>483</v>
      </c>
      <c r="O51" s="65" t="s">
        <v>483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5163</v>
      </c>
      <c r="L52" s="64">
        <v>5294</v>
      </c>
      <c r="M52" s="64">
        <v>5549</v>
      </c>
      <c r="N52" s="64">
        <v>5548</v>
      </c>
      <c r="O52" s="65">
        <v>5295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1675</v>
      </c>
      <c r="L53" s="69">
        <v>1585</v>
      </c>
      <c r="M53" s="69">
        <v>1176</v>
      </c>
      <c r="N53" s="69">
        <v>824</v>
      </c>
      <c r="O53" s="70">
        <v>1266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14" t="s">
        <v>24</v>
      </c>
      <c r="C41" s="1215"/>
      <c r="D41" s="81"/>
      <c r="E41" s="1216" t="s">
        <v>25</v>
      </c>
      <c r="F41" s="1216"/>
      <c r="G41" s="1216"/>
      <c r="H41" s="1217"/>
      <c r="I41" s="82">
        <v>34523</v>
      </c>
      <c r="J41" s="83">
        <v>33417</v>
      </c>
      <c r="K41" s="83">
        <v>36532</v>
      </c>
      <c r="L41" s="83">
        <v>35794</v>
      </c>
      <c r="M41" s="84">
        <v>36322</v>
      </c>
    </row>
    <row r="42" spans="2:13" ht="27.75" customHeight="1" x14ac:dyDescent="0.15">
      <c r="B42" s="1204"/>
      <c r="C42" s="1205"/>
      <c r="D42" s="85"/>
      <c r="E42" s="1208" t="s">
        <v>26</v>
      </c>
      <c r="F42" s="1208"/>
      <c r="G42" s="1208"/>
      <c r="H42" s="1209"/>
      <c r="I42" s="86">
        <v>330</v>
      </c>
      <c r="J42" s="87">
        <v>244</v>
      </c>
      <c r="K42" s="87">
        <v>164</v>
      </c>
      <c r="L42" s="87">
        <v>94</v>
      </c>
      <c r="M42" s="88">
        <v>54</v>
      </c>
    </row>
    <row r="43" spans="2:13" ht="27.75" customHeight="1" x14ac:dyDescent="0.15">
      <c r="B43" s="1204"/>
      <c r="C43" s="1205"/>
      <c r="D43" s="85"/>
      <c r="E43" s="1208" t="s">
        <v>27</v>
      </c>
      <c r="F43" s="1208"/>
      <c r="G43" s="1208"/>
      <c r="H43" s="1209"/>
      <c r="I43" s="86">
        <v>32281</v>
      </c>
      <c r="J43" s="87">
        <v>30985</v>
      </c>
      <c r="K43" s="87">
        <v>29225</v>
      </c>
      <c r="L43" s="87">
        <v>28246</v>
      </c>
      <c r="M43" s="88">
        <v>27682</v>
      </c>
    </row>
    <row r="44" spans="2:13" ht="27.75" customHeight="1" x14ac:dyDescent="0.15">
      <c r="B44" s="1204"/>
      <c r="C44" s="1205"/>
      <c r="D44" s="85"/>
      <c r="E44" s="1208" t="s">
        <v>28</v>
      </c>
      <c r="F44" s="1208"/>
      <c r="G44" s="1208"/>
      <c r="H44" s="1209"/>
      <c r="I44" s="86" t="s">
        <v>483</v>
      </c>
      <c r="J44" s="87" t="s">
        <v>483</v>
      </c>
      <c r="K44" s="87" t="s">
        <v>483</v>
      </c>
      <c r="L44" s="87" t="s">
        <v>483</v>
      </c>
      <c r="M44" s="88" t="s">
        <v>483</v>
      </c>
    </row>
    <row r="45" spans="2:13" ht="27.75" customHeight="1" x14ac:dyDescent="0.15">
      <c r="B45" s="1204"/>
      <c r="C45" s="1205"/>
      <c r="D45" s="85"/>
      <c r="E45" s="1208" t="s">
        <v>29</v>
      </c>
      <c r="F45" s="1208"/>
      <c r="G45" s="1208"/>
      <c r="H45" s="1209"/>
      <c r="I45" s="86">
        <v>6958</v>
      </c>
      <c r="J45" s="87">
        <v>6646</v>
      </c>
      <c r="K45" s="87">
        <v>6057</v>
      </c>
      <c r="L45" s="87">
        <v>5737</v>
      </c>
      <c r="M45" s="88">
        <v>5650</v>
      </c>
    </row>
    <row r="46" spans="2:13" ht="27.75" customHeight="1" x14ac:dyDescent="0.15">
      <c r="B46" s="1204"/>
      <c r="C46" s="1205"/>
      <c r="D46" s="89"/>
      <c r="E46" s="1208" t="s">
        <v>30</v>
      </c>
      <c r="F46" s="1208"/>
      <c r="G46" s="1208"/>
      <c r="H46" s="1209"/>
      <c r="I46" s="86" t="s">
        <v>483</v>
      </c>
      <c r="J46" s="87" t="s">
        <v>483</v>
      </c>
      <c r="K46" s="87" t="s">
        <v>483</v>
      </c>
      <c r="L46" s="87" t="s">
        <v>483</v>
      </c>
      <c r="M46" s="88" t="s">
        <v>483</v>
      </c>
    </row>
    <row r="47" spans="2:13" ht="27.75" customHeight="1" x14ac:dyDescent="0.15">
      <c r="B47" s="1204"/>
      <c r="C47" s="1205"/>
      <c r="D47" s="90"/>
      <c r="E47" s="1218" t="s">
        <v>31</v>
      </c>
      <c r="F47" s="1219"/>
      <c r="G47" s="1219"/>
      <c r="H47" s="1220"/>
      <c r="I47" s="86" t="s">
        <v>483</v>
      </c>
      <c r="J47" s="87" t="s">
        <v>483</v>
      </c>
      <c r="K47" s="87" t="s">
        <v>483</v>
      </c>
      <c r="L47" s="87" t="s">
        <v>483</v>
      </c>
      <c r="M47" s="88" t="s">
        <v>483</v>
      </c>
    </row>
    <row r="48" spans="2:13" ht="27.75" customHeight="1" x14ac:dyDescent="0.15">
      <c r="B48" s="1204"/>
      <c r="C48" s="1205"/>
      <c r="D48" s="85"/>
      <c r="E48" s="1208" t="s">
        <v>32</v>
      </c>
      <c r="F48" s="1208"/>
      <c r="G48" s="1208"/>
      <c r="H48" s="1209"/>
      <c r="I48" s="86" t="s">
        <v>483</v>
      </c>
      <c r="J48" s="87" t="s">
        <v>483</v>
      </c>
      <c r="K48" s="87" t="s">
        <v>483</v>
      </c>
      <c r="L48" s="87" t="s">
        <v>483</v>
      </c>
      <c r="M48" s="88" t="s">
        <v>483</v>
      </c>
    </row>
    <row r="49" spans="2:13" ht="27.75" customHeight="1" x14ac:dyDescent="0.15">
      <c r="B49" s="1206"/>
      <c r="C49" s="1207"/>
      <c r="D49" s="85"/>
      <c r="E49" s="1208" t="s">
        <v>33</v>
      </c>
      <c r="F49" s="1208"/>
      <c r="G49" s="1208"/>
      <c r="H49" s="1209"/>
      <c r="I49" s="86" t="s">
        <v>483</v>
      </c>
      <c r="J49" s="87" t="s">
        <v>483</v>
      </c>
      <c r="K49" s="87" t="s">
        <v>483</v>
      </c>
      <c r="L49" s="87" t="s">
        <v>483</v>
      </c>
      <c r="M49" s="88" t="s">
        <v>483</v>
      </c>
    </row>
    <row r="50" spans="2:13" ht="27.75" customHeight="1" x14ac:dyDescent="0.15">
      <c r="B50" s="1202" t="s">
        <v>34</v>
      </c>
      <c r="C50" s="1203"/>
      <c r="D50" s="91"/>
      <c r="E50" s="1208" t="s">
        <v>35</v>
      </c>
      <c r="F50" s="1208"/>
      <c r="G50" s="1208"/>
      <c r="H50" s="1209"/>
      <c r="I50" s="86">
        <v>12901</v>
      </c>
      <c r="J50" s="87">
        <v>13404</v>
      </c>
      <c r="K50" s="87">
        <v>11463</v>
      </c>
      <c r="L50" s="87">
        <v>11861</v>
      </c>
      <c r="M50" s="88">
        <v>12380</v>
      </c>
    </row>
    <row r="51" spans="2:13" ht="27.75" customHeight="1" x14ac:dyDescent="0.15">
      <c r="B51" s="1204"/>
      <c r="C51" s="1205"/>
      <c r="D51" s="85"/>
      <c r="E51" s="1208" t="s">
        <v>36</v>
      </c>
      <c r="F51" s="1208"/>
      <c r="G51" s="1208"/>
      <c r="H51" s="1209"/>
      <c r="I51" s="86">
        <v>1695</v>
      </c>
      <c r="J51" s="87">
        <v>1606</v>
      </c>
      <c r="K51" s="87">
        <v>1475</v>
      </c>
      <c r="L51" s="87">
        <v>1302</v>
      </c>
      <c r="M51" s="88">
        <v>1057</v>
      </c>
    </row>
    <row r="52" spans="2:13" ht="27.75" customHeight="1" x14ac:dyDescent="0.15">
      <c r="B52" s="1206"/>
      <c r="C52" s="1207"/>
      <c r="D52" s="85"/>
      <c r="E52" s="1208" t="s">
        <v>37</v>
      </c>
      <c r="F52" s="1208"/>
      <c r="G52" s="1208"/>
      <c r="H52" s="1209"/>
      <c r="I52" s="86">
        <v>53557</v>
      </c>
      <c r="J52" s="87">
        <v>54161</v>
      </c>
      <c r="K52" s="87">
        <v>54525</v>
      </c>
      <c r="L52" s="87">
        <v>53546</v>
      </c>
      <c r="M52" s="88">
        <v>53613</v>
      </c>
    </row>
    <row r="53" spans="2:13" ht="27.75" customHeight="1" thickBot="1" x14ac:dyDescent="0.2">
      <c r="B53" s="1210" t="s">
        <v>21</v>
      </c>
      <c r="C53" s="1211"/>
      <c r="D53" s="92"/>
      <c r="E53" s="1212" t="s">
        <v>38</v>
      </c>
      <c r="F53" s="1212"/>
      <c r="G53" s="1212"/>
      <c r="H53" s="1213"/>
      <c r="I53" s="93">
        <v>5938</v>
      </c>
      <c r="J53" s="94">
        <v>2121</v>
      </c>
      <c r="K53" s="94">
        <v>4516</v>
      </c>
      <c r="L53" s="94">
        <v>3163</v>
      </c>
      <c r="M53" s="95">
        <v>2657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10" zoomScale="85" zoomScaleNormal="85" zoomScaleSheetLayoutView="55" workbookViewId="0">
      <selection activeCell="G55" sqref="G55:H58"/>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555</v>
      </c>
      <c r="I42" s="354"/>
      <c r="J42" s="354"/>
      <c r="K42" s="354"/>
      <c r="L42" s="246"/>
      <c r="M42" s="246"/>
      <c r="N42" s="246"/>
      <c r="O42" s="246"/>
    </row>
    <row r="43" spans="2:17" x14ac:dyDescent="0.15">
      <c r="B43" s="250"/>
      <c r="C43" s="246"/>
      <c r="D43" s="246"/>
      <c r="E43" s="246"/>
      <c r="F43" s="246"/>
      <c r="G43" s="1257" t="s">
        <v>564</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556</v>
      </c>
    </row>
    <row r="50" spans="1:17" x14ac:dyDescent="0.15">
      <c r="B50" s="250"/>
      <c r="C50" s="246"/>
      <c r="D50" s="246"/>
      <c r="E50" s="246"/>
      <c r="F50" s="246"/>
      <c r="G50" s="1244"/>
      <c r="H50" s="1245"/>
      <c r="I50" s="1245"/>
      <c r="J50" s="1246"/>
      <c r="K50" s="356" t="s">
        <v>522</v>
      </c>
      <c r="L50" s="356" t="s">
        <v>523</v>
      </c>
      <c r="M50" s="356" t="s">
        <v>524</v>
      </c>
      <c r="N50" s="356" t="s">
        <v>525</v>
      </c>
      <c r="O50" s="356" t="s">
        <v>526</v>
      </c>
    </row>
    <row r="51" spans="1:17" x14ac:dyDescent="0.15">
      <c r="B51" s="250"/>
      <c r="C51" s="246"/>
      <c r="D51" s="246"/>
      <c r="E51" s="246"/>
      <c r="F51" s="246"/>
      <c r="G51" s="1247" t="s">
        <v>557</v>
      </c>
      <c r="H51" s="1248"/>
      <c r="I51" s="1253" t="s">
        <v>558</v>
      </c>
      <c r="J51" s="1253"/>
      <c r="K51" s="1255"/>
      <c r="L51" s="1255"/>
      <c r="M51" s="1255"/>
      <c r="N51" s="1221">
        <v>18.5</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559</v>
      </c>
      <c r="J53" s="1233"/>
      <c r="K53" s="1256"/>
      <c r="L53" s="1256"/>
      <c r="M53" s="1256"/>
      <c r="N53" s="1225">
        <v>52.3</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560</v>
      </c>
      <c r="H55" s="1228"/>
      <c r="I55" s="1233" t="s">
        <v>558</v>
      </c>
      <c r="J55" s="1233"/>
      <c r="K55" s="1255"/>
      <c r="L55" s="1255"/>
      <c r="M55" s="1255"/>
      <c r="N55" s="1221">
        <v>37.299999999999997</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559</v>
      </c>
      <c r="J57" s="1223"/>
      <c r="K57" s="1256"/>
      <c r="L57" s="1256"/>
      <c r="M57" s="1256"/>
      <c r="N57" s="1225">
        <v>55.2</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561</v>
      </c>
      <c r="C63" s="246"/>
      <c r="D63" s="246"/>
      <c r="E63" s="246"/>
      <c r="F63" s="246"/>
      <c r="G63" s="246"/>
      <c r="H63" s="246"/>
      <c r="I63" s="246"/>
      <c r="J63" s="246"/>
      <c r="K63" s="246"/>
      <c r="L63" s="246"/>
      <c r="M63" s="246"/>
      <c r="N63" s="246"/>
      <c r="O63" s="246"/>
    </row>
    <row r="64" spans="1:17" x14ac:dyDescent="0.15">
      <c r="B64" s="250"/>
      <c r="C64" s="246"/>
      <c r="D64" s="246"/>
      <c r="E64" s="246"/>
      <c r="F64" s="246"/>
      <c r="G64" s="353" t="s">
        <v>555</v>
      </c>
      <c r="I64" s="354"/>
      <c r="J64" s="354"/>
      <c r="K64" s="354"/>
      <c r="L64" s="246"/>
      <c r="M64" s="246"/>
      <c r="N64" s="246"/>
      <c r="O64" s="246"/>
    </row>
    <row r="65" spans="2:30" x14ac:dyDescent="0.15">
      <c r="B65" s="250"/>
      <c r="C65" s="246"/>
      <c r="D65" s="246"/>
      <c r="E65" s="246"/>
      <c r="F65" s="246"/>
      <c r="G65" s="1235" t="s">
        <v>565</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562</v>
      </c>
      <c r="I71" s="370"/>
      <c r="J71" s="366"/>
      <c r="K71" s="366"/>
      <c r="L71" s="367"/>
      <c r="M71" s="366"/>
      <c r="N71" s="367"/>
      <c r="O71" s="368"/>
    </row>
    <row r="72" spans="2:30" x14ac:dyDescent="0.15">
      <c r="B72" s="250"/>
      <c r="C72" s="246"/>
      <c r="D72" s="246"/>
      <c r="E72" s="246"/>
      <c r="F72" s="246"/>
      <c r="G72" s="1244"/>
      <c r="H72" s="1245"/>
      <c r="I72" s="1245"/>
      <c r="J72" s="1246"/>
      <c r="K72" s="356" t="s">
        <v>522</v>
      </c>
      <c r="L72" s="356" t="s">
        <v>523</v>
      </c>
      <c r="M72" s="356" t="s">
        <v>524</v>
      </c>
      <c r="N72" s="356" t="s">
        <v>525</v>
      </c>
      <c r="O72" s="356" t="s">
        <v>526</v>
      </c>
    </row>
    <row r="73" spans="2:30" x14ac:dyDescent="0.15">
      <c r="B73" s="250"/>
      <c r="C73" s="246"/>
      <c r="D73" s="246"/>
      <c r="E73" s="246"/>
      <c r="F73" s="246"/>
      <c r="G73" s="1247" t="s">
        <v>557</v>
      </c>
      <c r="H73" s="1248"/>
      <c r="I73" s="1253" t="s">
        <v>558</v>
      </c>
      <c r="J73" s="1253"/>
      <c r="K73" s="1234">
        <v>34</v>
      </c>
      <c r="L73" s="1234">
        <v>12</v>
      </c>
      <c r="M73" s="1221">
        <v>26.1</v>
      </c>
      <c r="N73" s="1221">
        <v>18.5</v>
      </c>
      <c r="O73" s="1221">
        <v>15.9</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563</v>
      </c>
      <c r="J75" s="1233"/>
      <c r="K75" s="1225">
        <v>11.2</v>
      </c>
      <c r="L75" s="1225">
        <v>9.9</v>
      </c>
      <c r="M75" s="1225">
        <v>8.4</v>
      </c>
      <c r="N75" s="1225">
        <v>6.8</v>
      </c>
      <c r="O75" s="1225">
        <v>6.4</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560</v>
      </c>
      <c r="H77" s="1228"/>
      <c r="I77" s="1233" t="s">
        <v>558</v>
      </c>
      <c r="J77" s="1233"/>
      <c r="K77" s="1234">
        <v>58.2</v>
      </c>
      <c r="L77" s="1234">
        <v>50.3</v>
      </c>
      <c r="M77" s="1221">
        <v>45.9</v>
      </c>
      <c r="N77" s="1221">
        <v>37.299999999999997</v>
      </c>
      <c r="O77" s="1221">
        <v>33.1</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563</v>
      </c>
      <c r="J79" s="1223"/>
      <c r="K79" s="1224">
        <v>10.3</v>
      </c>
      <c r="L79" s="1224">
        <v>9.6</v>
      </c>
      <c r="M79" s="1224">
        <v>8.8000000000000007</v>
      </c>
      <c r="N79" s="1224">
        <v>7.8</v>
      </c>
      <c r="O79" s="1224">
        <v>7.5</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85" zoomScaleNormal="85" zoomScaleSheetLayoutView="70" workbookViewId="0">
      <selection activeCell="A84" sqref="A84"/>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70" zoomScaleNormal="70" zoomScaleSheetLayoutView="55" workbookViewId="0">
      <selection activeCell="A84" sqref="A84"/>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59287</v>
      </c>
      <c r="E3" s="118"/>
      <c r="F3" s="119">
        <v>50880</v>
      </c>
      <c r="G3" s="120"/>
      <c r="H3" s="121"/>
    </row>
    <row r="4" spans="1:8" x14ac:dyDescent="0.15">
      <c r="A4" s="122"/>
      <c r="B4" s="123"/>
      <c r="C4" s="124"/>
      <c r="D4" s="125">
        <v>39166</v>
      </c>
      <c r="E4" s="126"/>
      <c r="F4" s="127">
        <v>26879</v>
      </c>
      <c r="G4" s="128"/>
      <c r="H4" s="129"/>
    </row>
    <row r="5" spans="1:8" x14ac:dyDescent="0.15">
      <c r="A5" s="110" t="s">
        <v>516</v>
      </c>
      <c r="B5" s="115"/>
      <c r="C5" s="116"/>
      <c r="D5" s="117">
        <v>78853</v>
      </c>
      <c r="E5" s="118"/>
      <c r="F5" s="119">
        <v>63956</v>
      </c>
      <c r="G5" s="120"/>
      <c r="H5" s="121"/>
    </row>
    <row r="6" spans="1:8" x14ac:dyDescent="0.15">
      <c r="A6" s="122"/>
      <c r="B6" s="123"/>
      <c r="C6" s="124"/>
      <c r="D6" s="125">
        <v>46440</v>
      </c>
      <c r="E6" s="126"/>
      <c r="F6" s="127">
        <v>29239</v>
      </c>
      <c r="G6" s="128"/>
      <c r="H6" s="129"/>
    </row>
    <row r="7" spans="1:8" x14ac:dyDescent="0.15">
      <c r="A7" s="110" t="s">
        <v>517</v>
      </c>
      <c r="B7" s="115"/>
      <c r="C7" s="116"/>
      <c r="D7" s="117">
        <v>161751</v>
      </c>
      <c r="E7" s="118"/>
      <c r="F7" s="119">
        <v>66255</v>
      </c>
      <c r="G7" s="120"/>
      <c r="H7" s="121"/>
    </row>
    <row r="8" spans="1:8" x14ac:dyDescent="0.15">
      <c r="A8" s="122"/>
      <c r="B8" s="123"/>
      <c r="C8" s="124"/>
      <c r="D8" s="125">
        <v>68469</v>
      </c>
      <c r="E8" s="126"/>
      <c r="F8" s="127">
        <v>31822</v>
      </c>
      <c r="G8" s="128"/>
      <c r="H8" s="129"/>
    </row>
    <row r="9" spans="1:8" x14ac:dyDescent="0.15">
      <c r="A9" s="110" t="s">
        <v>518</v>
      </c>
      <c r="B9" s="115"/>
      <c r="C9" s="116"/>
      <c r="D9" s="117">
        <v>63540</v>
      </c>
      <c r="E9" s="118"/>
      <c r="F9" s="119">
        <v>54227</v>
      </c>
      <c r="G9" s="120"/>
      <c r="H9" s="121"/>
    </row>
    <row r="10" spans="1:8" x14ac:dyDescent="0.15">
      <c r="A10" s="122"/>
      <c r="B10" s="123"/>
      <c r="C10" s="124"/>
      <c r="D10" s="125">
        <v>40869</v>
      </c>
      <c r="E10" s="126"/>
      <c r="F10" s="127">
        <v>29694</v>
      </c>
      <c r="G10" s="128"/>
      <c r="H10" s="129"/>
    </row>
    <row r="11" spans="1:8" x14ac:dyDescent="0.15">
      <c r="A11" s="110" t="s">
        <v>519</v>
      </c>
      <c r="B11" s="115"/>
      <c r="C11" s="116"/>
      <c r="D11" s="117">
        <v>95079</v>
      </c>
      <c r="E11" s="118"/>
      <c r="F11" s="119">
        <v>57295</v>
      </c>
      <c r="G11" s="120"/>
      <c r="H11" s="121"/>
    </row>
    <row r="12" spans="1:8" x14ac:dyDescent="0.15">
      <c r="A12" s="122"/>
      <c r="B12" s="123"/>
      <c r="C12" s="130"/>
      <c r="D12" s="125">
        <v>61185</v>
      </c>
      <c r="E12" s="126"/>
      <c r="F12" s="127">
        <v>32771</v>
      </c>
      <c r="G12" s="128"/>
      <c r="H12" s="129"/>
    </row>
    <row r="13" spans="1:8" x14ac:dyDescent="0.15">
      <c r="A13" s="110"/>
      <c r="B13" s="115"/>
      <c r="C13" s="131"/>
      <c r="D13" s="132">
        <v>91702</v>
      </c>
      <c r="E13" s="133"/>
      <c r="F13" s="134">
        <v>58523</v>
      </c>
      <c r="G13" s="135"/>
      <c r="H13" s="121"/>
    </row>
    <row r="14" spans="1:8" x14ac:dyDescent="0.15">
      <c r="A14" s="122"/>
      <c r="B14" s="123"/>
      <c r="C14" s="124"/>
      <c r="D14" s="125">
        <v>51226</v>
      </c>
      <c r="E14" s="126"/>
      <c r="F14" s="127">
        <v>30081</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8.44</v>
      </c>
      <c r="C19" s="136">
        <f>ROUND(VALUE(SUBSTITUTE(実質収支比率等に係る経年分析!G$48,"▲","-")),2)</f>
        <v>6.96</v>
      </c>
      <c r="D19" s="136">
        <f>ROUND(VALUE(SUBSTITUTE(実質収支比率等に係る経年分析!H$48,"▲","-")),2)</f>
        <v>9.6</v>
      </c>
      <c r="E19" s="136">
        <f>ROUND(VALUE(SUBSTITUTE(実質収支比率等に係る経年分析!I$48,"▲","-")),2)</f>
        <v>14.55</v>
      </c>
      <c r="F19" s="136">
        <f>ROUND(VALUE(SUBSTITUTE(実質収支比率等に係る経年分析!J$48,"▲","-")),2)</f>
        <v>8.19</v>
      </c>
    </row>
    <row r="20" spans="1:11" x14ac:dyDescent="0.15">
      <c r="A20" s="136" t="s">
        <v>43</v>
      </c>
      <c r="B20" s="136">
        <f>ROUND(VALUE(SUBSTITUTE(実質収支比率等に係る経年分析!F$47,"▲","-")),2)</f>
        <v>29.61</v>
      </c>
      <c r="C20" s="136">
        <f>ROUND(VALUE(SUBSTITUTE(実質収支比率等に係る経年分析!G$47,"▲","-")),2)</f>
        <v>29.39</v>
      </c>
      <c r="D20" s="136">
        <f>ROUND(VALUE(SUBSTITUTE(実質収支比率等に係る経年分析!H$47,"▲","-")),2)</f>
        <v>20.7</v>
      </c>
      <c r="E20" s="136">
        <f>ROUND(VALUE(SUBSTITUTE(実質収支比率等に係る経年分析!I$47,"▲","-")),2)</f>
        <v>22.7</v>
      </c>
      <c r="F20" s="136">
        <f>ROUND(VALUE(SUBSTITUTE(実質収支比率等に係る経年分析!J$47,"▲","-")),2)</f>
        <v>23.39</v>
      </c>
    </row>
    <row r="21" spans="1:11" x14ac:dyDescent="0.15">
      <c r="A21" s="136" t="s">
        <v>44</v>
      </c>
      <c r="B21" s="136">
        <f>IF(ISNUMBER(VALUE(SUBSTITUTE(実質収支比率等に係る経年分析!F$49,"▲","-"))),ROUND(VALUE(SUBSTITUTE(実質収支比率等に係る経年分析!F$49,"▲","-")),2),NA())</f>
        <v>10.47</v>
      </c>
      <c r="C21" s="136">
        <f>IF(ISNUMBER(VALUE(SUBSTITUTE(実質収支比率等に係る経年分析!G$49,"▲","-"))),ROUND(VALUE(SUBSTITUTE(実質収支比率等に係る経年分析!G$49,"▲","-")),2),NA())</f>
        <v>7.88</v>
      </c>
      <c r="D21" s="136">
        <f>IF(ISNUMBER(VALUE(SUBSTITUTE(実質収支比率等に係る経年分析!H$49,"▲","-"))),ROUND(VALUE(SUBSTITUTE(実質収支比率等に係る経年分析!H$49,"▲","-")),2),NA())</f>
        <v>-0.38</v>
      </c>
      <c r="E21" s="136">
        <f>IF(ISNUMBER(VALUE(SUBSTITUTE(実質収支比率等に係る経年分析!I$49,"▲","-"))),ROUND(VALUE(SUBSTITUTE(実質収支比率等に係る経年分析!I$49,"▲","-")),2),NA())</f>
        <v>10.42</v>
      </c>
      <c r="F21" s="136">
        <f>IF(ISNUMBER(VALUE(SUBSTITUTE(実質収支比率等に係る経年分析!J$49,"▲","-"))),ROUND(VALUE(SUBSTITUTE(実質収支比率等に係る経年分析!J$49,"▲","-")),2),NA())</f>
        <v>-4.53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0.09</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0.08</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7.0000000000000007E-2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7.0000000000000007E-2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7.0000000000000007E-2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0.08</v>
      </c>
    </row>
    <row r="30" spans="1:11" x14ac:dyDescent="0.15">
      <c r="A30" s="137" t="str">
        <f>IF(連結実質赤字比率に係る赤字・黒字の構成分析!C$40="",NA(),連結実質赤字比率に係る赤字・黒字の構成分析!C$40)</f>
        <v>国民健康保険特別会計直診勘定</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7.0000000000000007E-2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v>
      </c>
    </row>
    <row r="31" spans="1:11" x14ac:dyDescent="0.15">
      <c r="A31" s="137" t="str">
        <f>IF(連結実質赤字比率に係る赤字・黒字の構成分析!C$39="",NA(),連結実質赤字比率に係る赤字・黒字の構成分析!C$39)</f>
        <v>介護保険特別会計保険事業勘定</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0.51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0.65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0.54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0.66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v>
      </c>
    </row>
    <row r="32" spans="1:11" x14ac:dyDescent="0.15">
      <c r="A32" s="137" t="str">
        <f>IF(連結実質赤字比率に係る赤字・黒字の構成分析!C$38="",NA(),連結実質赤字比率に係る赤字・黒字の構成分析!C$38)</f>
        <v>農業共済特別会計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0.8</v>
      </c>
    </row>
    <row r="33" spans="1:16" x14ac:dyDescent="0.15">
      <c r="A33" s="137" t="str">
        <f>IF(連結実質赤字比率に係る赤字・黒字の構成分析!C$37="",NA(),連結実質赤字比率に係る赤字・黒字の構成分析!C$37)</f>
        <v>国民健康保険特別会計事業勘定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1.65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1.66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1.97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1.65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2.38</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8.43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6.86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9.4600000000000009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14.48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8.1300000000000008</v>
      </c>
    </row>
    <row r="35" spans="1:16" x14ac:dyDescent="0.15">
      <c r="A35" s="137" t="str">
        <f>IF(連結実質赤字比率に係る赤字・黒字の構成分析!C$35="",NA(),連結実質赤字比率に係る赤字・黒字の構成分析!C$35)</f>
        <v>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0.18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0.32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0.78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7.42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10.050000000000001</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12.08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14.07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12.75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14.87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5163</v>
      </c>
      <c r="E42" s="138"/>
      <c r="F42" s="138"/>
      <c r="G42" s="138">
        <f>'実質公債費比率（分子）の構造'!L$52</f>
        <v>5294</v>
      </c>
      <c r="H42" s="138"/>
      <c r="I42" s="138"/>
      <c r="J42" s="138">
        <f>'実質公債費比率（分子）の構造'!M$52</f>
        <v>5549</v>
      </c>
      <c r="K42" s="138"/>
      <c r="L42" s="138"/>
      <c r="M42" s="138">
        <f>'実質公債費比率（分子）の構造'!N$52</f>
        <v>5548</v>
      </c>
      <c r="N42" s="138"/>
      <c r="O42" s="138"/>
      <c r="P42" s="138">
        <f>'実質公債費比率（分子）の構造'!O$52</f>
        <v>5295</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98</v>
      </c>
      <c r="C44" s="138"/>
      <c r="D44" s="138"/>
      <c r="E44" s="138">
        <f>'実質公債費比率（分子）の構造'!L$50</f>
        <v>92</v>
      </c>
      <c r="F44" s="138"/>
      <c r="G44" s="138"/>
      <c r="H44" s="138">
        <f>'実質公債費比率（分子）の構造'!M$50</f>
        <v>85</v>
      </c>
      <c r="I44" s="138"/>
      <c r="J44" s="138"/>
      <c r="K44" s="138">
        <f>'実質公債費比率（分子）の構造'!N$50</f>
        <v>73</v>
      </c>
      <c r="L44" s="138"/>
      <c r="M44" s="138"/>
      <c r="N44" s="138">
        <f>'実質公債費比率（分子）の構造'!O$50</f>
        <v>42</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2419</v>
      </c>
      <c r="C46" s="138"/>
      <c r="D46" s="138"/>
      <c r="E46" s="138">
        <f>'実質公債費比率（分子）の構造'!L$48</f>
        <v>2470</v>
      </c>
      <c r="F46" s="138"/>
      <c r="G46" s="138"/>
      <c r="H46" s="138">
        <f>'実質公債費比率（分子）の構造'!M$48</f>
        <v>2458</v>
      </c>
      <c r="I46" s="138"/>
      <c r="J46" s="138"/>
      <c r="K46" s="138">
        <f>'実質公債費比率（分子）の構造'!N$48</f>
        <v>2074</v>
      </c>
      <c r="L46" s="138"/>
      <c r="M46" s="138"/>
      <c r="N46" s="138">
        <f>'実質公債費比率（分子）の構造'!O$48</f>
        <v>2313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4321</v>
      </c>
      <c r="C49" s="138"/>
      <c r="D49" s="138"/>
      <c r="E49" s="138">
        <f>'実質公債費比率（分子）の構造'!L$45</f>
        <v>4317</v>
      </c>
      <c r="F49" s="138"/>
      <c r="G49" s="138"/>
      <c r="H49" s="138">
        <f>'実質公債費比率（分子）の構造'!M$45</f>
        <v>4182</v>
      </c>
      <c r="I49" s="138"/>
      <c r="J49" s="138"/>
      <c r="K49" s="138">
        <f>'実質公債費比率（分子）の構造'!N$45</f>
        <v>4225</v>
      </c>
      <c r="L49" s="138"/>
      <c r="M49" s="138"/>
      <c r="N49" s="138">
        <f>'実質公債費比率（分子）の構造'!O$45</f>
        <v>4206</v>
      </c>
      <c r="O49" s="138"/>
      <c r="P49" s="138"/>
    </row>
    <row r="50" spans="1:16" x14ac:dyDescent="0.15">
      <c r="A50" s="138" t="s">
        <v>59</v>
      </c>
      <c r="B50" s="138" t="e">
        <f>NA()</f>
        <v>#N/A</v>
      </c>
      <c r="C50" s="138">
        <f>IF(ISNUMBER('実質公債費比率（分子）の構造'!K$53),'実質公債費比率（分子）の構造'!K$53,NA())</f>
        <v>1675</v>
      </c>
      <c r="D50" s="138" t="e">
        <f>NA()</f>
        <v>#N/A</v>
      </c>
      <c r="E50" s="138" t="e">
        <f>NA()</f>
        <v>#N/A</v>
      </c>
      <c r="F50" s="138">
        <f>IF(ISNUMBER('実質公債費比率（分子）の構造'!L$53),'実質公債費比率（分子）の構造'!L$53,NA())</f>
        <v>1585</v>
      </c>
      <c r="G50" s="138" t="e">
        <f>NA()</f>
        <v>#N/A</v>
      </c>
      <c r="H50" s="138" t="e">
        <f>NA()</f>
        <v>#N/A</v>
      </c>
      <c r="I50" s="138">
        <f>IF(ISNUMBER('実質公債費比率（分子）の構造'!M$53),'実質公債費比率（分子）の構造'!M$53,NA())</f>
        <v>1176</v>
      </c>
      <c r="J50" s="138" t="e">
        <f>NA()</f>
        <v>#N/A</v>
      </c>
      <c r="K50" s="138" t="e">
        <f>NA()</f>
        <v>#N/A</v>
      </c>
      <c r="L50" s="138">
        <f>IF(ISNUMBER('実質公債費比率（分子）の構造'!N$53),'実質公債費比率（分子）の構造'!N$53,NA())</f>
        <v>824</v>
      </c>
      <c r="M50" s="138" t="e">
        <f>NA()</f>
        <v>#N/A</v>
      </c>
      <c r="N50" s="138" t="e">
        <f>NA()</f>
        <v>#N/A</v>
      </c>
      <c r="O50" s="138">
        <f>IF(ISNUMBER('実質公債費比率（分子）の構造'!O$53),'実質公債費比率（分子）の構造'!O$53,NA())</f>
        <v>1266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53557</v>
      </c>
      <c r="E56" s="137"/>
      <c r="F56" s="137"/>
      <c r="G56" s="137">
        <f>'将来負担比率（分子）の構造'!J$52</f>
        <v>54161</v>
      </c>
      <c r="H56" s="137"/>
      <c r="I56" s="137"/>
      <c r="J56" s="137">
        <f>'将来負担比率（分子）の構造'!K$52</f>
        <v>54525</v>
      </c>
      <c r="K56" s="137"/>
      <c r="L56" s="137"/>
      <c r="M56" s="137">
        <f>'将来負担比率（分子）の構造'!L$52</f>
        <v>53546</v>
      </c>
      <c r="N56" s="137"/>
      <c r="O56" s="137"/>
      <c r="P56" s="137">
        <f>'将来負担比率（分子）の構造'!M$52</f>
        <v>53613</v>
      </c>
    </row>
    <row r="57" spans="1:16" x14ac:dyDescent="0.15">
      <c r="A57" s="137" t="s">
        <v>36</v>
      </c>
      <c r="B57" s="137"/>
      <c r="C57" s="137"/>
      <c r="D57" s="137">
        <f>'将来負担比率（分子）の構造'!I$51</f>
        <v>1695</v>
      </c>
      <c r="E57" s="137"/>
      <c r="F57" s="137"/>
      <c r="G57" s="137">
        <f>'将来負担比率（分子）の構造'!J$51</f>
        <v>1606</v>
      </c>
      <c r="H57" s="137"/>
      <c r="I57" s="137"/>
      <c r="J57" s="137">
        <f>'将来負担比率（分子）の構造'!K$51</f>
        <v>1475</v>
      </c>
      <c r="K57" s="137"/>
      <c r="L57" s="137"/>
      <c r="M57" s="137">
        <f>'将来負担比率（分子）の構造'!L$51</f>
        <v>1302</v>
      </c>
      <c r="N57" s="137"/>
      <c r="O57" s="137"/>
      <c r="P57" s="137">
        <f>'将来負担比率（分子）の構造'!M$51</f>
        <v>1057</v>
      </c>
    </row>
    <row r="58" spans="1:16" x14ac:dyDescent="0.15">
      <c r="A58" s="137" t="s">
        <v>35</v>
      </c>
      <c r="B58" s="137"/>
      <c r="C58" s="137"/>
      <c r="D58" s="137">
        <f>'将来負担比率（分子）の構造'!I$50</f>
        <v>12901</v>
      </c>
      <c r="E58" s="137"/>
      <c r="F58" s="137"/>
      <c r="G58" s="137">
        <f>'将来負担比率（分子）の構造'!J$50</f>
        <v>13404</v>
      </c>
      <c r="H58" s="137"/>
      <c r="I58" s="137"/>
      <c r="J58" s="137">
        <f>'将来負担比率（分子）の構造'!K$50</f>
        <v>11463</v>
      </c>
      <c r="K58" s="137"/>
      <c r="L58" s="137"/>
      <c r="M58" s="137">
        <f>'将来負担比率（分子）の構造'!L$50</f>
        <v>11861</v>
      </c>
      <c r="N58" s="137"/>
      <c r="O58" s="137"/>
      <c r="P58" s="137">
        <f>'将来負担比率（分子）の構造'!M$50</f>
        <v>12380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6958</v>
      </c>
      <c r="C62" s="137"/>
      <c r="D62" s="137"/>
      <c r="E62" s="137">
        <f>'将来負担比率（分子）の構造'!J$45</f>
        <v>6646</v>
      </c>
      <c r="F62" s="137"/>
      <c r="G62" s="137"/>
      <c r="H62" s="137">
        <f>'将来負担比率（分子）の構造'!K$45</f>
        <v>6057</v>
      </c>
      <c r="I62" s="137"/>
      <c r="J62" s="137"/>
      <c r="K62" s="137">
        <f>'将来負担比率（分子）の構造'!L$45</f>
        <v>5737</v>
      </c>
      <c r="L62" s="137"/>
      <c r="M62" s="137"/>
      <c r="N62" s="137">
        <f>'将来負担比率（分子）の構造'!M$45</f>
        <v>5650</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32281</v>
      </c>
      <c r="C64" s="137"/>
      <c r="D64" s="137"/>
      <c r="E64" s="137">
        <f>'将来負担比率（分子）の構造'!J$43</f>
        <v>30985</v>
      </c>
      <c r="F64" s="137"/>
      <c r="G64" s="137"/>
      <c r="H64" s="137">
        <f>'将来負担比率（分子）の構造'!K$43</f>
        <v>29225</v>
      </c>
      <c r="I64" s="137"/>
      <c r="J64" s="137"/>
      <c r="K64" s="137">
        <f>'将来負担比率（分子）の構造'!L$43</f>
        <v>28246</v>
      </c>
      <c r="L64" s="137"/>
      <c r="M64" s="137"/>
      <c r="N64" s="137">
        <f>'将来負担比率（分子）の構造'!M$43</f>
        <v>27682</v>
      </c>
      <c r="O64" s="137"/>
      <c r="P64" s="137"/>
    </row>
    <row r="65" spans="1:16" x14ac:dyDescent="0.15">
      <c r="A65" s="137" t="s">
        <v>26</v>
      </c>
      <c r="B65" s="137">
        <f>'将来負担比率（分子）の構造'!I$42</f>
        <v>330</v>
      </c>
      <c r="C65" s="137"/>
      <c r="D65" s="137"/>
      <c r="E65" s="137">
        <f>'将来負担比率（分子）の構造'!J$42</f>
        <v>244</v>
      </c>
      <c r="F65" s="137"/>
      <c r="G65" s="137"/>
      <c r="H65" s="137">
        <f>'将来負担比率（分子）の構造'!K$42</f>
        <v>164</v>
      </c>
      <c r="I65" s="137"/>
      <c r="J65" s="137"/>
      <c r="K65" s="137">
        <f>'将来負担比率（分子）の構造'!L$42</f>
        <v>94</v>
      </c>
      <c r="L65" s="137"/>
      <c r="M65" s="137"/>
      <c r="N65" s="137">
        <f>'将来負担比率（分子）の構造'!M$42</f>
        <v>54</v>
      </c>
      <c r="O65" s="137"/>
      <c r="P65" s="137"/>
    </row>
    <row r="66" spans="1:16" x14ac:dyDescent="0.15">
      <c r="A66" s="137" t="s">
        <v>25</v>
      </c>
      <c r="B66" s="137">
        <f>'将来負担比率（分子）の構造'!I$41</f>
        <v>34523</v>
      </c>
      <c r="C66" s="137"/>
      <c r="D66" s="137"/>
      <c r="E66" s="137">
        <f>'将来負担比率（分子）の構造'!J$41</f>
        <v>33417</v>
      </c>
      <c r="F66" s="137"/>
      <c r="G66" s="137"/>
      <c r="H66" s="137">
        <f>'将来負担比率（分子）の構造'!K$41</f>
        <v>36532</v>
      </c>
      <c r="I66" s="137"/>
      <c r="J66" s="137"/>
      <c r="K66" s="137">
        <f>'将来負担比率（分子）の構造'!L$41</f>
        <v>35794</v>
      </c>
      <c r="L66" s="137"/>
      <c r="M66" s="137"/>
      <c r="N66" s="137">
        <f>'将来負担比率（分子）の構造'!M$41</f>
        <v>36322</v>
      </c>
      <c r="O66" s="137"/>
      <c r="P66" s="137"/>
    </row>
    <row r="67" spans="1:16" x14ac:dyDescent="0.15">
      <c r="A67" s="137" t="s">
        <v>63</v>
      </c>
      <c r="B67" s="137" t="e">
        <f>NA()</f>
        <v>#N/A</v>
      </c>
      <c r="C67" s="137">
        <f>IF(ISNUMBER('将来負担比率（分子）の構造'!I$53), IF('将来負担比率（分子）の構造'!I$53 &lt; 0, 0, '将来負担比率（分子）の構造'!I$53), NA())</f>
        <v>5938</v>
      </c>
      <c r="D67" s="137" t="e">
        <f>NA()</f>
        <v>#N/A</v>
      </c>
      <c r="E67" s="137" t="e">
        <f>NA()</f>
        <v>#N/A</v>
      </c>
      <c r="F67" s="137">
        <f>IF(ISNUMBER('将来負担比率（分子）の構造'!J$53), IF('将来負担比率（分子）の構造'!J$53 &lt; 0, 0, '将来負担比率（分子）の構造'!J$53), NA())</f>
        <v>2121</v>
      </c>
      <c r="G67" s="137" t="e">
        <f>NA()</f>
        <v>#N/A</v>
      </c>
      <c r="H67" s="137" t="e">
        <f>NA()</f>
        <v>#N/A</v>
      </c>
      <c r="I67" s="137">
        <f>IF(ISNUMBER('将来負担比率（分子）の構造'!K$53), IF('将来負担比率（分子）の構造'!K$53 &lt; 0, 0, '将来負担比率（分子）の構造'!K$53), NA())</f>
        <v>4516</v>
      </c>
      <c r="J67" s="137" t="e">
        <f>NA()</f>
        <v>#N/A</v>
      </c>
      <c r="K67" s="137" t="e">
        <f>NA()</f>
        <v>#N/A</v>
      </c>
      <c r="L67" s="137">
        <f>IF(ISNUMBER('将来負担比率（分子）の構造'!L$53), IF('将来負担比率（分子）の構造'!L$53 &lt; 0, 0, '将来負担比率（分子）の構造'!L$53), NA())</f>
        <v>3163</v>
      </c>
      <c r="M67" s="137" t="e">
        <f>NA()</f>
        <v>#N/A</v>
      </c>
      <c r="N67" s="137" t="e">
        <f>NA()</f>
        <v>#N/A</v>
      </c>
      <c r="O67" s="137">
        <f>IF(ISNUMBER('将来負担比率（分子）の構造'!M$53), IF('将来負担比率（分子）の構造'!M$53 &lt; 0, 0, '将来負担比率（分子）の構造'!M$53), NA())</f>
        <v>2657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7807116</v>
      </c>
      <c r="S5" s="671"/>
      <c r="T5" s="671"/>
      <c r="U5" s="671"/>
      <c r="V5" s="671"/>
      <c r="W5" s="671"/>
      <c r="X5" s="671"/>
      <c r="Y5" s="718"/>
      <c r="Z5" s="731">
        <v>18.899999999999999</v>
      </c>
      <c r="AA5" s="731"/>
      <c r="AB5" s="731"/>
      <c r="AC5" s="731"/>
      <c r="AD5" s="732">
        <v>7807116</v>
      </c>
      <c r="AE5" s="732"/>
      <c r="AF5" s="732"/>
      <c r="AG5" s="732"/>
      <c r="AH5" s="732"/>
      <c r="AI5" s="732"/>
      <c r="AJ5" s="732"/>
      <c r="AK5" s="732"/>
      <c r="AL5" s="719">
        <v>37.6</v>
      </c>
      <c r="AM5" s="688"/>
      <c r="AN5" s="688"/>
      <c r="AO5" s="720"/>
      <c r="AP5" s="707" t="s">
        <v>209</v>
      </c>
      <c r="AQ5" s="708"/>
      <c r="AR5" s="708"/>
      <c r="AS5" s="708"/>
      <c r="AT5" s="708"/>
      <c r="AU5" s="708"/>
      <c r="AV5" s="708"/>
      <c r="AW5" s="708"/>
      <c r="AX5" s="708"/>
      <c r="AY5" s="708"/>
      <c r="AZ5" s="708"/>
      <c r="BA5" s="708"/>
      <c r="BB5" s="708"/>
      <c r="BC5" s="708"/>
      <c r="BD5" s="708"/>
      <c r="BE5" s="708"/>
      <c r="BF5" s="709"/>
      <c r="BG5" s="620">
        <v>7806974</v>
      </c>
      <c r="BH5" s="621"/>
      <c r="BI5" s="621"/>
      <c r="BJ5" s="621"/>
      <c r="BK5" s="621"/>
      <c r="BL5" s="621"/>
      <c r="BM5" s="621"/>
      <c r="BN5" s="622"/>
      <c r="BO5" s="673">
        <v>100</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351720</v>
      </c>
      <c r="S6" s="621"/>
      <c r="T6" s="621"/>
      <c r="U6" s="621"/>
      <c r="V6" s="621"/>
      <c r="W6" s="621"/>
      <c r="X6" s="621"/>
      <c r="Y6" s="622"/>
      <c r="Z6" s="673">
        <v>0.9</v>
      </c>
      <c r="AA6" s="673"/>
      <c r="AB6" s="673"/>
      <c r="AC6" s="673"/>
      <c r="AD6" s="674">
        <v>351720</v>
      </c>
      <c r="AE6" s="674"/>
      <c r="AF6" s="674"/>
      <c r="AG6" s="674"/>
      <c r="AH6" s="674"/>
      <c r="AI6" s="674"/>
      <c r="AJ6" s="674"/>
      <c r="AK6" s="674"/>
      <c r="AL6" s="643">
        <v>1.7</v>
      </c>
      <c r="AM6" s="675"/>
      <c r="AN6" s="675"/>
      <c r="AO6" s="676"/>
      <c r="AP6" s="617" t="s">
        <v>215</v>
      </c>
      <c r="AQ6" s="618"/>
      <c r="AR6" s="618"/>
      <c r="AS6" s="618"/>
      <c r="AT6" s="618"/>
      <c r="AU6" s="618"/>
      <c r="AV6" s="618"/>
      <c r="AW6" s="618"/>
      <c r="AX6" s="618"/>
      <c r="AY6" s="618"/>
      <c r="AZ6" s="618"/>
      <c r="BA6" s="618"/>
      <c r="BB6" s="618"/>
      <c r="BC6" s="618"/>
      <c r="BD6" s="618"/>
      <c r="BE6" s="618"/>
      <c r="BF6" s="619"/>
      <c r="BG6" s="620">
        <v>7806974</v>
      </c>
      <c r="BH6" s="621"/>
      <c r="BI6" s="621"/>
      <c r="BJ6" s="621"/>
      <c r="BK6" s="621"/>
      <c r="BL6" s="621"/>
      <c r="BM6" s="621"/>
      <c r="BN6" s="622"/>
      <c r="BO6" s="673">
        <v>100</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208796</v>
      </c>
      <c r="CS6" s="621"/>
      <c r="CT6" s="621"/>
      <c r="CU6" s="621"/>
      <c r="CV6" s="621"/>
      <c r="CW6" s="621"/>
      <c r="CX6" s="621"/>
      <c r="CY6" s="622"/>
      <c r="CZ6" s="673">
        <v>0.5</v>
      </c>
      <c r="DA6" s="673"/>
      <c r="DB6" s="673"/>
      <c r="DC6" s="673"/>
      <c r="DD6" s="626" t="s">
        <v>210</v>
      </c>
      <c r="DE6" s="621"/>
      <c r="DF6" s="621"/>
      <c r="DG6" s="621"/>
      <c r="DH6" s="621"/>
      <c r="DI6" s="621"/>
      <c r="DJ6" s="621"/>
      <c r="DK6" s="621"/>
      <c r="DL6" s="621"/>
      <c r="DM6" s="621"/>
      <c r="DN6" s="621"/>
      <c r="DO6" s="621"/>
      <c r="DP6" s="622"/>
      <c r="DQ6" s="626">
        <v>208551</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9807</v>
      </c>
      <c r="S7" s="621"/>
      <c r="T7" s="621"/>
      <c r="U7" s="621"/>
      <c r="V7" s="621"/>
      <c r="W7" s="621"/>
      <c r="X7" s="621"/>
      <c r="Y7" s="622"/>
      <c r="Z7" s="673">
        <v>0</v>
      </c>
      <c r="AA7" s="673"/>
      <c r="AB7" s="673"/>
      <c r="AC7" s="673"/>
      <c r="AD7" s="674">
        <v>9807</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3127091</v>
      </c>
      <c r="BH7" s="621"/>
      <c r="BI7" s="621"/>
      <c r="BJ7" s="621"/>
      <c r="BK7" s="621"/>
      <c r="BL7" s="621"/>
      <c r="BM7" s="621"/>
      <c r="BN7" s="622"/>
      <c r="BO7" s="673">
        <v>40.1</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5287688</v>
      </c>
      <c r="CS7" s="621"/>
      <c r="CT7" s="621"/>
      <c r="CU7" s="621"/>
      <c r="CV7" s="621"/>
      <c r="CW7" s="621"/>
      <c r="CX7" s="621"/>
      <c r="CY7" s="622"/>
      <c r="CZ7" s="673">
        <v>13.7</v>
      </c>
      <c r="DA7" s="673"/>
      <c r="DB7" s="673"/>
      <c r="DC7" s="673"/>
      <c r="DD7" s="626">
        <v>1026108</v>
      </c>
      <c r="DE7" s="621"/>
      <c r="DF7" s="621"/>
      <c r="DG7" s="621"/>
      <c r="DH7" s="621"/>
      <c r="DI7" s="621"/>
      <c r="DJ7" s="621"/>
      <c r="DK7" s="621"/>
      <c r="DL7" s="621"/>
      <c r="DM7" s="621"/>
      <c r="DN7" s="621"/>
      <c r="DO7" s="621"/>
      <c r="DP7" s="622"/>
      <c r="DQ7" s="626">
        <v>3629862</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39128</v>
      </c>
      <c r="S8" s="621"/>
      <c r="T8" s="621"/>
      <c r="U8" s="621"/>
      <c r="V8" s="621"/>
      <c r="W8" s="621"/>
      <c r="X8" s="621"/>
      <c r="Y8" s="622"/>
      <c r="Z8" s="673">
        <v>0.1</v>
      </c>
      <c r="AA8" s="673"/>
      <c r="AB8" s="673"/>
      <c r="AC8" s="673"/>
      <c r="AD8" s="674">
        <v>39128</v>
      </c>
      <c r="AE8" s="674"/>
      <c r="AF8" s="674"/>
      <c r="AG8" s="674"/>
      <c r="AH8" s="674"/>
      <c r="AI8" s="674"/>
      <c r="AJ8" s="674"/>
      <c r="AK8" s="674"/>
      <c r="AL8" s="643">
        <v>0.2</v>
      </c>
      <c r="AM8" s="675"/>
      <c r="AN8" s="675"/>
      <c r="AO8" s="676"/>
      <c r="AP8" s="617" t="s">
        <v>221</v>
      </c>
      <c r="AQ8" s="618"/>
      <c r="AR8" s="618"/>
      <c r="AS8" s="618"/>
      <c r="AT8" s="618"/>
      <c r="AU8" s="618"/>
      <c r="AV8" s="618"/>
      <c r="AW8" s="618"/>
      <c r="AX8" s="618"/>
      <c r="AY8" s="618"/>
      <c r="AZ8" s="618"/>
      <c r="BA8" s="618"/>
      <c r="BB8" s="618"/>
      <c r="BC8" s="618"/>
      <c r="BD8" s="618"/>
      <c r="BE8" s="618"/>
      <c r="BF8" s="619"/>
      <c r="BG8" s="620">
        <v>111982</v>
      </c>
      <c r="BH8" s="621"/>
      <c r="BI8" s="621"/>
      <c r="BJ8" s="621"/>
      <c r="BK8" s="621"/>
      <c r="BL8" s="621"/>
      <c r="BM8" s="621"/>
      <c r="BN8" s="622"/>
      <c r="BO8" s="673">
        <v>1.4</v>
      </c>
      <c r="BP8" s="673"/>
      <c r="BQ8" s="673"/>
      <c r="BR8" s="673"/>
      <c r="BS8" s="626" t="s">
        <v>113</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9622034</v>
      </c>
      <c r="CS8" s="621"/>
      <c r="CT8" s="621"/>
      <c r="CU8" s="621"/>
      <c r="CV8" s="621"/>
      <c r="CW8" s="621"/>
      <c r="CX8" s="621"/>
      <c r="CY8" s="622"/>
      <c r="CZ8" s="673">
        <v>24.9</v>
      </c>
      <c r="DA8" s="673"/>
      <c r="DB8" s="673"/>
      <c r="DC8" s="673"/>
      <c r="DD8" s="626">
        <v>236298</v>
      </c>
      <c r="DE8" s="621"/>
      <c r="DF8" s="621"/>
      <c r="DG8" s="621"/>
      <c r="DH8" s="621"/>
      <c r="DI8" s="621"/>
      <c r="DJ8" s="621"/>
      <c r="DK8" s="621"/>
      <c r="DL8" s="621"/>
      <c r="DM8" s="621"/>
      <c r="DN8" s="621"/>
      <c r="DO8" s="621"/>
      <c r="DP8" s="622"/>
      <c r="DQ8" s="626">
        <v>5459318</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24524</v>
      </c>
      <c r="S9" s="621"/>
      <c r="T9" s="621"/>
      <c r="U9" s="621"/>
      <c r="V9" s="621"/>
      <c r="W9" s="621"/>
      <c r="X9" s="621"/>
      <c r="Y9" s="622"/>
      <c r="Z9" s="673">
        <v>0.1</v>
      </c>
      <c r="AA9" s="673"/>
      <c r="AB9" s="673"/>
      <c r="AC9" s="673"/>
      <c r="AD9" s="674">
        <v>24524</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2516770</v>
      </c>
      <c r="BH9" s="621"/>
      <c r="BI9" s="621"/>
      <c r="BJ9" s="621"/>
      <c r="BK9" s="621"/>
      <c r="BL9" s="621"/>
      <c r="BM9" s="621"/>
      <c r="BN9" s="622"/>
      <c r="BO9" s="673">
        <v>32.200000000000003</v>
      </c>
      <c r="BP9" s="673"/>
      <c r="BQ9" s="673"/>
      <c r="BR9" s="673"/>
      <c r="BS9" s="626" t="s">
        <v>113</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3866785</v>
      </c>
      <c r="CS9" s="621"/>
      <c r="CT9" s="621"/>
      <c r="CU9" s="621"/>
      <c r="CV9" s="621"/>
      <c r="CW9" s="621"/>
      <c r="CX9" s="621"/>
      <c r="CY9" s="622"/>
      <c r="CZ9" s="673">
        <v>10</v>
      </c>
      <c r="DA9" s="673"/>
      <c r="DB9" s="673"/>
      <c r="DC9" s="673"/>
      <c r="DD9" s="626">
        <v>307790</v>
      </c>
      <c r="DE9" s="621"/>
      <c r="DF9" s="621"/>
      <c r="DG9" s="621"/>
      <c r="DH9" s="621"/>
      <c r="DI9" s="621"/>
      <c r="DJ9" s="621"/>
      <c r="DK9" s="621"/>
      <c r="DL9" s="621"/>
      <c r="DM9" s="621"/>
      <c r="DN9" s="621"/>
      <c r="DO9" s="621"/>
      <c r="DP9" s="622"/>
      <c r="DQ9" s="626">
        <v>2496827</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1085628</v>
      </c>
      <c r="S10" s="621"/>
      <c r="T10" s="621"/>
      <c r="U10" s="621"/>
      <c r="V10" s="621"/>
      <c r="W10" s="621"/>
      <c r="X10" s="621"/>
      <c r="Y10" s="622"/>
      <c r="Z10" s="673">
        <v>2.6</v>
      </c>
      <c r="AA10" s="673"/>
      <c r="AB10" s="673"/>
      <c r="AC10" s="673"/>
      <c r="AD10" s="674">
        <v>1085628</v>
      </c>
      <c r="AE10" s="674"/>
      <c r="AF10" s="674"/>
      <c r="AG10" s="674"/>
      <c r="AH10" s="674"/>
      <c r="AI10" s="674"/>
      <c r="AJ10" s="674"/>
      <c r="AK10" s="674"/>
      <c r="AL10" s="643">
        <v>5.2</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165713</v>
      </c>
      <c r="BH10" s="621"/>
      <c r="BI10" s="621"/>
      <c r="BJ10" s="621"/>
      <c r="BK10" s="621"/>
      <c r="BL10" s="621"/>
      <c r="BM10" s="621"/>
      <c r="BN10" s="622"/>
      <c r="BO10" s="673">
        <v>2.1</v>
      </c>
      <c r="BP10" s="673"/>
      <c r="BQ10" s="673"/>
      <c r="BR10" s="673"/>
      <c r="BS10" s="626" t="s">
        <v>113</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28649</v>
      </c>
      <c r="CS10" s="621"/>
      <c r="CT10" s="621"/>
      <c r="CU10" s="621"/>
      <c r="CV10" s="621"/>
      <c r="CW10" s="621"/>
      <c r="CX10" s="621"/>
      <c r="CY10" s="622"/>
      <c r="CZ10" s="673">
        <v>0.1</v>
      </c>
      <c r="DA10" s="673"/>
      <c r="DB10" s="673"/>
      <c r="DC10" s="673"/>
      <c r="DD10" s="626" t="s">
        <v>113</v>
      </c>
      <c r="DE10" s="621"/>
      <c r="DF10" s="621"/>
      <c r="DG10" s="621"/>
      <c r="DH10" s="621"/>
      <c r="DI10" s="621"/>
      <c r="DJ10" s="621"/>
      <c r="DK10" s="621"/>
      <c r="DL10" s="621"/>
      <c r="DM10" s="621"/>
      <c r="DN10" s="621"/>
      <c r="DO10" s="621"/>
      <c r="DP10" s="622"/>
      <c r="DQ10" s="626">
        <v>28199</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18447</v>
      </c>
      <c r="S11" s="621"/>
      <c r="T11" s="621"/>
      <c r="U11" s="621"/>
      <c r="V11" s="621"/>
      <c r="W11" s="621"/>
      <c r="X11" s="621"/>
      <c r="Y11" s="622"/>
      <c r="Z11" s="673">
        <v>0</v>
      </c>
      <c r="AA11" s="673"/>
      <c r="AB11" s="673"/>
      <c r="AC11" s="673"/>
      <c r="AD11" s="674">
        <v>18447</v>
      </c>
      <c r="AE11" s="674"/>
      <c r="AF11" s="674"/>
      <c r="AG11" s="674"/>
      <c r="AH11" s="674"/>
      <c r="AI11" s="674"/>
      <c r="AJ11" s="674"/>
      <c r="AK11" s="674"/>
      <c r="AL11" s="643">
        <v>0.1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332626</v>
      </c>
      <c r="BH11" s="621"/>
      <c r="BI11" s="621"/>
      <c r="BJ11" s="621"/>
      <c r="BK11" s="621"/>
      <c r="BL11" s="621"/>
      <c r="BM11" s="621"/>
      <c r="BN11" s="622"/>
      <c r="BO11" s="673">
        <v>4.3</v>
      </c>
      <c r="BP11" s="673"/>
      <c r="BQ11" s="673"/>
      <c r="BR11" s="673"/>
      <c r="BS11" s="626" t="s">
        <v>113</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1901864</v>
      </c>
      <c r="CS11" s="621"/>
      <c r="CT11" s="621"/>
      <c r="CU11" s="621"/>
      <c r="CV11" s="621"/>
      <c r="CW11" s="621"/>
      <c r="CX11" s="621"/>
      <c r="CY11" s="622"/>
      <c r="CZ11" s="673">
        <v>4.9000000000000004</v>
      </c>
      <c r="DA11" s="673"/>
      <c r="DB11" s="673"/>
      <c r="DC11" s="673"/>
      <c r="DD11" s="626">
        <v>679687</v>
      </c>
      <c r="DE11" s="621"/>
      <c r="DF11" s="621"/>
      <c r="DG11" s="621"/>
      <c r="DH11" s="621"/>
      <c r="DI11" s="621"/>
      <c r="DJ11" s="621"/>
      <c r="DK11" s="621"/>
      <c r="DL11" s="621"/>
      <c r="DM11" s="621"/>
      <c r="DN11" s="621"/>
      <c r="DO11" s="621"/>
      <c r="DP11" s="622"/>
      <c r="DQ11" s="626">
        <v>908432</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4054552</v>
      </c>
      <c r="BH12" s="621"/>
      <c r="BI12" s="621"/>
      <c r="BJ12" s="621"/>
      <c r="BK12" s="621"/>
      <c r="BL12" s="621"/>
      <c r="BM12" s="621"/>
      <c r="BN12" s="622"/>
      <c r="BO12" s="673">
        <v>51.9</v>
      </c>
      <c r="BP12" s="673"/>
      <c r="BQ12" s="673"/>
      <c r="BR12" s="673"/>
      <c r="BS12" s="626" t="s">
        <v>113</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1378381</v>
      </c>
      <c r="CS12" s="621"/>
      <c r="CT12" s="621"/>
      <c r="CU12" s="621"/>
      <c r="CV12" s="621"/>
      <c r="CW12" s="621"/>
      <c r="CX12" s="621"/>
      <c r="CY12" s="622"/>
      <c r="CZ12" s="673">
        <v>3.6</v>
      </c>
      <c r="DA12" s="673"/>
      <c r="DB12" s="673"/>
      <c r="DC12" s="673"/>
      <c r="DD12" s="626">
        <v>20017</v>
      </c>
      <c r="DE12" s="621"/>
      <c r="DF12" s="621"/>
      <c r="DG12" s="621"/>
      <c r="DH12" s="621"/>
      <c r="DI12" s="621"/>
      <c r="DJ12" s="621"/>
      <c r="DK12" s="621"/>
      <c r="DL12" s="621"/>
      <c r="DM12" s="621"/>
      <c r="DN12" s="621"/>
      <c r="DO12" s="621"/>
      <c r="DP12" s="622"/>
      <c r="DQ12" s="626">
        <v>929442</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100999</v>
      </c>
      <c r="S13" s="621"/>
      <c r="T13" s="621"/>
      <c r="U13" s="621"/>
      <c r="V13" s="621"/>
      <c r="W13" s="621"/>
      <c r="X13" s="621"/>
      <c r="Y13" s="622"/>
      <c r="Z13" s="673">
        <v>0.2</v>
      </c>
      <c r="AA13" s="673"/>
      <c r="AB13" s="673"/>
      <c r="AC13" s="673"/>
      <c r="AD13" s="674">
        <v>100999</v>
      </c>
      <c r="AE13" s="674"/>
      <c r="AF13" s="674"/>
      <c r="AG13" s="674"/>
      <c r="AH13" s="674"/>
      <c r="AI13" s="674"/>
      <c r="AJ13" s="674"/>
      <c r="AK13" s="674"/>
      <c r="AL13" s="643">
        <v>0.5</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4045462</v>
      </c>
      <c r="BH13" s="621"/>
      <c r="BI13" s="621"/>
      <c r="BJ13" s="621"/>
      <c r="BK13" s="621"/>
      <c r="BL13" s="621"/>
      <c r="BM13" s="621"/>
      <c r="BN13" s="622"/>
      <c r="BO13" s="673">
        <v>51.8</v>
      </c>
      <c r="BP13" s="673"/>
      <c r="BQ13" s="673"/>
      <c r="BR13" s="673"/>
      <c r="BS13" s="626" t="s">
        <v>113</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5213862</v>
      </c>
      <c r="CS13" s="621"/>
      <c r="CT13" s="621"/>
      <c r="CU13" s="621"/>
      <c r="CV13" s="621"/>
      <c r="CW13" s="621"/>
      <c r="CX13" s="621"/>
      <c r="CY13" s="622"/>
      <c r="CZ13" s="673">
        <v>13.5</v>
      </c>
      <c r="DA13" s="673"/>
      <c r="DB13" s="673"/>
      <c r="DC13" s="673"/>
      <c r="DD13" s="626">
        <v>1932129</v>
      </c>
      <c r="DE13" s="621"/>
      <c r="DF13" s="621"/>
      <c r="DG13" s="621"/>
      <c r="DH13" s="621"/>
      <c r="DI13" s="621"/>
      <c r="DJ13" s="621"/>
      <c r="DK13" s="621"/>
      <c r="DL13" s="621"/>
      <c r="DM13" s="621"/>
      <c r="DN13" s="621"/>
      <c r="DO13" s="621"/>
      <c r="DP13" s="622"/>
      <c r="DQ13" s="626">
        <v>3319515</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230671</v>
      </c>
      <c r="BH14" s="621"/>
      <c r="BI14" s="621"/>
      <c r="BJ14" s="621"/>
      <c r="BK14" s="621"/>
      <c r="BL14" s="621"/>
      <c r="BM14" s="621"/>
      <c r="BN14" s="622"/>
      <c r="BO14" s="673">
        <v>3</v>
      </c>
      <c r="BP14" s="673"/>
      <c r="BQ14" s="673"/>
      <c r="BR14" s="673"/>
      <c r="BS14" s="626" t="s">
        <v>113</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1041660</v>
      </c>
      <c r="CS14" s="621"/>
      <c r="CT14" s="621"/>
      <c r="CU14" s="621"/>
      <c r="CV14" s="621"/>
      <c r="CW14" s="621"/>
      <c r="CX14" s="621"/>
      <c r="CY14" s="622"/>
      <c r="CZ14" s="673">
        <v>2.7</v>
      </c>
      <c r="DA14" s="673"/>
      <c r="DB14" s="673"/>
      <c r="DC14" s="673"/>
      <c r="DD14" s="626">
        <v>241225</v>
      </c>
      <c r="DE14" s="621"/>
      <c r="DF14" s="621"/>
      <c r="DG14" s="621"/>
      <c r="DH14" s="621"/>
      <c r="DI14" s="621"/>
      <c r="DJ14" s="621"/>
      <c r="DK14" s="621"/>
      <c r="DL14" s="621"/>
      <c r="DM14" s="621"/>
      <c r="DN14" s="621"/>
      <c r="DO14" s="621"/>
      <c r="DP14" s="622"/>
      <c r="DQ14" s="626">
        <v>825875</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28828</v>
      </c>
      <c r="S15" s="621"/>
      <c r="T15" s="621"/>
      <c r="U15" s="621"/>
      <c r="V15" s="621"/>
      <c r="W15" s="621"/>
      <c r="X15" s="621"/>
      <c r="Y15" s="622"/>
      <c r="Z15" s="673">
        <v>0.1</v>
      </c>
      <c r="AA15" s="673"/>
      <c r="AB15" s="673"/>
      <c r="AC15" s="673"/>
      <c r="AD15" s="674">
        <v>28828</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394660</v>
      </c>
      <c r="BH15" s="621"/>
      <c r="BI15" s="621"/>
      <c r="BJ15" s="621"/>
      <c r="BK15" s="621"/>
      <c r="BL15" s="621"/>
      <c r="BM15" s="621"/>
      <c r="BN15" s="622"/>
      <c r="BO15" s="673">
        <v>5.0999999999999996</v>
      </c>
      <c r="BP15" s="673"/>
      <c r="BQ15" s="673"/>
      <c r="BR15" s="673"/>
      <c r="BS15" s="626" t="s">
        <v>113</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4379067</v>
      </c>
      <c r="CS15" s="621"/>
      <c r="CT15" s="621"/>
      <c r="CU15" s="621"/>
      <c r="CV15" s="621"/>
      <c r="CW15" s="621"/>
      <c r="CX15" s="621"/>
      <c r="CY15" s="622"/>
      <c r="CZ15" s="673">
        <v>11.3</v>
      </c>
      <c r="DA15" s="673"/>
      <c r="DB15" s="673"/>
      <c r="DC15" s="673"/>
      <c r="DD15" s="626">
        <v>1842257</v>
      </c>
      <c r="DE15" s="621"/>
      <c r="DF15" s="621"/>
      <c r="DG15" s="621"/>
      <c r="DH15" s="621"/>
      <c r="DI15" s="621"/>
      <c r="DJ15" s="621"/>
      <c r="DK15" s="621"/>
      <c r="DL15" s="621"/>
      <c r="DM15" s="621"/>
      <c r="DN15" s="621"/>
      <c r="DO15" s="621"/>
      <c r="DP15" s="622"/>
      <c r="DQ15" s="626">
        <v>2309765</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12837853</v>
      </c>
      <c r="S16" s="621"/>
      <c r="T16" s="621"/>
      <c r="U16" s="621"/>
      <c r="V16" s="621"/>
      <c r="W16" s="621"/>
      <c r="X16" s="621"/>
      <c r="Y16" s="622"/>
      <c r="Z16" s="673">
        <v>31.1</v>
      </c>
      <c r="AA16" s="673"/>
      <c r="AB16" s="673"/>
      <c r="AC16" s="673"/>
      <c r="AD16" s="674">
        <v>11264382</v>
      </c>
      <c r="AE16" s="674"/>
      <c r="AF16" s="674"/>
      <c r="AG16" s="674"/>
      <c r="AH16" s="674"/>
      <c r="AI16" s="674"/>
      <c r="AJ16" s="674"/>
      <c r="AK16" s="674"/>
      <c r="AL16" s="643">
        <v>54.2</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1046896</v>
      </c>
      <c r="CS16" s="621"/>
      <c r="CT16" s="621"/>
      <c r="CU16" s="621"/>
      <c r="CV16" s="621"/>
      <c r="CW16" s="621"/>
      <c r="CX16" s="621"/>
      <c r="CY16" s="622"/>
      <c r="CZ16" s="673">
        <v>2.7</v>
      </c>
      <c r="DA16" s="673"/>
      <c r="DB16" s="673"/>
      <c r="DC16" s="673"/>
      <c r="DD16" s="626" t="s">
        <v>113</v>
      </c>
      <c r="DE16" s="621"/>
      <c r="DF16" s="621"/>
      <c r="DG16" s="621"/>
      <c r="DH16" s="621"/>
      <c r="DI16" s="621"/>
      <c r="DJ16" s="621"/>
      <c r="DK16" s="621"/>
      <c r="DL16" s="621"/>
      <c r="DM16" s="621"/>
      <c r="DN16" s="621"/>
      <c r="DO16" s="621"/>
      <c r="DP16" s="622"/>
      <c r="DQ16" s="626">
        <v>218787</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11264382</v>
      </c>
      <c r="S17" s="621"/>
      <c r="T17" s="621"/>
      <c r="U17" s="621"/>
      <c r="V17" s="621"/>
      <c r="W17" s="621"/>
      <c r="X17" s="621"/>
      <c r="Y17" s="622"/>
      <c r="Z17" s="673">
        <v>27.3</v>
      </c>
      <c r="AA17" s="673"/>
      <c r="AB17" s="673"/>
      <c r="AC17" s="673"/>
      <c r="AD17" s="674">
        <v>11264382</v>
      </c>
      <c r="AE17" s="674"/>
      <c r="AF17" s="674"/>
      <c r="AG17" s="674"/>
      <c r="AH17" s="674"/>
      <c r="AI17" s="674"/>
      <c r="AJ17" s="674"/>
      <c r="AK17" s="674"/>
      <c r="AL17" s="643">
        <v>54.2</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4678901</v>
      </c>
      <c r="CS17" s="621"/>
      <c r="CT17" s="621"/>
      <c r="CU17" s="621"/>
      <c r="CV17" s="621"/>
      <c r="CW17" s="621"/>
      <c r="CX17" s="621"/>
      <c r="CY17" s="622"/>
      <c r="CZ17" s="673">
        <v>12.1</v>
      </c>
      <c r="DA17" s="673"/>
      <c r="DB17" s="673"/>
      <c r="DC17" s="673"/>
      <c r="DD17" s="626" t="s">
        <v>113</v>
      </c>
      <c r="DE17" s="621"/>
      <c r="DF17" s="621"/>
      <c r="DG17" s="621"/>
      <c r="DH17" s="621"/>
      <c r="DI17" s="621"/>
      <c r="DJ17" s="621"/>
      <c r="DK17" s="621"/>
      <c r="DL17" s="621"/>
      <c r="DM17" s="621"/>
      <c r="DN17" s="621"/>
      <c r="DO17" s="621"/>
      <c r="DP17" s="622"/>
      <c r="DQ17" s="626">
        <v>4529727</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1573471</v>
      </c>
      <c r="S18" s="621"/>
      <c r="T18" s="621"/>
      <c r="U18" s="621"/>
      <c r="V18" s="621"/>
      <c r="W18" s="621"/>
      <c r="X18" s="621"/>
      <c r="Y18" s="622"/>
      <c r="Z18" s="673">
        <v>3.8</v>
      </c>
      <c r="AA18" s="673"/>
      <c r="AB18" s="673"/>
      <c r="AC18" s="673"/>
      <c r="AD18" s="674" t="s">
        <v>113</v>
      </c>
      <c r="AE18" s="674"/>
      <c r="AF18" s="674"/>
      <c r="AG18" s="674"/>
      <c r="AH18" s="674"/>
      <c r="AI18" s="674"/>
      <c r="AJ18" s="674"/>
      <c r="AK18" s="674"/>
      <c r="AL18" s="643" t="s">
        <v>113</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142</v>
      </c>
      <c r="BH19" s="621"/>
      <c r="BI19" s="621"/>
      <c r="BJ19" s="621"/>
      <c r="BK19" s="621"/>
      <c r="BL19" s="621"/>
      <c r="BM19" s="621"/>
      <c r="BN19" s="622"/>
      <c r="BO19" s="673">
        <v>0</v>
      </c>
      <c r="BP19" s="673"/>
      <c r="BQ19" s="673"/>
      <c r="BR19" s="673"/>
      <c r="BS19" s="626" t="s">
        <v>113</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22304050</v>
      </c>
      <c r="S20" s="621"/>
      <c r="T20" s="621"/>
      <c r="U20" s="621"/>
      <c r="V20" s="621"/>
      <c r="W20" s="621"/>
      <c r="X20" s="621"/>
      <c r="Y20" s="622"/>
      <c r="Z20" s="673">
        <v>54</v>
      </c>
      <c r="AA20" s="673"/>
      <c r="AB20" s="673"/>
      <c r="AC20" s="673"/>
      <c r="AD20" s="674">
        <v>20730579</v>
      </c>
      <c r="AE20" s="674"/>
      <c r="AF20" s="674"/>
      <c r="AG20" s="674"/>
      <c r="AH20" s="674"/>
      <c r="AI20" s="674"/>
      <c r="AJ20" s="674"/>
      <c r="AK20" s="674"/>
      <c r="AL20" s="643">
        <v>99.7</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142</v>
      </c>
      <c r="BH20" s="621"/>
      <c r="BI20" s="621"/>
      <c r="BJ20" s="621"/>
      <c r="BK20" s="621"/>
      <c r="BL20" s="621"/>
      <c r="BM20" s="621"/>
      <c r="BN20" s="622"/>
      <c r="BO20" s="673">
        <v>0</v>
      </c>
      <c r="BP20" s="673"/>
      <c r="BQ20" s="673"/>
      <c r="BR20" s="673"/>
      <c r="BS20" s="626" t="s">
        <v>113</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38654583</v>
      </c>
      <c r="CS20" s="621"/>
      <c r="CT20" s="621"/>
      <c r="CU20" s="621"/>
      <c r="CV20" s="621"/>
      <c r="CW20" s="621"/>
      <c r="CX20" s="621"/>
      <c r="CY20" s="622"/>
      <c r="CZ20" s="673">
        <v>100</v>
      </c>
      <c r="DA20" s="673"/>
      <c r="DB20" s="673"/>
      <c r="DC20" s="673"/>
      <c r="DD20" s="626">
        <v>6285511</v>
      </c>
      <c r="DE20" s="621"/>
      <c r="DF20" s="621"/>
      <c r="DG20" s="621"/>
      <c r="DH20" s="621"/>
      <c r="DI20" s="621"/>
      <c r="DJ20" s="621"/>
      <c r="DK20" s="621"/>
      <c r="DL20" s="621"/>
      <c r="DM20" s="621"/>
      <c r="DN20" s="621"/>
      <c r="DO20" s="621"/>
      <c r="DP20" s="622"/>
      <c r="DQ20" s="626">
        <v>24864300</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10262</v>
      </c>
      <c r="S21" s="621"/>
      <c r="T21" s="621"/>
      <c r="U21" s="621"/>
      <c r="V21" s="621"/>
      <c r="W21" s="621"/>
      <c r="X21" s="621"/>
      <c r="Y21" s="622"/>
      <c r="Z21" s="673">
        <v>0</v>
      </c>
      <c r="AA21" s="673"/>
      <c r="AB21" s="673"/>
      <c r="AC21" s="673"/>
      <c r="AD21" s="674">
        <v>10262</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142</v>
      </c>
      <c r="BH21" s="621"/>
      <c r="BI21" s="621"/>
      <c r="BJ21" s="621"/>
      <c r="BK21" s="621"/>
      <c r="BL21" s="621"/>
      <c r="BM21" s="621"/>
      <c r="BN21" s="622"/>
      <c r="BO21" s="673">
        <v>0</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113471</v>
      </c>
      <c r="S22" s="621"/>
      <c r="T22" s="621"/>
      <c r="U22" s="621"/>
      <c r="V22" s="621"/>
      <c r="W22" s="621"/>
      <c r="X22" s="621"/>
      <c r="Y22" s="622"/>
      <c r="Z22" s="673">
        <v>0.3</v>
      </c>
      <c r="AA22" s="673"/>
      <c r="AB22" s="673"/>
      <c r="AC22" s="673"/>
      <c r="AD22" s="674" t="s">
        <v>113</v>
      </c>
      <c r="AE22" s="674"/>
      <c r="AF22" s="674"/>
      <c r="AG22" s="674"/>
      <c r="AH22" s="674"/>
      <c r="AI22" s="674"/>
      <c r="AJ22" s="674"/>
      <c r="AK22" s="674"/>
      <c r="AL22" s="643" t="s">
        <v>113</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357189</v>
      </c>
      <c r="S23" s="621"/>
      <c r="T23" s="621"/>
      <c r="U23" s="621"/>
      <c r="V23" s="621"/>
      <c r="W23" s="621"/>
      <c r="X23" s="621"/>
      <c r="Y23" s="622"/>
      <c r="Z23" s="673">
        <v>0.9</v>
      </c>
      <c r="AA23" s="673"/>
      <c r="AB23" s="673"/>
      <c r="AC23" s="673"/>
      <c r="AD23" s="674">
        <v>32693</v>
      </c>
      <c r="AE23" s="674"/>
      <c r="AF23" s="674"/>
      <c r="AG23" s="674"/>
      <c r="AH23" s="674"/>
      <c r="AI23" s="674"/>
      <c r="AJ23" s="674"/>
      <c r="AK23" s="674"/>
      <c r="AL23" s="643">
        <v>0.2</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279138</v>
      </c>
      <c r="S24" s="621"/>
      <c r="T24" s="621"/>
      <c r="U24" s="621"/>
      <c r="V24" s="621"/>
      <c r="W24" s="621"/>
      <c r="X24" s="621"/>
      <c r="Y24" s="622"/>
      <c r="Z24" s="673">
        <v>0.7</v>
      </c>
      <c r="AA24" s="673"/>
      <c r="AB24" s="673"/>
      <c r="AC24" s="673"/>
      <c r="AD24" s="674">
        <v>1709</v>
      </c>
      <c r="AE24" s="674"/>
      <c r="AF24" s="674"/>
      <c r="AG24" s="674"/>
      <c r="AH24" s="674"/>
      <c r="AI24" s="674"/>
      <c r="AJ24" s="674"/>
      <c r="AK24" s="674"/>
      <c r="AL24" s="643">
        <v>0</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14210020</v>
      </c>
      <c r="CS24" s="671"/>
      <c r="CT24" s="671"/>
      <c r="CU24" s="671"/>
      <c r="CV24" s="671"/>
      <c r="CW24" s="671"/>
      <c r="CX24" s="671"/>
      <c r="CY24" s="718"/>
      <c r="CZ24" s="722">
        <v>36.799999999999997</v>
      </c>
      <c r="DA24" s="723"/>
      <c r="DB24" s="723"/>
      <c r="DC24" s="724"/>
      <c r="DD24" s="717">
        <v>10660353</v>
      </c>
      <c r="DE24" s="671"/>
      <c r="DF24" s="671"/>
      <c r="DG24" s="671"/>
      <c r="DH24" s="671"/>
      <c r="DI24" s="671"/>
      <c r="DJ24" s="671"/>
      <c r="DK24" s="718"/>
      <c r="DL24" s="717">
        <v>10114838</v>
      </c>
      <c r="DM24" s="671"/>
      <c r="DN24" s="671"/>
      <c r="DO24" s="671"/>
      <c r="DP24" s="671"/>
      <c r="DQ24" s="671"/>
      <c r="DR24" s="671"/>
      <c r="DS24" s="671"/>
      <c r="DT24" s="671"/>
      <c r="DU24" s="671"/>
      <c r="DV24" s="718"/>
      <c r="DW24" s="719">
        <v>46.4</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3242066</v>
      </c>
      <c r="S25" s="621"/>
      <c r="T25" s="621"/>
      <c r="U25" s="621"/>
      <c r="V25" s="621"/>
      <c r="W25" s="621"/>
      <c r="X25" s="621"/>
      <c r="Y25" s="622"/>
      <c r="Z25" s="673">
        <v>7.9</v>
      </c>
      <c r="AA25" s="673"/>
      <c r="AB25" s="673"/>
      <c r="AC25" s="673"/>
      <c r="AD25" s="674" t="s">
        <v>113</v>
      </c>
      <c r="AE25" s="674"/>
      <c r="AF25" s="674"/>
      <c r="AG25" s="674"/>
      <c r="AH25" s="674"/>
      <c r="AI25" s="674"/>
      <c r="AJ25" s="674"/>
      <c r="AK25" s="674"/>
      <c r="AL25" s="643" t="s">
        <v>113</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4758943</v>
      </c>
      <c r="CS25" s="639"/>
      <c r="CT25" s="639"/>
      <c r="CU25" s="639"/>
      <c r="CV25" s="639"/>
      <c r="CW25" s="639"/>
      <c r="CX25" s="639"/>
      <c r="CY25" s="640"/>
      <c r="CZ25" s="623">
        <v>12.3</v>
      </c>
      <c r="DA25" s="641"/>
      <c r="DB25" s="641"/>
      <c r="DC25" s="642"/>
      <c r="DD25" s="626">
        <v>4526705</v>
      </c>
      <c r="DE25" s="639"/>
      <c r="DF25" s="639"/>
      <c r="DG25" s="639"/>
      <c r="DH25" s="639"/>
      <c r="DI25" s="639"/>
      <c r="DJ25" s="639"/>
      <c r="DK25" s="640"/>
      <c r="DL25" s="626">
        <v>4463984</v>
      </c>
      <c r="DM25" s="639"/>
      <c r="DN25" s="639"/>
      <c r="DO25" s="639"/>
      <c r="DP25" s="639"/>
      <c r="DQ25" s="639"/>
      <c r="DR25" s="639"/>
      <c r="DS25" s="639"/>
      <c r="DT25" s="639"/>
      <c r="DU25" s="639"/>
      <c r="DV25" s="640"/>
      <c r="DW25" s="643">
        <v>20.5</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3250141</v>
      </c>
      <c r="CS26" s="621"/>
      <c r="CT26" s="621"/>
      <c r="CU26" s="621"/>
      <c r="CV26" s="621"/>
      <c r="CW26" s="621"/>
      <c r="CX26" s="621"/>
      <c r="CY26" s="622"/>
      <c r="CZ26" s="623">
        <v>8.4</v>
      </c>
      <c r="DA26" s="641"/>
      <c r="DB26" s="641"/>
      <c r="DC26" s="642"/>
      <c r="DD26" s="626">
        <v>3044572</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2837875</v>
      </c>
      <c r="S27" s="621"/>
      <c r="T27" s="621"/>
      <c r="U27" s="621"/>
      <c r="V27" s="621"/>
      <c r="W27" s="621"/>
      <c r="X27" s="621"/>
      <c r="Y27" s="622"/>
      <c r="Z27" s="673">
        <v>6.9</v>
      </c>
      <c r="AA27" s="673"/>
      <c r="AB27" s="673"/>
      <c r="AC27" s="673"/>
      <c r="AD27" s="674" t="s">
        <v>113</v>
      </c>
      <c r="AE27" s="674"/>
      <c r="AF27" s="674"/>
      <c r="AG27" s="674"/>
      <c r="AH27" s="674"/>
      <c r="AI27" s="674"/>
      <c r="AJ27" s="674"/>
      <c r="AK27" s="674"/>
      <c r="AL27" s="643" t="s">
        <v>113</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7807116</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4772176</v>
      </c>
      <c r="CS27" s="639"/>
      <c r="CT27" s="639"/>
      <c r="CU27" s="639"/>
      <c r="CV27" s="639"/>
      <c r="CW27" s="639"/>
      <c r="CX27" s="639"/>
      <c r="CY27" s="640"/>
      <c r="CZ27" s="623">
        <v>12.3</v>
      </c>
      <c r="DA27" s="641"/>
      <c r="DB27" s="641"/>
      <c r="DC27" s="642"/>
      <c r="DD27" s="626">
        <v>1603921</v>
      </c>
      <c r="DE27" s="639"/>
      <c r="DF27" s="639"/>
      <c r="DG27" s="639"/>
      <c r="DH27" s="639"/>
      <c r="DI27" s="639"/>
      <c r="DJ27" s="639"/>
      <c r="DK27" s="640"/>
      <c r="DL27" s="626">
        <v>1593747</v>
      </c>
      <c r="DM27" s="639"/>
      <c r="DN27" s="639"/>
      <c r="DO27" s="639"/>
      <c r="DP27" s="639"/>
      <c r="DQ27" s="639"/>
      <c r="DR27" s="639"/>
      <c r="DS27" s="639"/>
      <c r="DT27" s="639"/>
      <c r="DU27" s="639"/>
      <c r="DV27" s="640"/>
      <c r="DW27" s="643">
        <v>7.3</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111367</v>
      </c>
      <c r="S28" s="621"/>
      <c r="T28" s="621"/>
      <c r="U28" s="621"/>
      <c r="V28" s="621"/>
      <c r="W28" s="621"/>
      <c r="X28" s="621"/>
      <c r="Y28" s="622"/>
      <c r="Z28" s="673">
        <v>0.3</v>
      </c>
      <c r="AA28" s="673"/>
      <c r="AB28" s="673"/>
      <c r="AC28" s="673"/>
      <c r="AD28" s="674">
        <v>5478</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4678901</v>
      </c>
      <c r="CS28" s="621"/>
      <c r="CT28" s="621"/>
      <c r="CU28" s="621"/>
      <c r="CV28" s="621"/>
      <c r="CW28" s="621"/>
      <c r="CX28" s="621"/>
      <c r="CY28" s="622"/>
      <c r="CZ28" s="623">
        <v>12.1</v>
      </c>
      <c r="DA28" s="641"/>
      <c r="DB28" s="641"/>
      <c r="DC28" s="642"/>
      <c r="DD28" s="626">
        <v>4529727</v>
      </c>
      <c r="DE28" s="621"/>
      <c r="DF28" s="621"/>
      <c r="DG28" s="621"/>
      <c r="DH28" s="621"/>
      <c r="DI28" s="621"/>
      <c r="DJ28" s="621"/>
      <c r="DK28" s="622"/>
      <c r="DL28" s="626">
        <v>4057107</v>
      </c>
      <c r="DM28" s="621"/>
      <c r="DN28" s="621"/>
      <c r="DO28" s="621"/>
      <c r="DP28" s="621"/>
      <c r="DQ28" s="621"/>
      <c r="DR28" s="621"/>
      <c r="DS28" s="621"/>
      <c r="DT28" s="621"/>
      <c r="DU28" s="621"/>
      <c r="DV28" s="622"/>
      <c r="DW28" s="643">
        <v>18.600000000000001</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322163</v>
      </c>
      <c r="S29" s="621"/>
      <c r="T29" s="621"/>
      <c r="U29" s="621"/>
      <c r="V29" s="621"/>
      <c r="W29" s="621"/>
      <c r="X29" s="621"/>
      <c r="Y29" s="622"/>
      <c r="Z29" s="673">
        <v>0.8</v>
      </c>
      <c r="AA29" s="673"/>
      <c r="AB29" s="673"/>
      <c r="AC29" s="673"/>
      <c r="AD29" s="674" t="s">
        <v>113</v>
      </c>
      <c r="AE29" s="674"/>
      <c r="AF29" s="674"/>
      <c r="AG29" s="674"/>
      <c r="AH29" s="674"/>
      <c r="AI29" s="674"/>
      <c r="AJ29" s="674"/>
      <c r="AK29" s="674"/>
      <c r="AL29" s="643" t="s">
        <v>113</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4678901</v>
      </c>
      <c r="CS29" s="639"/>
      <c r="CT29" s="639"/>
      <c r="CU29" s="639"/>
      <c r="CV29" s="639"/>
      <c r="CW29" s="639"/>
      <c r="CX29" s="639"/>
      <c r="CY29" s="640"/>
      <c r="CZ29" s="623">
        <v>12.1</v>
      </c>
      <c r="DA29" s="641"/>
      <c r="DB29" s="641"/>
      <c r="DC29" s="642"/>
      <c r="DD29" s="626">
        <v>4529727</v>
      </c>
      <c r="DE29" s="639"/>
      <c r="DF29" s="639"/>
      <c r="DG29" s="639"/>
      <c r="DH29" s="639"/>
      <c r="DI29" s="639"/>
      <c r="DJ29" s="639"/>
      <c r="DK29" s="640"/>
      <c r="DL29" s="626">
        <v>4057107</v>
      </c>
      <c r="DM29" s="639"/>
      <c r="DN29" s="639"/>
      <c r="DO29" s="639"/>
      <c r="DP29" s="639"/>
      <c r="DQ29" s="639"/>
      <c r="DR29" s="639"/>
      <c r="DS29" s="639"/>
      <c r="DT29" s="639"/>
      <c r="DU29" s="639"/>
      <c r="DV29" s="640"/>
      <c r="DW29" s="643">
        <v>18.600000000000001</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1564038</v>
      </c>
      <c r="S30" s="621"/>
      <c r="T30" s="621"/>
      <c r="U30" s="621"/>
      <c r="V30" s="621"/>
      <c r="W30" s="621"/>
      <c r="X30" s="621"/>
      <c r="Y30" s="622"/>
      <c r="Z30" s="673">
        <v>3.8</v>
      </c>
      <c r="AA30" s="673"/>
      <c r="AB30" s="673"/>
      <c r="AC30" s="673"/>
      <c r="AD30" s="674" t="s">
        <v>113</v>
      </c>
      <c r="AE30" s="674"/>
      <c r="AF30" s="674"/>
      <c r="AG30" s="674"/>
      <c r="AH30" s="674"/>
      <c r="AI30" s="674"/>
      <c r="AJ30" s="674"/>
      <c r="AK30" s="674"/>
      <c r="AL30" s="643" t="s">
        <v>113</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99.1</v>
      </c>
      <c r="BH30" s="687"/>
      <c r="BI30" s="687"/>
      <c r="BJ30" s="687"/>
      <c r="BK30" s="687"/>
      <c r="BL30" s="687"/>
      <c r="BM30" s="688">
        <v>95.1</v>
      </c>
      <c r="BN30" s="687"/>
      <c r="BO30" s="687"/>
      <c r="BP30" s="687"/>
      <c r="BQ30" s="689"/>
      <c r="BR30" s="686">
        <v>98.8</v>
      </c>
      <c r="BS30" s="687"/>
      <c r="BT30" s="687"/>
      <c r="BU30" s="687"/>
      <c r="BV30" s="687"/>
      <c r="BW30" s="687"/>
      <c r="BX30" s="688">
        <v>94.3</v>
      </c>
      <c r="BY30" s="687"/>
      <c r="BZ30" s="687"/>
      <c r="CA30" s="687"/>
      <c r="CB30" s="689"/>
      <c r="CD30" s="692"/>
      <c r="CE30" s="693"/>
      <c r="CF30" s="657" t="s">
        <v>292</v>
      </c>
      <c r="CG30" s="654"/>
      <c r="CH30" s="654"/>
      <c r="CI30" s="654"/>
      <c r="CJ30" s="654"/>
      <c r="CK30" s="654"/>
      <c r="CL30" s="654"/>
      <c r="CM30" s="654"/>
      <c r="CN30" s="654"/>
      <c r="CO30" s="654"/>
      <c r="CP30" s="654"/>
      <c r="CQ30" s="655"/>
      <c r="CR30" s="620">
        <v>4353544</v>
      </c>
      <c r="CS30" s="621"/>
      <c r="CT30" s="621"/>
      <c r="CU30" s="621"/>
      <c r="CV30" s="621"/>
      <c r="CW30" s="621"/>
      <c r="CX30" s="621"/>
      <c r="CY30" s="622"/>
      <c r="CZ30" s="623">
        <v>11.3</v>
      </c>
      <c r="DA30" s="641"/>
      <c r="DB30" s="641"/>
      <c r="DC30" s="642"/>
      <c r="DD30" s="626">
        <v>4205643</v>
      </c>
      <c r="DE30" s="621"/>
      <c r="DF30" s="621"/>
      <c r="DG30" s="621"/>
      <c r="DH30" s="621"/>
      <c r="DI30" s="621"/>
      <c r="DJ30" s="621"/>
      <c r="DK30" s="622"/>
      <c r="DL30" s="626">
        <v>3733023</v>
      </c>
      <c r="DM30" s="621"/>
      <c r="DN30" s="621"/>
      <c r="DO30" s="621"/>
      <c r="DP30" s="621"/>
      <c r="DQ30" s="621"/>
      <c r="DR30" s="621"/>
      <c r="DS30" s="621"/>
      <c r="DT30" s="621"/>
      <c r="DU30" s="621"/>
      <c r="DV30" s="622"/>
      <c r="DW30" s="643">
        <v>17.100000000000001</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4237750</v>
      </c>
      <c r="S31" s="621"/>
      <c r="T31" s="621"/>
      <c r="U31" s="621"/>
      <c r="V31" s="621"/>
      <c r="W31" s="621"/>
      <c r="X31" s="621"/>
      <c r="Y31" s="622"/>
      <c r="Z31" s="673">
        <v>10.3</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99.2</v>
      </c>
      <c r="BH31" s="639"/>
      <c r="BI31" s="639"/>
      <c r="BJ31" s="639"/>
      <c r="BK31" s="639"/>
      <c r="BL31" s="639"/>
      <c r="BM31" s="675">
        <v>97.2</v>
      </c>
      <c r="BN31" s="685"/>
      <c r="BO31" s="685"/>
      <c r="BP31" s="685"/>
      <c r="BQ31" s="649"/>
      <c r="BR31" s="684">
        <v>99.1</v>
      </c>
      <c r="BS31" s="639"/>
      <c r="BT31" s="639"/>
      <c r="BU31" s="639"/>
      <c r="BV31" s="639"/>
      <c r="BW31" s="639"/>
      <c r="BX31" s="675">
        <v>96.8</v>
      </c>
      <c r="BY31" s="685"/>
      <c r="BZ31" s="685"/>
      <c r="CA31" s="685"/>
      <c r="CB31" s="649"/>
      <c r="CD31" s="692"/>
      <c r="CE31" s="693"/>
      <c r="CF31" s="657" t="s">
        <v>296</v>
      </c>
      <c r="CG31" s="654"/>
      <c r="CH31" s="654"/>
      <c r="CI31" s="654"/>
      <c r="CJ31" s="654"/>
      <c r="CK31" s="654"/>
      <c r="CL31" s="654"/>
      <c r="CM31" s="654"/>
      <c r="CN31" s="654"/>
      <c r="CO31" s="654"/>
      <c r="CP31" s="654"/>
      <c r="CQ31" s="655"/>
      <c r="CR31" s="620">
        <v>325357</v>
      </c>
      <c r="CS31" s="639"/>
      <c r="CT31" s="639"/>
      <c r="CU31" s="639"/>
      <c r="CV31" s="639"/>
      <c r="CW31" s="639"/>
      <c r="CX31" s="639"/>
      <c r="CY31" s="640"/>
      <c r="CZ31" s="623">
        <v>0.8</v>
      </c>
      <c r="DA31" s="641"/>
      <c r="DB31" s="641"/>
      <c r="DC31" s="642"/>
      <c r="DD31" s="626">
        <v>324084</v>
      </c>
      <c r="DE31" s="639"/>
      <c r="DF31" s="639"/>
      <c r="DG31" s="639"/>
      <c r="DH31" s="639"/>
      <c r="DI31" s="639"/>
      <c r="DJ31" s="639"/>
      <c r="DK31" s="640"/>
      <c r="DL31" s="626">
        <v>324084</v>
      </c>
      <c r="DM31" s="639"/>
      <c r="DN31" s="639"/>
      <c r="DO31" s="639"/>
      <c r="DP31" s="639"/>
      <c r="DQ31" s="639"/>
      <c r="DR31" s="639"/>
      <c r="DS31" s="639"/>
      <c r="DT31" s="639"/>
      <c r="DU31" s="639"/>
      <c r="DV31" s="640"/>
      <c r="DW31" s="643">
        <v>1.5</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1029212</v>
      </c>
      <c r="S32" s="621"/>
      <c r="T32" s="621"/>
      <c r="U32" s="621"/>
      <c r="V32" s="621"/>
      <c r="W32" s="621"/>
      <c r="X32" s="621"/>
      <c r="Y32" s="622"/>
      <c r="Z32" s="673">
        <v>2.5</v>
      </c>
      <c r="AA32" s="673"/>
      <c r="AB32" s="673"/>
      <c r="AC32" s="673"/>
      <c r="AD32" s="674">
        <v>5042</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98.8</v>
      </c>
      <c r="BH32" s="605"/>
      <c r="BI32" s="605"/>
      <c r="BJ32" s="605"/>
      <c r="BK32" s="605"/>
      <c r="BL32" s="605"/>
      <c r="BM32" s="668">
        <v>93</v>
      </c>
      <c r="BN32" s="605"/>
      <c r="BO32" s="605"/>
      <c r="BP32" s="605"/>
      <c r="BQ32" s="662"/>
      <c r="BR32" s="683">
        <v>98.4</v>
      </c>
      <c r="BS32" s="605"/>
      <c r="BT32" s="605"/>
      <c r="BU32" s="605"/>
      <c r="BV32" s="605"/>
      <c r="BW32" s="605"/>
      <c r="BX32" s="668">
        <v>91.6</v>
      </c>
      <c r="BY32" s="605"/>
      <c r="BZ32" s="605"/>
      <c r="CA32" s="605"/>
      <c r="CB32" s="662"/>
      <c r="CD32" s="694"/>
      <c r="CE32" s="695"/>
      <c r="CF32" s="657" t="s">
        <v>299</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4881100</v>
      </c>
      <c r="S33" s="621"/>
      <c r="T33" s="621"/>
      <c r="U33" s="621"/>
      <c r="V33" s="621"/>
      <c r="W33" s="621"/>
      <c r="X33" s="621"/>
      <c r="Y33" s="622"/>
      <c r="Z33" s="673">
        <v>11.8</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17112156</v>
      </c>
      <c r="CS33" s="639"/>
      <c r="CT33" s="639"/>
      <c r="CU33" s="639"/>
      <c r="CV33" s="639"/>
      <c r="CW33" s="639"/>
      <c r="CX33" s="639"/>
      <c r="CY33" s="640"/>
      <c r="CZ33" s="623">
        <v>44.3</v>
      </c>
      <c r="DA33" s="641"/>
      <c r="DB33" s="641"/>
      <c r="DC33" s="642"/>
      <c r="DD33" s="626">
        <v>13018783</v>
      </c>
      <c r="DE33" s="639"/>
      <c r="DF33" s="639"/>
      <c r="DG33" s="639"/>
      <c r="DH33" s="639"/>
      <c r="DI33" s="639"/>
      <c r="DJ33" s="639"/>
      <c r="DK33" s="640"/>
      <c r="DL33" s="626">
        <v>9081194</v>
      </c>
      <c r="DM33" s="639"/>
      <c r="DN33" s="639"/>
      <c r="DO33" s="639"/>
      <c r="DP33" s="639"/>
      <c r="DQ33" s="639"/>
      <c r="DR33" s="639"/>
      <c r="DS33" s="639"/>
      <c r="DT33" s="639"/>
      <c r="DU33" s="639"/>
      <c r="DV33" s="640"/>
      <c r="DW33" s="643">
        <v>41.6</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5033762</v>
      </c>
      <c r="CS34" s="621"/>
      <c r="CT34" s="621"/>
      <c r="CU34" s="621"/>
      <c r="CV34" s="621"/>
      <c r="CW34" s="621"/>
      <c r="CX34" s="621"/>
      <c r="CY34" s="622"/>
      <c r="CZ34" s="623">
        <v>13</v>
      </c>
      <c r="DA34" s="641"/>
      <c r="DB34" s="641"/>
      <c r="DC34" s="642"/>
      <c r="DD34" s="626">
        <v>3570307</v>
      </c>
      <c r="DE34" s="621"/>
      <c r="DF34" s="621"/>
      <c r="DG34" s="621"/>
      <c r="DH34" s="621"/>
      <c r="DI34" s="621"/>
      <c r="DJ34" s="621"/>
      <c r="DK34" s="622"/>
      <c r="DL34" s="626">
        <v>2933505</v>
      </c>
      <c r="DM34" s="621"/>
      <c r="DN34" s="621"/>
      <c r="DO34" s="621"/>
      <c r="DP34" s="621"/>
      <c r="DQ34" s="621"/>
      <c r="DR34" s="621"/>
      <c r="DS34" s="621"/>
      <c r="DT34" s="621"/>
      <c r="DU34" s="621"/>
      <c r="DV34" s="622"/>
      <c r="DW34" s="643">
        <v>13.5</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1019000</v>
      </c>
      <c r="S35" s="621"/>
      <c r="T35" s="621"/>
      <c r="U35" s="621"/>
      <c r="V35" s="621"/>
      <c r="W35" s="621"/>
      <c r="X35" s="621"/>
      <c r="Y35" s="622"/>
      <c r="Z35" s="673">
        <v>2.5</v>
      </c>
      <c r="AA35" s="673"/>
      <c r="AB35" s="673"/>
      <c r="AC35" s="673"/>
      <c r="AD35" s="674" t="s">
        <v>113</v>
      </c>
      <c r="AE35" s="674"/>
      <c r="AF35" s="674"/>
      <c r="AG35" s="674"/>
      <c r="AH35" s="674"/>
      <c r="AI35" s="674"/>
      <c r="AJ35" s="674"/>
      <c r="AK35" s="674"/>
      <c r="AL35" s="643" t="s">
        <v>113</v>
      </c>
      <c r="AM35" s="675"/>
      <c r="AN35" s="675"/>
      <c r="AO35" s="676"/>
      <c r="AP35" s="188"/>
      <c r="AQ35" s="677" t="s">
        <v>307</v>
      </c>
      <c r="AR35" s="678"/>
      <c r="AS35" s="678"/>
      <c r="AT35" s="678"/>
      <c r="AU35" s="678"/>
      <c r="AV35" s="678"/>
      <c r="AW35" s="678"/>
      <c r="AX35" s="678"/>
      <c r="AY35" s="679"/>
      <c r="AZ35" s="670">
        <v>6059445</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521257</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643823</v>
      </c>
      <c r="CS35" s="639"/>
      <c r="CT35" s="639"/>
      <c r="CU35" s="639"/>
      <c r="CV35" s="639"/>
      <c r="CW35" s="639"/>
      <c r="CX35" s="639"/>
      <c r="CY35" s="640"/>
      <c r="CZ35" s="623">
        <v>1.7</v>
      </c>
      <c r="DA35" s="641"/>
      <c r="DB35" s="641"/>
      <c r="DC35" s="642"/>
      <c r="DD35" s="626">
        <v>509294</v>
      </c>
      <c r="DE35" s="639"/>
      <c r="DF35" s="639"/>
      <c r="DG35" s="639"/>
      <c r="DH35" s="639"/>
      <c r="DI35" s="639"/>
      <c r="DJ35" s="639"/>
      <c r="DK35" s="640"/>
      <c r="DL35" s="626">
        <v>422790</v>
      </c>
      <c r="DM35" s="639"/>
      <c r="DN35" s="639"/>
      <c r="DO35" s="639"/>
      <c r="DP35" s="639"/>
      <c r="DQ35" s="639"/>
      <c r="DR35" s="639"/>
      <c r="DS35" s="639"/>
      <c r="DT35" s="639"/>
      <c r="DU35" s="639"/>
      <c r="DV35" s="640"/>
      <c r="DW35" s="643">
        <v>1.9</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41289681</v>
      </c>
      <c r="S36" s="661"/>
      <c r="T36" s="661"/>
      <c r="U36" s="661"/>
      <c r="V36" s="661"/>
      <c r="W36" s="661"/>
      <c r="X36" s="661"/>
      <c r="Y36" s="664"/>
      <c r="Z36" s="665">
        <v>100</v>
      </c>
      <c r="AA36" s="665"/>
      <c r="AB36" s="665"/>
      <c r="AC36" s="665"/>
      <c r="AD36" s="666">
        <v>20785763</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2266086</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446907</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5879421</v>
      </c>
      <c r="CS36" s="621"/>
      <c r="CT36" s="621"/>
      <c r="CU36" s="621"/>
      <c r="CV36" s="621"/>
      <c r="CW36" s="621"/>
      <c r="CX36" s="621"/>
      <c r="CY36" s="622"/>
      <c r="CZ36" s="623">
        <v>15.2</v>
      </c>
      <c r="DA36" s="641"/>
      <c r="DB36" s="641"/>
      <c r="DC36" s="642"/>
      <c r="DD36" s="626">
        <v>4387677</v>
      </c>
      <c r="DE36" s="621"/>
      <c r="DF36" s="621"/>
      <c r="DG36" s="621"/>
      <c r="DH36" s="621"/>
      <c r="DI36" s="621"/>
      <c r="DJ36" s="621"/>
      <c r="DK36" s="622"/>
      <c r="DL36" s="626">
        <v>3061064</v>
      </c>
      <c r="DM36" s="621"/>
      <c r="DN36" s="621"/>
      <c r="DO36" s="621"/>
      <c r="DP36" s="621"/>
      <c r="DQ36" s="621"/>
      <c r="DR36" s="621"/>
      <c r="DS36" s="621"/>
      <c r="DT36" s="621"/>
      <c r="DU36" s="621"/>
      <c r="DV36" s="622"/>
      <c r="DW36" s="643">
        <v>14</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869120</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9031</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134940</v>
      </c>
      <c r="CS37" s="639"/>
      <c r="CT37" s="639"/>
      <c r="CU37" s="639"/>
      <c r="CV37" s="639"/>
      <c r="CW37" s="639"/>
      <c r="CX37" s="639"/>
      <c r="CY37" s="640"/>
      <c r="CZ37" s="623">
        <v>0.3</v>
      </c>
      <c r="DA37" s="641"/>
      <c r="DB37" s="641"/>
      <c r="DC37" s="642"/>
      <c r="DD37" s="626">
        <v>134940</v>
      </c>
      <c r="DE37" s="639"/>
      <c r="DF37" s="639"/>
      <c r="DG37" s="639"/>
      <c r="DH37" s="639"/>
      <c r="DI37" s="639"/>
      <c r="DJ37" s="639"/>
      <c r="DK37" s="640"/>
      <c r="DL37" s="626">
        <v>134940</v>
      </c>
      <c r="DM37" s="639"/>
      <c r="DN37" s="639"/>
      <c r="DO37" s="639"/>
      <c r="DP37" s="639"/>
      <c r="DQ37" s="639"/>
      <c r="DR37" s="639"/>
      <c r="DS37" s="639"/>
      <c r="DT37" s="639"/>
      <c r="DU37" s="639"/>
      <c r="DV37" s="640"/>
      <c r="DW37" s="643">
        <v>0.6</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50124</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14824</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2874115</v>
      </c>
      <c r="CS38" s="621"/>
      <c r="CT38" s="621"/>
      <c r="CU38" s="621"/>
      <c r="CV38" s="621"/>
      <c r="CW38" s="621"/>
      <c r="CX38" s="621"/>
      <c r="CY38" s="622"/>
      <c r="CZ38" s="623">
        <v>7.4</v>
      </c>
      <c r="DA38" s="641"/>
      <c r="DB38" s="641"/>
      <c r="DC38" s="642"/>
      <c r="DD38" s="626">
        <v>2419861</v>
      </c>
      <c r="DE38" s="621"/>
      <c r="DF38" s="621"/>
      <c r="DG38" s="621"/>
      <c r="DH38" s="621"/>
      <c r="DI38" s="621"/>
      <c r="DJ38" s="621"/>
      <c r="DK38" s="622"/>
      <c r="DL38" s="626">
        <v>2376918</v>
      </c>
      <c r="DM38" s="621"/>
      <c r="DN38" s="621"/>
      <c r="DO38" s="621"/>
      <c r="DP38" s="621"/>
      <c r="DQ38" s="621"/>
      <c r="DR38" s="621"/>
      <c r="DS38" s="621"/>
      <c r="DT38" s="621"/>
      <c r="DU38" s="621"/>
      <c r="DV38" s="622"/>
      <c r="DW38" s="643">
        <v>10.9</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v>6673</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100</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1669098</v>
      </c>
      <c r="CS39" s="639"/>
      <c r="CT39" s="639"/>
      <c r="CU39" s="639"/>
      <c r="CV39" s="639"/>
      <c r="CW39" s="639"/>
      <c r="CX39" s="639"/>
      <c r="CY39" s="640"/>
      <c r="CZ39" s="623">
        <v>4.3</v>
      </c>
      <c r="DA39" s="641"/>
      <c r="DB39" s="641"/>
      <c r="DC39" s="642"/>
      <c r="DD39" s="626">
        <v>1429307</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646919</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115</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1011937</v>
      </c>
      <c r="CS40" s="621"/>
      <c r="CT40" s="621"/>
      <c r="CU40" s="621"/>
      <c r="CV40" s="621"/>
      <c r="CW40" s="621"/>
      <c r="CX40" s="621"/>
      <c r="CY40" s="622"/>
      <c r="CZ40" s="623">
        <v>2.6</v>
      </c>
      <c r="DA40" s="641"/>
      <c r="DB40" s="641"/>
      <c r="DC40" s="642"/>
      <c r="DD40" s="626">
        <v>702337</v>
      </c>
      <c r="DE40" s="621"/>
      <c r="DF40" s="621"/>
      <c r="DG40" s="621"/>
      <c r="DH40" s="621"/>
      <c r="DI40" s="621"/>
      <c r="DJ40" s="621"/>
      <c r="DK40" s="622"/>
      <c r="DL40" s="626">
        <v>286917</v>
      </c>
      <c r="DM40" s="621"/>
      <c r="DN40" s="621"/>
      <c r="DO40" s="621"/>
      <c r="DP40" s="621"/>
      <c r="DQ40" s="621"/>
      <c r="DR40" s="621"/>
      <c r="DS40" s="621"/>
      <c r="DT40" s="621"/>
      <c r="DU40" s="621"/>
      <c r="DV40" s="622"/>
      <c r="DW40" s="643">
        <v>1.3</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317</v>
      </c>
      <c r="AR41" s="659"/>
      <c r="AS41" s="659"/>
      <c r="AT41" s="659"/>
      <c r="AU41" s="659"/>
      <c r="AV41" s="659"/>
      <c r="AW41" s="659"/>
      <c r="AX41" s="659"/>
      <c r="AY41" s="660"/>
      <c r="AZ41" s="604">
        <v>2220523</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352</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7332407</v>
      </c>
      <c r="CS42" s="621"/>
      <c r="CT42" s="621"/>
      <c r="CU42" s="621"/>
      <c r="CV42" s="621"/>
      <c r="CW42" s="621"/>
      <c r="CX42" s="621"/>
      <c r="CY42" s="622"/>
      <c r="CZ42" s="623">
        <v>19</v>
      </c>
      <c r="DA42" s="624"/>
      <c r="DB42" s="624"/>
      <c r="DC42" s="625"/>
      <c r="DD42" s="626">
        <v>1185164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79236</v>
      </c>
      <c r="CS43" s="639"/>
      <c r="CT43" s="639"/>
      <c r="CU43" s="639"/>
      <c r="CV43" s="639"/>
      <c r="CW43" s="639"/>
      <c r="CX43" s="639"/>
      <c r="CY43" s="640"/>
      <c r="CZ43" s="623">
        <v>0.2</v>
      </c>
      <c r="DA43" s="641"/>
      <c r="DB43" s="641"/>
      <c r="DC43" s="642"/>
      <c r="DD43" s="626">
        <v>79236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288</v>
      </c>
      <c r="CE44" s="634"/>
      <c r="CF44" s="617" t="s">
        <v>336</v>
      </c>
      <c r="CG44" s="618"/>
      <c r="CH44" s="618"/>
      <c r="CI44" s="618"/>
      <c r="CJ44" s="618"/>
      <c r="CK44" s="618"/>
      <c r="CL44" s="618"/>
      <c r="CM44" s="618"/>
      <c r="CN44" s="618"/>
      <c r="CO44" s="618"/>
      <c r="CP44" s="618"/>
      <c r="CQ44" s="619"/>
      <c r="CR44" s="620">
        <v>6285511</v>
      </c>
      <c r="CS44" s="621"/>
      <c r="CT44" s="621"/>
      <c r="CU44" s="621"/>
      <c r="CV44" s="621"/>
      <c r="CW44" s="621"/>
      <c r="CX44" s="621"/>
      <c r="CY44" s="622"/>
      <c r="CZ44" s="623">
        <v>16.3</v>
      </c>
      <c r="DA44" s="624"/>
      <c r="DB44" s="624"/>
      <c r="DC44" s="625"/>
      <c r="DD44" s="626">
        <v>966377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2199844</v>
      </c>
      <c r="CS45" s="639"/>
      <c r="CT45" s="639"/>
      <c r="CU45" s="639"/>
      <c r="CV45" s="639"/>
      <c r="CW45" s="639"/>
      <c r="CX45" s="639"/>
      <c r="CY45" s="640"/>
      <c r="CZ45" s="623">
        <v>5.7</v>
      </c>
      <c r="DA45" s="641"/>
      <c r="DB45" s="641"/>
      <c r="DC45" s="642"/>
      <c r="DD45" s="626">
        <v>263662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4044851</v>
      </c>
      <c r="CS46" s="621"/>
      <c r="CT46" s="621"/>
      <c r="CU46" s="621"/>
      <c r="CV46" s="621"/>
      <c r="CW46" s="621"/>
      <c r="CX46" s="621"/>
      <c r="CY46" s="622"/>
      <c r="CZ46" s="623">
        <v>10.5</v>
      </c>
      <c r="DA46" s="624"/>
      <c r="DB46" s="624"/>
      <c r="DC46" s="625"/>
      <c r="DD46" s="626">
        <v>679568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v>1046896</v>
      </c>
      <c r="CS47" s="639"/>
      <c r="CT47" s="639"/>
      <c r="CU47" s="639"/>
      <c r="CV47" s="639"/>
      <c r="CW47" s="639"/>
      <c r="CX47" s="639"/>
      <c r="CY47" s="640"/>
      <c r="CZ47" s="623">
        <v>2.7</v>
      </c>
      <c r="DA47" s="641"/>
      <c r="DB47" s="641"/>
      <c r="DC47" s="642"/>
      <c r="DD47" s="626">
        <v>218787</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38654583</v>
      </c>
      <c r="CS49" s="605"/>
      <c r="CT49" s="605"/>
      <c r="CU49" s="605"/>
      <c r="CV49" s="605"/>
      <c r="CW49" s="605"/>
      <c r="CX49" s="605"/>
      <c r="CY49" s="606"/>
      <c r="CZ49" s="607">
        <v>100</v>
      </c>
      <c r="DA49" s="608"/>
      <c r="DB49" s="608"/>
      <c r="DC49" s="609"/>
      <c r="DD49" s="610">
        <v>24864300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364</v>
      </c>
      <c r="C7" s="1080"/>
      <c r="D7" s="1080"/>
      <c r="E7" s="1080"/>
      <c r="F7" s="1080"/>
      <c r="G7" s="1080"/>
      <c r="H7" s="1080"/>
      <c r="I7" s="1080"/>
      <c r="J7" s="1080"/>
      <c r="K7" s="1080"/>
      <c r="L7" s="1080"/>
      <c r="M7" s="1080"/>
      <c r="N7" s="1080"/>
      <c r="O7" s="1080"/>
      <c r="P7" s="1081"/>
      <c r="Q7" s="1133">
        <v>41254</v>
      </c>
      <c r="R7" s="1134"/>
      <c r="S7" s="1134"/>
      <c r="T7" s="1134"/>
      <c r="U7" s="1134"/>
      <c r="V7" s="1134">
        <v>38632</v>
      </c>
      <c r="W7" s="1134"/>
      <c r="X7" s="1134"/>
      <c r="Y7" s="1134"/>
      <c r="Z7" s="1134"/>
      <c r="AA7" s="1134">
        <v>2622</v>
      </c>
      <c r="AB7" s="1134"/>
      <c r="AC7" s="1134"/>
      <c r="AD7" s="1134"/>
      <c r="AE7" s="1135"/>
      <c r="AF7" s="1136">
        <v>1774</v>
      </c>
      <c r="AG7" s="1137"/>
      <c r="AH7" s="1137"/>
      <c r="AI7" s="1137"/>
      <c r="AJ7" s="1138"/>
      <c r="AK7" s="1120">
        <v>1564</v>
      </c>
      <c r="AL7" s="1121"/>
      <c r="AM7" s="1121"/>
      <c r="AN7" s="1121"/>
      <c r="AO7" s="1121"/>
      <c r="AP7" s="1121">
        <v>36322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549</v>
      </c>
      <c r="BT7" s="1125"/>
      <c r="BU7" s="1125"/>
      <c r="BV7" s="1125"/>
      <c r="BW7" s="1125"/>
      <c r="BX7" s="1125"/>
      <c r="BY7" s="1125"/>
      <c r="BZ7" s="1125"/>
      <c r="CA7" s="1125"/>
      <c r="CB7" s="1125"/>
      <c r="CC7" s="1125"/>
      <c r="CD7" s="1125"/>
      <c r="CE7" s="1125"/>
      <c r="CF7" s="1125"/>
      <c r="CG7" s="1126"/>
      <c r="CH7" s="1117">
        <v>-2</v>
      </c>
      <c r="CI7" s="1118"/>
      <c r="CJ7" s="1118"/>
      <c r="CK7" s="1118"/>
      <c r="CL7" s="1119"/>
      <c r="CM7" s="1117">
        <v>277</v>
      </c>
      <c r="CN7" s="1118"/>
      <c r="CO7" s="1118"/>
      <c r="CP7" s="1118"/>
      <c r="CQ7" s="1119"/>
      <c r="CR7" s="1117">
        <v>120</v>
      </c>
      <c r="CS7" s="1118"/>
      <c r="CT7" s="1118"/>
      <c r="CU7" s="1118"/>
      <c r="CV7" s="1119"/>
      <c r="CW7" s="1117">
        <v>11</v>
      </c>
      <c r="CX7" s="1118"/>
      <c r="CY7" s="1118"/>
      <c r="CZ7" s="1118"/>
      <c r="DA7" s="1119"/>
      <c r="DB7" s="1117" t="s">
        <v>552</v>
      </c>
      <c r="DC7" s="1118"/>
      <c r="DD7" s="1118"/>
      <c r="DE7" s="1118"/>
      <c r="DF7" s="1119"/>
      <c r="DG7" s="1117" t="s">
        <v>552</v>
      </c>
      <c r="DH7" s="1118"/>
      <c r="DI7" s="1118"/>
      <c r="DJ7" s="1118"/>
      <c r="DK7" s="1119"/>
      <c r="DL7" s="1117" t="s">
        <v>552</v>
      </c>
      <c r="DM7" s="1118"/>
      <c r="DN7" s="1118"/>
      <c r="DO7" s="1118"/>
      <c r="DP7" s="1119"/>
      <c r="DQ7" s="1117" t="s">
        <v>552</v>
      </c>
      <c r="DR7" s="1118"/>
      <c r="DS7" s="1118"/>
      <c r="DT7" s="1118"/>
      <c r="DU7" s="1119"/>
      <c r="DV7" s="1144"/>
      <c r="DW7" s="1145"/>
      <c r="DX7" s="1145"/>
      <c r="DY7" s="1145"/>
      <c r="DZ7" s="1146"/>
      <c r="EA7" s="207"/>
    </row>
    <row r="8" spans="1:131" s="208" customFormat="1" ht="26.25" customHeight="1" x14ac:dyDescent="0.15">
      <c r="A8" s="214">
        <v>2</v>
      </c>
      <c r="B8" s="1066" t="s">
        <v>365</v>
      </c>
      <c r="C8" s="1067"/>
      <c r="D8" s="1067"/>
      <c r="E8" s="1067"/>
      <c r="F8" s="1067"/>
      <c r="G8" s="1067"/>
      <c r="H8" s="1067"/>
      <c r="I8" s="1067"/>
      <c r="J8" s="1067"/>
      <c r="K8" s="1067"/>
      <c r="L8" s="1067"/>
      <c r="M8" s="1067"/>
      <c r="N8" s="1067"/>
      <c r="O8" s="1067"/>
      <c r="P8" s="1068"/>
      <c r="Q8" s="1072">
        <v>57</v>
      </c>
      <c r="R8" s="1073"/>
      <c r="S8" s="1073"/>
      <c r="T8" s="1073"/>
      <c r="U8" s="1073"/>
      <c r="V8" s="1073">
        <v>44</v>
      </c>
      <c r="W8" s="1073"/>
      <c r="X8" s="1073"/>
      <c r="Y8" s="1073"/>
      <c r="Z8" s="1073"/>
      <c r="AA8" s="1073">
        <v>13</v>
      </c>
      <c r="AB8" s="1073"/>
      <c r="AC8" s="1073"/>
      <c r="AD8" s="1073"/>
      <c r="AE8" s="1074"/>
      <c r="AF8" s="1048">
        <v>13</v>
      </c>
      <c r="AG8" s="1049"/>
      <c r="AH8" s="1049"/>
      <c r="AI8" s="1049"/>
      <c r="AJ8" s="1050"/>
      <c r="AK8" s="1115" t="s">
        <v>548</v>
      </c>
      <c r="AL8" s="1116"/>
      <c r="AM8" s="1116"/>
      <c r="AN8" s="1116"/>
      <c r="AO8" s="1116"/>
      <c r="AP8" s="1116" t="s">
        <v>548</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550</v>
      </c>
      <c r="BT8" s="1044"/>
      <c r="BU8" s="1044"/>
      <c r="BV8" s="1044"/>
      <c r="BW8" s="1044"/>
      <c r="BX8" s="1044"/>
      <c r="BY8" s="1044"/>
      <c r="BZ8" s="1044"/>
      <c r="CA8" s="1044"/>
      <c r="CB8" s="1044"/>
      <c r="CC8" s="1044"/>
      <c r="CD8" s="1044"/>
      <c r="CE8" s="1044"/>
      <c r="CF8" s="1044"/>
      <c r="CG8" s="1045"/>
      <c r="CH8" s="1018">
        <v>16</v>
      </c>
      <c r="CI8" s="1019"/>
      <c r="CJ8" s="1019"/>
      <c r="CK8" s="1019"/>
      <c r="CL8" s="1020"/>
      <c r="CM8" s="1018">
        <v>1664</v>
      </c>
      <c r="CN8" s="1019"/>
      <c r="CO8" s="1019"/>
      <c r="CP8" s="1019"/>
      <c r="CQ8" s="1020"/>
      <c r="CR8" s="1018">
        <v>510</v>
      </c>
      <c r="CS8" s="1019"/>
      <c r="CT8" s="1019"/>
      <c r="CU8" s="1019"/>
      <c r="CV8" s="1020"/>
      <c r="CW8" s="1018">
        <v>10</v>
      </c>
      <c r="CX8" s="1019"/>
      <c r="CY8" s="1019"/>
      <c r="CZ8" s="1019"/>
      <c r="DA8" s="1020"/>
      <c r="DB8" s="1018" t="s">
        <v>552</v>
      </c>
      <c r="DC8" s="1019"/>
      <c r="DD8" s="1019"/>
      <c r="DE8" s="1019"/>
      <c r="DF8" s="1020"/>
      <c r="DG8" s="1018" t="s">
        <v>552</v>
      </c>
      <c r="DH8" s="1019"/>
      <c r="DI8" s="1019"/>
      <c r="DJ8" s="1019"/>
      <c r="DK8" s="1020"/>
      <c r="DL8" s="1018" t="s">
        <v>552</v>
      </c>
      <c r="DM8" s="1019"/>
      <c r="DN8" s="1019"/>
      <c r="DO8" s="1019"/>
      <c r="DP8" s="1020"/>
      <c r="DQ8" s="1018" t="s">
        <v>552</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551</v>
      </c>
      <c r="BT9" s="1044"/>
      <c r="BU9" s="1044"/>
      <c r="BV9" s="1044"/>
      <c r="BW9" s="1044"/>
      <c r="BX9" s="1044"/>
      <c r="BY9" s="1044"/>
      <c r="BZ9" s="1044"/>
      <c r="CA9" s="1044"/>
      <c r="CB9" s="1044"/>
      <c r="CC9" s="1044"/>
      <c r="CD9" s="1044"/>
      <c r="CE9" s="1044"/>
      <c r="CF9" s="1044"/>
      <c r="CG9" s="1045"/>
      <c r="CH9" s="1018">
        <v>6</v>
      </c>
      <c r="CI9" s="1019"/>
      <c r="CJ9" s="1019"/>
      <c r="CK9" s="1019"/>
      <c r="CL9" s="1020"/>
      <c r="CM9" s="1018">
        <v>59</v>
      </c>
      <c r="CN9" s="1019"/>
      <c r="CO9" s="1019"/>
      <c r="CP9" s="1019"/>
      <c r="CQ9" s="1020"/>
      <c r="CR9" s="1018">
        <v>10</v>
      </c>
      <c r="CS9" s="1019"/>
      <c r="CT9" s="1019"/>
      <c r="CU9" s="1019"/>
      <c r="CV9" s="1020"/>
      <c r="CW9" s="1018">
        <v>10</v>
      </c>
      <c r="CX9" s="1019"/>
      <c r="CY9" s="1019"/>
      <c r="CZ9" s="1019"/>
      <c r="DA9" s="1020"/>
      <c r="DB9" s="1018" t="s">
        <v>552</v>
      </c>
      <c r="DC9" s="1019"/>
      <c r="DD9" s="1019"/>
      <c r="DE9" s="1019"/>
      <c r="DF9" s="1020"/>
      <c r="DG9" s="1018" t="s">
        <v>552</v>
      </c>
      <c r="DH9" s="1019"/>
      <c r="DI9" s="1019"/>
      <c r="DJ9" s="1019"/>
      <c r="DK9" s="1020"/>
      <c r="DL9" s="1018" t="s">
        <v>552</v>
      </c>
      <c r="DM9" s="1019"/>
      <c r="DN9" s="1019"/>
      <c r="DO9" s="1019"/>
      <c r="DP9" s="1020"/>
      <c r="DQ9" s="1018" t="s">
        <v>552</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7">
        <f>ROUND((41253901+57324)/1000,0)</f>
        <v>41311</v>
      </c>
      <c r="R23" s="1098"/>
      <c r="S23" s="1098"/>
      <c r="T23" s="1098"/>
      <c r="U23" s="1098"/>
      <c r="V23" s="1098">
        <f>ROUND((38632253+43874)/1000,0)</f>
        <v>38676</v>
      </c>
      <c r="W23" s="1098"/>
      <c r="X23" s="1098"/>
      <c r="Y23" s="1098"/>
      <c r="Z23" s="1098"/>
      <c r="AA23" s="1098">
        <f>ROUND((2621648+13450)/1000,0)</f>
        <v>2635</v>
      </c>
      <c r="AB23" s="1098"/>
      <c r="AC23" s="1098"/>
      <c r="AD23" s="1098"/>
      <c r="AE23" s="1099"/>
      <c r="AF23" s="1100">
        <v>1788</v>
      </c>
      <c r="AG23" s="1098"/>
      <c r="AH23" s="1098"/>
      <c r="AI23" s="1098"/>
      <c r="AJ23" s="1101"/>
      <c r="AK23" s="1102"/>
      <c r="AL23" s="1103"/>
      <c r="AM23" s="1103"/>
      <c r="AN23" s="1103"/>
      <c r="AO23" s="1103"/>
      <c r="AP23" s="1098">
        <f>ROUND(36321792/1000,0)</f>
        <v>36322</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347</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379</v>
      </c>
      <c r="C28" s="1080"/>
      <c r="D28" s="1080"/>
      <c r="E28" s="1080"/>
      <c r="F28" s="1080"/>
      <c r="G28" s="1080"/>
      <c r="H28" s="1080"/>
      <c r="I28" s="1080"/>
      <c r="J28" s="1080"/>
      <c r="K28" s="1080"/>
      <c r="L28" s="1080"/>
      <c r="M28" s="1080"/>
      <c r="N28" s="1080"/>
      <c r="O28" s="1080"/>
      <c r="P28" s="1081"/>
      <c r="Q28" s="1082">
        <v>9105</v>
      </c>
      <c r="R28" s="1083"/>
      <c r="S28" s="1083"/>
      <c r="T28" s="1083"/>
      <c r="U28" s="1083"/>
      <c r="V28" s="1083">
        <v>8584</v>
      </c>
      <c r="W28" s="1083"/>
      <c r="X28" s="1083"/>
      <c r="Y28" s="1083"/>
      <c r="Z28" s="1083"/>
      <c r="AA28" s="1083">
        <f>Q28-V28</f>
        <v>521</v>
      </c>
      <c r="AB28" s="1083"/>
      <c r="AC28" s="1083"/>
      <c r="AD28" s="1083"/>
      <c r="AE28" s="1084"/>
      <c r="AF28" s="1085">
        <v>521</v>
      </c>
      <c r="AG28" s="1083"/>
      <c r="AH28" s="1083"/>
      <c r="AI28" s="1083"/>
      <c r="AJ28" s="1086"/>
      <c r="AK28" s="1087">
        <v>598</v>
      </c>
      <c r="AL28" s="1075"/>
      <c r="AM28" s="1075"/>
      <c r="AN28" s="1075"/>
      <c r="AO28" s="1075"/>
      <c r="AP28" s="1075" t="s">
        <v>540</v>
      </c>
      <c r="AQ28" s="1075"/>
      <c r="AR28" s="1075"/>
      <c r="AS28" s="1075"/>
      <c r="AT28" s="1075"/>
      <c r="AU28" s="1075" t="s">
        <v>540</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380</v>
      </c>
      <c r="C29" s="1067"/>
      <c r="D29" s="1067"/>
      <c r="E29" s="1067"/>
      <c r="F29" s="1067"/>
      <c r="G29" s="1067"/>
      <c r="H29" s="1067"/>
      <c r="I29" s="1067"/>
      <c r="J29" s="1067"/>
      <c r="K29" s="1067"/>
      <c r="L29" s="1067"/>
      <c r="M29" s="1067"/>
      <c r="N29" s="1067"/>
      <c r="O29" s="1067"/>
      <c r="P29" s="1068"/>
      <c r="Q29" s="1072">
        <v>229</v>
      </c>
      <c r="R29" s="1073"/>
      <c r="S29" s="1073"/>
      <c r="T29" s="1073"/>
      <c r="U29" s="1073"/>
      <c r="V29" s="1073">
        <v>207</v>
      </c>
      <c r="W29" s="1073"/>
      <c r="X29" s="1073"/>
      <c r="Y29" s="1073"/>
      <c r="Z29" s="1073"/>
      <c r="AA29" s="1074">
        <f t="shared" ref="AA29:AA37" si="0">Q29-V29</f>
        <v>22</v>
      </c>
      <c r="AB29" s="1049"/>
      <c r="AC29" s="1049"/>
      <c r="AD29" s="1049"/>
      <c r="AE29" s="1050"/>
      <c r="AF29" s="1048">
        <v>22</v>
      </c>
      <c r="AG29" s="1049"/>
      <c r="AH29" s="1049"/>
      <c r="AI29" s="1049"/>
      <c r="AJ29" s="1050"/>
      <c r="AK29" s="1009">
        <v>49</v>
      </c>
      <c r="AL29" s="1000"/>
      <c r="AM29" s="1000"/>
      <c r="AN29" s="1000"/>
      <c r="AO29" s="1000"/>
      <c r="AP29" s="1000">
        <v>384</v>
      </c>
      <c r="AQ29" s="1000"/>
      <c r="AR29" s="1000"/>
      <c r="AS29" s="1000"/>
      <c r="AT29" s="1000"/>
      <c r="AU29" s="1000">
        <v>86</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381</v>
      </c>
      <c r="C30" s="1067"/>
      <c r="D30" s="1067"/>
      <c r="E30" s="1067"/>
      <c r="F30" s="1067"/>
      <c r="G30" s="1067"/>
      <c r="H30" s="1067"/>
      <c r="I30" s="1067"/>
      <c r="J30" s="1067"/>
      <c r="K30" s="1067"/>
      <c r="L30" s="1067"/>
      <c r="M30" s="1067"/>
      <c r="N30" s="1067"/>
      <c r="O30" s="1067"/>
      <c r="P30" s="1068"/>
      <c r="Q30" s="1072">
        <v>6374</v>
      </c>
      <c r="R30" s="1073"/>
      <c r="S30" s="1073"/>
      <c r="T30" s="1073"/>
      <c r="U30" s="1073"/>
      <c r="V30" s="1073">
        <v>6263</v>
      </c>
      <c r="W30" s="1073"/>
      <c r="X30" s="1073"/>
      <c r="Y30" s="1073"/>
      <c r="Z30" s="1073"/>
      <c r="AA30" s="1074">
        <f t="shared" si="0"/>
        <v>111</v>
      </c>
      <c r="AB30" s="1049"/>
      <c r="AC30" s="1049"/>
      <c r="AD30" s="1049"/>
      <c r="AE30" s="1050"/>
      <c r="AF30" s="1048">
        <v>111</v>
      </c>
      <c r="AG30" s="1049"/>
      <c r="AH30" s="1049"/>
      <c r="AI30" s="1049"/>
      <c r="AJ30" s="1050"/>
      <c r="AK30" s="1009">
        <v>984</v>
      </c>
      <c r="AL30" s="1000"/>
      <c r="AM30" s="1000"/>
      <c r="AN30" s="1000"/>
      <c r="AO30" s="1000"/>
      <c r="AP30" s="1000" t="s">
        <v>540</v>
      </c>
      <c r="AQ30" s="1000"/>
      <c r="AR30" s="1000"/>
      <c r="AS30" s="1000"/>
      <c r="AT30" s="1000"/>
      <c r="AU30" s="1000" t="s">
        <v>540</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382</v>
      </c>
      <c r="C31" s="1067"/>
      <c r="D31" s="1067"/>
      <c r="E31" s="1067"/>
      <c r="F31" s="1067"/>
      <c r="G31" s="1067"/>
      <c r="H31" s="1067"/>
      <c r="I31" s="1067"/>
      <c r="J31" s="1067"/>
      <c r="K31" s="1067"/>
      <c r="L31" s="1067"/>
      <c r="M31" s="1067"/>
      <c r="N31" s="1067"/>
      <c r="O31" s="1067"/>
      <c r="P31" s="1068"/>
      <c r="Q31" s="1072">
        <v>847</v>
      </c>
      <c r="R31" s="1073"/>
      <c r="S31" s="1073"/>
      <c r="T31" s="1073"/>
      <c r="U31" s="1073"/>
      <c r="V31" s="1073">
        <v>829</v>
      </c>
      <c r="W31" s="1073"/>
      <c r="X31" s="1073"/>
      <c r="Y31" s="1073"/>
      <c r="Z31" s="1073"/>
      <c r="AA31" s="1074">
        <f t="shared" si="0"/>
        <v>18</v>
      </c>
      <c r="AB31" s="1049"/>
      <c r="AC31" s="1049"/>
      <c r="AD31" s="1049"/>
      <c r="AE31" s="1050"/>
      <c r="AF31" s="1048">
        <v>18</v>
      </c>
      <c r="AG31" s="1049"/>
      <c r="AH31" s="1049"/>
      <c r="AI31" s="1049"/>
      <c r="AJ31" s="1050"/>
      <c r="AK31" s="1009">
        <v>230</v>
      </c>
      <c r="AL31" s="1000"/>
      <c r="AM31" s="1000"/>
      <c r="AN31" s="1000"/>
      <c r="AO31" s="1000"/>
      <c r="AP31" s="1000" t="s">
        <v>540</v>
      </c>
      <c r="AQ31" s="1000"/>
      <c r="AR31" s="1000"/>
      <c r="AS31" s="1000"/>
      <c r="AT31" s="1000"/>
      <c r="AU31" s="1000" t="s">
        <v>540</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383</v>
      </c>
      <c r="C32" s="1067"/>
      <c r="D32" s="1067"/>
      <c r="E32" s="1067"/>
      <c r="F32" s="1067"/>
      <c r="G32" s="1067"/>
      <c r="H32" s="1067"/>
      <c r="I32" s="1067"/>
      <c r="J32" s="1067"/>
      <c r="K32" s="1067"/>
      <c r="L32" s="1067"/>
      <c r="M32" s="1067"/>
      <c r="N32" s="1067"/>
      <c r="O32" s="1067"/>
      <c r="P32" s="1068"/>
      <c r="Q32" s="1072">
        <v>56</v>
      </c>
      <c r="R32" s="1073"/>
      <c r="S32" s="1073"/>
      <c r="T32" s="1073"/>
      <c r="U32" s="1073"/>
      <c r="V32" s="1073">
        <v>54</v>
      </c>
      <c r="W32" s="1073"/>
      <c r="X32" s="1073"/>
      <c r="Y32" s="1073"/>
      <c r="Z32" s="1073"/>
      <c r="AA32" s="1074">
        <f t="shared" si="0"/>
        <v>2</v>
      </c>
      <c r="AB32" s="1049"/>
      <c r="AC32" s="1049"/>
      <c r="AD32" s="1049"/>
      <c r="AE32" s="1050"/>
      <c r="AF32" s="1048">
        <v>2</v>
      </c>
      <c r="AG32" s="1049"/>
      <c r="AH32" s="1049"/>
      <c r="AI32" s="1049"/>
      <c r="AJ32" s="1050"/>
      <c r="AK32" s="1009">
        <v>31</v>
      </c>
      <c r="AL32" s="1000"/>
      <c r="AM32" s="1000"/>
      <c r="AN32" s="1000"/>
      <c r="AO32" s="1000"/>
      <c r="AP32" s="1000" t="s">
        <v>540</v>
      </c>
      <c r="AQ32" s="1000"/>
      <c r="AR32" s="1000"/>
      <c r="AS32" s="1000"/>
      <c r="AT32" s="1000"/>
      <c r="AU32" s="1000" t="s">
        <v>540</v>
      </c>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384</v>
      </c>
      <c r="C33" s="1067"/>
      <c r="D33" s="1067"/>
      <c r="E33" s="1067"/>
      <c r="F33" s="1067"/>
      <c r="G33" s="1067"/>
      <c r="H33" s="1067"/>
      <c r="I33" s="1067"/>
      <c r="J33" s="1067"/>
      <c r="K33" s="1067"/>
      <c r="L33" s="1067"/>
      <c r="M33" s="1067"/>
      <c r="N33" s="1067"/>
      <c r="O33" s="1067"/>
      <c r="P33" s="1068"/>
      <c r="Q33" s="1072">
        <v>20</v>
      </c>
      <c r="R33" s="1073"/>
      <c r="S33" s="1073"/>
      <c r="T33" s="1073"/>
      <c r="U33" s="1073"/>
      <c r="V33" s="1073">
        <v>16</v>
      </c>
      <c r="W33" s="1073"/>
      <c r="X33" s="1073"/>
      <c r="Y33" s="1073"/>
      <c r="Z33" s="1073"/>
      <c r="AA33" s="1074">
        <f t="shared" si="0"/>
        <v>4</v>
      </c>
      <c r="AB33" s="1049"/>
      <c r="AC33" s="1049"/>
      <c r="AD33" s="1049"/>
      <c r="AE33" s="1050"/>
      <c r="AF33" s="1048">
        <v>4</v>
      </c>
      <c r="AG33" s="1049"/>
      <c r="AH33" s="1049"/>
      <c r="AI33" s="1049"/>
      <c r="AJ33" s="1050"/>
      <c r="AK33" s="1009">
        <v>7</v>
      </c>
      <c r="AL33" s="1000"/>
      <c r="AM33" s="1000"/>
      <c r="AN33" s="1000"/>
      <c r="AO33" s="1000"/>
      <c r="AP33" s="1000" t="s">
        <v>540</v>
      </c>
      <c r="AQ33" s="1000"/>
      <c r="AR33" s="1000"/>
      <c r="AS33" s="1000"/>
      <c r="AT33" s="1000"/>
      <c r="AU33" s="1000" t="s">
        <v>540</v>
      </c>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385</v>
      </c>
      <c r="C34" s="1067"/>
      <c r="D34" s="1067"/>
      <c r="E34" s="1067"/>
      <c r="F34" s="1067"/>
      <c r="G34" s="1067"/>
      <c r="H34" s="1067"/>
      <c r="I34" s="1067"/>
      <c r="J34" s="1067"/>
      <c r="K34" s="1067"/>
      <c r="L34" s="1067"/>
      <c r="M34" s="1067"/>
      <c r="N34" s="1067"/>
      <c r="O34" s="1067"/>
      <c r="P34" s="1068"/>
      <c r="Q34" s="1072">
        <v>14</v>
      </c>
      <c r="R34" s="1073"/>
      <c r="S34" s="1073"/>
      <c r="T34" s="1073"/>
      <c r="U34" s="1073"/>
      <c r="V34" s="1073">
        <v>13</v>
      </c>
      <c r="W34" s="1073"/>
      <c r="X34" s="1073"/>
      <c r="Y34" s="1073"/>
      <c r="Z34" s="1073"/>
      <c r="AA34" s="1074">
        <v>2</v>
      </c>
      <c r="AB34" s="1049"/>
      <c r="AC34" s="1049"/>
      <c r="AD34" s="1049"/>
      <c r="AE34" s="1050"/>
      <c r="AF34" s="1048">
        <v>2</v>
      </c>
      <c r="AG34" s="1049"/>
      <c r="AH34" s="1049"/>
      <c r="AI34" s="1049"/>
      <c r="AJ34" s="1050"/>
      <c r="AK34" s="1009" t="s">
        <v>540</v>
      </c>
      <c r="AL34" s="1000"/>
      <c r="AM34" s="1000"/>
      <c r="AN34" s="1000"/>
      <c r="AO34" s="1000"/>
      <c r="AP34" s="1000" t="s">
        <v>540</v>
      </c>
      <c r="AQ34" s="1000"/>
      <c r="AR34" s="1000"/>
      <c r="AS34" s="1000"/>
      <c r="AT34" s="1000"/>
      <c r="AU34" s="1000" t="s">
        <v>540</v>
      </c>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386</v>
      </c>
      <c r="C35" s="1067"/>
      <c r="D35" s="1067"/>
      <c r="E35" s="1067"/>
      <c r="F35" s="1067"/>
      <c r="G35" s="1067"/>
      <c r="H35" s="1067"/>
      <c r="I35" s="1067"/>
      <c r="J35" s="1067"/>
      <c r="K35" s="1067"/>
      <c r="L35" s="1067"/>
      <c r="M35" s="1067"/>
      <c r="N35" s="1067"/>
      <c r="O35" s="1067"/>
      <c r="P35" s="1068"/>
      <c r="Q35" s="1072">
        <v>2166</v>
      </c>
      <c r="R35" s="1073"/>
      <c r="S35" s="1073"/>
      <c r="T35" s="1073"/>
      <c r="U35" s="1073"/>
      <c r="V35" s="1073">
        <v>1999</v>
      </c>
      <c r="W35" s="1073"/>
      <c r="X35" s="1073"/>
      <c r="Y35" s="1073"/>
      <c r="Z35" s="1073"/>
      <c r="AA35" s="1073">
        <f t="shared" si="0"/>
        <v>167</v>
      </c>
      <c r="AB35" s="1073"/>
      <c r="AC35" s="1073"/>
      <c r="AD35" s="1073"/>
      <c r="AE35" s="1074"/>
      <c r="AF35" s="1048">
        <v>3246</v>
      </c>
      <c r="AG35" s="1049"/>
      <c r="AH35" s="1049"/>
      <c r="AI35" s="1049"/>
      <c r="AJ35" s="1050"/>
      <c r="AK35" s="1009">
        <v>869</v>
      </c>
      <c r="AL35" s="1000"/>
      <c r="AM35" s="1000"/>
      <c r="AN35" s="1000"/>
      <c r="AO35" s="1000"/>
      <c r="AP35" s="1000">
        <v>11045</v>
      </c>
      <c r="AQ35" s="1000"/>
      <c r="AR35" s="1000"/>
      <c r="AS35" s="1000"/>
      <c r="AT35" s="1000"/>
      <c r="AU35" s="1000">
        <v>2264</v>
      </c>
      <c r="AV35" s="1000"/>
      <c r="AW35" s="1000"/>
      <c r="AX35" s="1000"/>
      <c r="AY35" s="1000"/>
      <c r="AZ35" s="1071"/>
      <c r="BA35" s="1071"/>
      <c r="BB35" s="1071"/>
      <c r="BC35" s="1071"/>
      <c r="BD35" s="1071"/>
      <c r="BE35" s="1061" t="s">
        <v>387</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388</v>
      </c>
      <c r="C36" s="1067"/>
      <c r="D36" s="1067"/>
      <c r="E36" s="1067"/>
      <c r="F36" s="1067"/>
      <c r="G36" s="1067"/>
      <c r="H36" s="1067"/>
      <c r="I36" s="1067"/>
      <c r="J36" s="1067"/>
      <c r="K36" s="1067"/>
      <c r="L36" s="1067"/>
      <c r="M36" s="1067"/>
      <c r="N36" s="1067"/>
      <c r="O36" s="1067"/>
      <c r="P36" s="1068"/>
      <c r="Q36" s="1072">
        <v>3967</v>
      </c>
      <c r="R36" s="1073"/>
      <c r="S36" s="1073"/>
      <c r="T36" s="1073"/>
      <c r="U36" s="1073"/>
      <c r="V36" s="1073">
        <v>3953</v>
      </c>
      <c r="W36" s="1073"/>
      <c r="X36" s="1073"/>
      <c r="Y36" s="1073"/>
      <c r="Z36" s="1073"/>
      <c r="AA36" s="1073">
        <f t="shared" si="0"/>
        <v>14</v>
      </c>
      <c r="AB36" s="1073"/>
      <c r="AC36" s="1073"/>
      <c r="AD36" s="1073"/>
      <c r="AE36" s="1074"/>
      <c r="AF36" s="1048">
        <v>2195</v>
      </c>
      <c r="AG36" s="1049"/>
      <c r="AH36" s="1049"/>
      <c r="AI36" s="1049"/>
      <c r="AJ36" s="1050"/>
      <c r="AK36" s="1009">
        <v>2316</v>
      </c>
      <c r="AL36" s="1000"/>
      <c r="AM36" s="1000"/>
      <c r="AN36" s="1000"/>
      <c r="AO36" s="1000"/>
      <c r="AP36" s="1000">
        <v>28335</v>
      </c>
      <c r="AQ36" s="1000"/>
      <c r="AR36" s="1000"/>
      <c r="AS36" s="1000"/>
      <c r="AT36" s="1000"/>
      <c r="AU36" s="1000">
        <v>25331</v>
      </c>
      <c r="AV36" s="1000"/>
      <c r="AW36" s="1000"/>
      <c r="AX36" s="1000"/>
      <c r="AY36" s="1000"/>
      <c r="AZ36" s="1071"/>
      <c r="BA36" s="1071"/>
      <c r="BB36" s="1071"/>
      <c r="BC36" s="1071"/>
      <c r="BD36" s="1071"/>
      <c r="BE36" s="1061" t="s">
        <v>387</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t="s">
        <v>389</v>
      </c>
      <c r="C37" s="1067"/>
      <c r="D37" s="1067"/>
      <c r="E37" s="1067"/>
      <c r="F37" s="1067"/>
      <c r="G37" s="1067"/>
      <c r="H37" s="1067"/>
      <c r="I37" s="1067"/>
      <c r="J37" s="1067"/>
      <c r="K37" s="1067"/>
      <c r="L37" s="1067"/>
      <c r="M37" s="1067"/>
      <c r="N37" s="1067"/>
      <c r="O37" s="1067"/>
      <c r="P37" s="1068"/>
      <c r="Q37" s="1072">
        <v>198</v>
      </c>
      <c r="R37" s="1073"/>
      <c r="S37" s="1073"/>
      <c r="T37" s="1073"/>
      <c r="U37" s="1073"/>
      <c r="V37" s="1073">
        <v>191</v>
      </c>
      <c r="W37" s="1073"/>
      <c r="X37" s="1073"/>
      <c r="Y37" s="1073"/>
      <c r="Z37" s="1073"/>
      <c r="AA37" s="1073">
        <f t="shared" si="0"/>
        <v>7</v>
      </c>
      <c r="AB37" s="1073"/>
      <c r="AC37" s="1073"/>
      <c r="AD37" s="1073"/>
      <c r="AE37" s="1074"/>
      <c r="AF37" s="1048">
        <v>176</v>
      </c>
      <c r="AG37" s="1049"/>
      <c r="AH37" s="1049"/>
      <c r="AI37" s="1049"/>
      <c r="AJ37" s="1050"/>
      <c r="AK37" s="1009">
        <v>36</v>
      </c>
      <c r="AL37" s="1000"/>
      <c r="AM37" s="1000"/>
      <c r="AN37" s="1000"/>
      <c r="AO37" s="1000"/>
      <c r="AP37" s="1000" t="s">
        <v>540</v>
      </c>
      <c r="AQ37" s="1000"/>
      <c r="AR37" s="1000"/>
      <c r="AS37" s="1000"/>
      <c r="AT37" s="1000"/>
      <c r="AU37" s="1000" t="s">
        <v>540</v>
      </c>
      <c r="AV37" s="1000"/>
      <c r="AW37" s="1000"/>
      <c r="AX37" s="1000"/>
      <c r="AY37" s="1000"/>
      <c r="AZ37" s="1071"/>
      <c r="BA37" s="1071"/>
      <c r="BB37" s="1071"/>
      <c r="BC37" s="1071"/>
      <c r="BD37" s="1071"/>
      <c r="BE37" s="1061" t="s">
        <v>387</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t="s">
        <v>390</v>
      </c>
      <c r="C38" s="1067"/>
      <c r="D38" s="1067"/>
      <c r="E38" s="1067"/>
      <c r="F38" s="1067"/>
      <c r="G38" s="1067"/>
      <c r="H38" s="1067"/>
      <c r="I38" s="1067"/>
      <c r="J38" s="1067"/>
      <c r="K38" s="1067"/>
      <c r="L38" s="1067"/>
      <c r="M38" s="1067"/>
      <c r="N38" s="1067"/>
      <c r="O38" s="1067"/>
      <c r="P38" s="1068"/>
      <c r="Q38" s="1072">
        <v>4</v>
      </c>
      <c r="R38" s="1073"/>
      <c r="S38" s="1073"/>
      <c r="T38" s="1073"/>
      <c r="U38" s="1073"/>
      <c r="V38" s="1073">
        <v>4</v>
      </c>
      <c r="W38" s="1073"/>
      <c r="X38" s="1073"/>
      <c r="Y38" s="1073"/>
      <c r="Z38" s="1073"/>
      <c r="AA38" s="1073">
        <f t="shared" ref="AA38" si="1">Q38-V38</f>
        <v>0</v>
      </c>
      <c r="AB38" s="1073"/>
      <c r="AC38" s="1073"/>
      <c r="AD38" s="1073"/>
      <c r="AE38" s="1074"/>
      <c r="AF38" s="1048">
        <v>0</v>
      </c>
      <c r="AG38" s="1049"/>
      <c r="AH38" s="1049"/>
      <c r="AI38" s="1049"/>
      <c r="AJ38" s="1050"/>
      <c r="AK38" s="1009" t="s">
        <v>540</v>
      </c>
      <c r="AL38" s="1000"/>
      <c r="AM38" s="1000"/>
      <c r="AN38" s="1000"/>
      <c r="AO38" s="1000"/>
      <c r="AP38" s="1000" t="s">
        <v>540</v>
      </c>
      <c r="AQ38" s="1000"/>
      <c r="AR38" s="1000"/>
      <c r="AS38" s="1000"/>
      <c r="AT38" s="1000"/>
      <c r="AU38" s="1000" t="s">
        <v>540</v>
      </c>
      <c r="AV38" s="1000"/>
      <c r="AW38" s="1000"/>
      <c r="AX38" s="1000"/>
      <c r="AY38" s="1000"/>
      <c r="AZ38" s="1071"/>
      <c r="BA38" s="1071"/>
      <c r="BB38" s="1071"/>
      <c r="BC38" s="1071"/>
      <c r="BD38" s="1071"/>
      <c r="BE38" s="1061" t="s">
        <v>391</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6297</v>
      </c>
      <c r="AG63" s="988"/>
      <c r="AH63" s="988"/>
      <c r="AI63" s="988"/>
      <c r="AJ63" s="1059"/>
      <c r="AK63" s="1060"/>
      <c r="AL63" s="992"/>
      <c r="AM63" s="992"/>
      <c r="AN63" s="992"/>
      <c r="AO63" s="992"/>
      <c r="AP63" s="988">
        <f>ROUND((384112+11044622+28334568)/1000,0)</f>
        <v>39763</v>
      </c>
      <c r="AQ63" s="988"/>
      <c r="AR63" s="988"/>
      <c r="AS63" s="988"/>
      <c r="AT63" s="988"/>
      <c r="AU63" s="988">
        <f>ROUND((86425+2264147+25331103)/1000,0)</f>
        <v>27682</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395</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396</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541</v>
      </c>
      <c r="C68" s="1015"/>
      <c r="D68" s="1015"/>
      <c r="E68" s="1015"/>
      <c r="F68" s="1015"/>
      <c r="G68" s="1015"/>
      <c r="H68" s="1015"/>
      <c r="I68" s="1015"/>
      <c r="J68" s="1015"/>
      <c r="K68" s="1015"/>
      <c r="L68" s="1015"/>
      <c r="M68" s="1015"/>
      <c r="N68" s="1015"/>
      <c r="O68" s="1015"/>
      <c r="P68" s="1016"/>
      <c r="Q68" s="1017">
        <v>215</v>
      </c>
      <c r="R68" s="1011"/>
      <c r="S68" s="1011"/>
      <c r="T68" s="1011"/>
      <c r="U68" s="1011"/>
      <c r="V68" s="1011">
        <v>201</v>
      </c>
      <c r="W68" s="1011"/>
      <c r="X68" s="1011"/>
      <c r="Y68" s="1011"/>
      <c r="Z68" s="1011"/>
      <c r="AA68" s="1011">
        <v>14</v>
      </c>
      <c r="AB68" s="1011"/>
      <c r="AC68" s="1011"/>
      <c r="AD68" s="1011"/>
      <c r="AE68" s="1011"/>
      <c r="AF68" s="1011">
        <v>14</v>
      </c>
      <c r="AG68" s="1011"/>
      <c r="AH68" s="1011"/>
      <c r="AI68" s="1011"/>
      <c r="AJ68" s="1011"/>
      <c r="AK68" s="1011" t="s">
        <v>548</v>
      </c>
      <c r="AL68" s="1011"/>
      <c r="AM68" s="1011"/>
      <c r="AN68" s="1011"/>
      <c r="AO68" s="1011"/>
      <c r="AP68" s="1011" t="s">
        <v>548</v>
      </c>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542</v>
      </c>
      <c r="C69" s="1004"/>
      <c r="D69" s="1004"/>
      <c r="E69" s="1004"/>
      <c r="F69" s="1004"/>
      <c r="G69" s="1004"/>
      <c r="H69" s="1004"/>
      <c r="I69" s="1004"/>
      <c r="J69" s="1004"/>
      <c r="K69" s="1004"/>
      <c r="L69" s="1004"/>
      <c r="M69" s="1004"/>
      <c r="N69" s="1004"/>
      <c r="O69" s="1004"/>
      <c r="P69" s="1005"/>
      <c r="Q69" s="1006">
        <v>15052</v>
      </c>
      <c r="R69" s="1000"/>
      <c r="S69" s="1000"/>
      <c r="T69" s="1000"/>
      <c r="U69" s="1000"/>
      <c r="V69" s="1000">
        <v>12500</v>
      </c>
      <c r="W69" s="1000"/>
      <c r="X69" s="1000"/>
      <c r="Y69" s="1000"/>
      <c r="Z69" s="1000"/>
      <c r="AA69" s="1000">
        <v>2552</v>
      </c>
      <c r="AB69" s="1000"/>
      <c r="AC69" s="1000"/>
      <c r="AD69" s="1000"/>
      <c r="AE69" s="1000"/>
      <c r="AF69" s="1000">
        <v>2552</v>
      </c>
      <c r="AG69" s="1000"/>
      <c r="AH69" s="1000"/>
      <c r="AI69" s="1000"/>
      <c r="AJ69" s="1000"/>
      <c r="AK69" s="1000" t="s">
        <v>548</v>
      </c>
      <c r="AL69" s="1000"/>
      <c r="AM69" s="1000"/>
      <c r="AN69" s="1000"/>
      <c r="AO69" s="1000"/>
      <c r="AP69" s="1000" t="s">
        <v>548</v>
      </c>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543</v>
      </c>
      <c r="C70" s="1004"/>
      <c r="D70" s="1004"/>
      <c r="E70" s="1004"/>
      <c r="F70" s="1004"/>
      <c r="G70" s="1004"/>
      <c r="H70" s="1004"/>
      <c r="I70" s="1004"/>
      <c r="J70" s="1004"/>
      <c r="K70" s="1004"/>
      <c r="L70" s="1004"/>
      <c r="M70" s="1004"/>
      <c r="N70" s="1004"/>
      <c r="O70" s="1004"/>
      <c r="P70" s="1005"/>
      <c r="Q70" s="1006">
        <v>131</v>
      </c>
      <c r="R70" s="1000"/>
      <c r="S70" s="1000"/>
      <c r="T70" s="1000"/>
      <c r="U70" s="1000"/>
      <c r="V70" s="1000">
        <v>123</v>
      </c>
      <c r="W70" s="1000"/>
      <c r="X70" s="1000"/>
      <c r="Y70" s="1000"/>
      <c r="Z70" s="1000"/>
      <c r="AA70" s="1000">
        <v>7</v>
      </c>
      <c r="AB70" s="1000"/>
      <c r="AC70" s="1000"/>
      <c r="AD70" s="1000"/>
      <c r="AE70" s="1000"/>
      <c r="AF70" s="1000">
        <v>7</v>
      </c>
      <c r="AG70" s="1000"/>
      <c r="AH70" s="1000"/>
      <c r="AI70" s="1000"/>
      <c r="AJ70" s="1000"/>
      <c r="AK70" s="1000" t="s">
        <v>548</v>
      </c>
      <c r="AL70" s="1000"/>
      <c r="AM70" s="1000"/>
      <c r="AN70" s="1000"/>
      <c r="AO70" s="1000"/>
      <c r="AP70" s="1000" t="s">
        <v>548</v>
      </c>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544</v>
      </c>
      <c r="C71" s="1004"/>
      <c r="D71" s="1004"/>
      <c r="E71" s="1004"/>
      <c r="F71" s="1004"/>
      <c r="G71" s="1004"/>
      <c r="H71" s="1004"/>
      <c r="I71" s="1004"/>
      <c r="J71" s="1004"/>
      <c r="K71" s="1004"/>
      <c r="L71" s="1004"/>
      <c r="M71" s="1004"/>
      <c r="N71" s="1004"/>
      <c r="O71" s="1004"/>
      <c r="P71" s="1005"/>
      <c r="Q71" s="1006">
        <v>11</v>
      </c>
      <c r="R71" s="1000"/>
      <c r="S71" s="1000"/>
      <c r="T71" s="1000"/>
      <c r="U71" s="1000"/>
      <c r="V71" s="1000">
        <v>11</v>
      </c>
      <c r="W71" s="1000"/>
      <c r="X71" s="1000"/>
      <c r="Y71" s="1000"/>
      <c r="Z71" s="1000"/>
      <c r="AA71" s="1000">
        <v>1</v>
      </c>
      <c r="AB71" s="1000"/>
      <c r="AC71" s="1000"/>
      <c r="AD71" s="1000"/>
      <c r="AE71" s="1000"/>
      <c r="AF71" s="1000">
        <v>1</v>
      </c>
      <c r="AG71" s="1000"/>
      <c r="AH71" s="1000"/>
      <c r="AI71" s="1000"/>
      <c r="AJ71" s="1000"/>
      <c r="AK71" s="1000">
        <v>1</v>
      </c>
      <c r="AL71" s="1000"/>
      <c r="AM71" s="1000"/>
      <c r="AN71" s="1000"/>
      <c r="AO71" s="1000"/>
      <c r="AP71" s="1000" t="s">
        <v>548</v>
      </c>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545</v>
      </c>
      <c r="C72" s="1004"/>
      <c r="D72" s="1004"/>
      <c r="E72" s="1004"/>
      <c r="F72" s="1004"/>
      <c r="G72" s="1004"/>
      <c r="H72" s="1004"/>
      <c r="I72" s="1004"/>
      <c r="J72" s="1004"/>
      <c r="K72" s="1004"/>
      <c r="L72" s="1004"/>
      <c r="M72" s="1004"/>
      <c r="N72" s="1004"/>
      <c r="O72" s="1004"/>
      <c r="P72" s="1005"/>
      <c r="Q72" s="1006">
        <v>212</v>
      </c>
      <c r="R72" s="1000"/>
      <c r="S72" s="1000"/>
      <c r="T72" s="1000"/>
      <c r="U72" s="1000"/>
      <c r="V72" s="1000">
        <v>190</v>
      </c>
      <c r="W72" s="1000"/>
      <c r="X72" s="1000"/>
      <c r="Y72" s="1000"/>
      <c r="Z72" s="1000"/>
      <c r="AA72" s="1000">
        <v>22</v>
      </c>
      <c r="AB72" s="1000"/>
      <c r="AC72" s="1000"/>
      <c r="AD72" s="1000"/>
      <c r="AE72" s="1000"/>
      <c r="AF72" s="1000">
        <v>22</v>
      </c>
      <c r="AG72" s="1000"/>
      <c r="AH72" s="1000"/>
      <c r="AI72" s="1000"/>
      <c r="AJ72" s="1000"/>
      <c r="AK72" s="1000" t="s">
        <v>548</v>
      </c>
      <c r="AL72" s="1000"/>
      <c r="AM72" s="1000"/>
      <c r="AN72" s="1000"/>
      <c r="AO72" s="1000"/>
      <c r="AP72" s="1000">
        <v>131</v>
      </c>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546</v>
      </c>
      <c r="C73" s="1004"/>
      <c r="D73" s="1004"/>
      <c r="E73" s="1004"/>
      <c r="F73" s="1004"/>
      <c r="G73" s="1004"/>
      <c r="H73" s="1004"/>
      <c r="I73" s="1004"/>
      <c r="J73" s="1004"/>
      <c r="K73" s="1004"/>
      <c r="L73" s="1004"/>
      <c r="M73" s="1004"/>
      <c r="N73" s="1004"/>
      <c r="O73" s="1004"/>
      <c r="P73" s="1005"/>
      <c r="Q73" s="1006">
        <v>495</v>
      </c>
      <c r="R73" s="1000"/>
      <c r="S73" s="1000"/>
      <c r="T73" s="1000"/>
      <c r="U73" s="1000"/>
      <c r="V73" s="1000">
        <v>348</v>
      </c>
      <c r="W73" s="1000"/>
      <c r="X73" s="1000"/>
      <c r="Y73" s="1000"/>
      <c r="Z73" s="1000"/>
      <c r="AA73" s="1000">
        <v>148</v>
      </c>
      <c r="AB73" s="1000"/>
      <c r="AC73" s="1000"/>
      <c r="AD73" s="1000"/>
      <c r="AE73" s="1000"/>
      <c r="AF73" s="1000">
        <v>148</v>
      </c>
      <c r="AG73" s="1000"/>
      <c r="AH73" s="1000"/>
      <c r="AI73" s="1000"/>
      <c r="AJ73" s="1000"/>
      <c r="AK73" s="1000">
        <v>176</v>
      </c>
      <c r="AL73" s="1000"/>
      <c r="AM73" s="1000"/>
      <c r="AN73" s="1000"/>
      <c r="AO73" s="1000"/>
      <c r="AP73" s="1000" t="s">
        <v>548</v>
      </c>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547</v>
      </c>
      <c r="C74" s="1004"/>
      <c r="D74" s="1004"/>
      <c r="E74" s="1004"/>
      <c r="F74" s="1004"/>
      <c r="G74" s="1004"/>
      <c r="H74" s="1004"/>
      <c r="I74" s="1004"/>
      <c r="J74" s="1004"/>
      <c r="K74" s="1004"/>
      <c r="L74" s="1004"/>
      <c r="M74" s="1004"/>
      <c r="N74" s="1004"/>
      <c r="O74" s="1004"/>
      <c r="P74" s="1005"/>
      <c r="Q74" s="1006">
        <v>707526</v>
      </c>
      <c r="R74" s="1000"/>
      <c r="S74" s="1000"/>
      <c r="T74" s="1000"/>
      <c r="U74" s="1000"/>
      <c r="V74" s="1000">
        <v>687045</v>
      </c>
      <c r="W74" s="1000"/>
      <c r="X74" s="1000"/>
      <c r="Y74" s="1000"/>
      <c r="Z74" s="1000"/>
      <c r="AA74" s="1000">
        <v>20481</v>
      </c>
      <c r="AB74" s="1000"/>
      <c r="AC74" s="1000"/>
      <c r="AD74" s="1000"/>
      <c r="AE74" s="1000"/>
      <c r="AF74" s="1000">
        <v>20481</v>
      </c>
      <c r="AG74" s="1000"/>
      <c r="AH74" s="1000"/>
      <c r="AI74" s="1000"/>
      <c r="AJ74" s="1000"/>
      <c r="AK74" s="1000">
        <v>3255</v>
      </c>
      <c r="AL74" s="1000"/>
      <c r="AM74" s="1000"/>
      <c r="AN74" s="1000"/>
      <c r="AO74" s="1000"/>
      <c r="AP74" s="1000" t="s">
        <v>548</v>
      </c>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ROUND((14183+2552231+7476+568+21897+147520+20481161)/1000,0)</f>
        <v>23225</v>
      </c>
      <c r="AG88" s="988"/>
      <c r="AH88" s="988"/>
      <c r="AI88" s="988"/>
      <c r="AJ88" s="988"/>
      <c r="AK88" s="992"/>
      <c r="AL88" s="992"/>
      <c r="AM88" s="992"/>
      <c r="AN88" s="992"/>
      <c r="AO88" s="992"/>
      <c r="AP88" s="988">
        <f>ROUND(131030/1000,0)</f>
        <v>131</v>
      </c>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f>ROUND((120000+510000+10000)/1000,0)</f>
        <v>640</v>
      </c>
      <c r="CS102" s="980"/>
      <c r="CT102" s="980"/>
      <c r="CU102" s="980"/>
      <c r="CV102" s="981"/>
      <c r="CW102" s="979">
        <f>ROUND((10664+10000+10000)/1000,0)</f>
        <v>31</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287</v>
      </c>
      <c r="AG109" s="923"/>
      <c r="AH109" s="923"/>
      <c r="AI109" s="923"/>
      <c r="AJ109" s="924"/>
      <c r="AK109" s="925" t="s">
        <v>286</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287</v>
      </c>
      <c r="BW109" s="923"/>
      <c r="BX109" s="923"/>
      <c r="BY109" s="923"/>
      <c r="BZ109" s="924"/>
      <c r="CA109" s="925" t="s">
        <v>286</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287</v>
      </c>
      <c r="DM109" s="923"/>
      <c r="DN109" s="923"/>
      <c r="DO109" s="923"/>
      <c r="DP109" s="924"/>
      <c r="DQ109" s="925" t="s">
        <v>286</v>
      </c>
      <c r="DR109" s="923"/>
      <c r="DS109" s="923"/>
      <c r="DT109" s="923"/>
      <c r="DU109" s="924"/>
      <c r="DV109" s="925" t="s">
        <v>407</v>
      </c>
      <c r="DW109" s="923"/>
      <c r="DX109" s="923"/>
      <c r="DY109" s="923"/>
      <c r="DZ109" s="954"/>
    </row>
    <row r="110" spans="1:131" s="199" customFormat="1" ht="26.25" customHeight="1" x14ac:dyDescent="0.15">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4182000</v>
      </c>
      <c r="AB110" s="916"/>
      <c r="AC110" s="916"/>
      <c r="AD110" s="916"/>
      <c r="AE110" s="917"/>
      <c r="AF110" s="918">
        <v>4225289</v>
      </c>
      <c r="AG110" s="916"/>
      <c r="AH110" s="916"/>
      <c r="AI110" s="916"/>
      <c r="AJ110" s="917"/>
      <c r="AK110" s="918">
        <v>4206281</v>
      </c>
      <c r="AL110" s="916"/>
      <c r="AM110" s="916"/>
      <c r="AN110" s="916"/>
      <c r="AO110" s="917"/>
      <c r="AP110" s="919">
        <v>25.2</v>
      </c>
      <c r="AQ110" s="920"/>
      <c r="AR110" s="920"/>
      <c r="AS110" s="920"/>
      <c r="AT110" s="921"/>
      <c r="AU110" s="955" t="s">
        <v>61</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36532205</v>
      </c>
      <c r="BR110" s="863"/>
      <c r="BS110" s="863"/>
      <c r="BT110" s="863"/>
      <c r="BU110" s="863"/>
      <c r="BV110" s="863">
        <v>35794236</v>
      </c>
      <c r="BW110" s="863"/>
      <c r="BX110" s="863"/>
      <c r="BY110" s="863"/>
      <c r="BZ110" s="863"/>
      <c r="CA110" s="863">
        <v>36321792</v>
      </c>
      <c r="CB110" s="863"/>
      <c r="CC110" s="863"/>
      <c r="CD110" s="863"/>
      <c r="CE110" s="863"/>
      <c r="CF110" s="887">
        <v>217.9</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v>163799</v>
      </c>
      <c r="BR111" s="835"/>
      <c r="BS111" s="835"/>
      <c r="BT111" s="835"/>
      <c r="BU111" s="835"/>
      <c r="BV111" s="835">
        <v>94373</v>
      </c>
      <c r="BW111" s="835"/>
      <c r="BX111" s="835"/>
      <c r="BY111" s="835"/>
      <c r="BZ111" s="835"/>
      <c r="CA111" s="835">
        <v>53991</v>
      </c>
      <c r="CB111" s="835"/>
      <c r="CC111" s="835"/>
      <c r="CD111" s="835"/>
      <c r="CE111" s="835"/>
      <c r="CF111" s="896">
        <v>0.3</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29224893</v>
      </c>
      <c r="BR112" s="835"/>
      <c r="BS112" s="835"/>
      <c r="BT112" s="835"/>
      <c r="BU112" s="835"/>
      <c r="BV112" s="835">
        <v>28246471</v>
      </c>
      <c r="BW112" s="835"/>
      <c r="BX112" s="835"/>
      <c r="BY112" s="835"/>
      <c r="BZ112" s="835"/>
      <c r="CA112" s="835">
        <v>27681675</v>
      </c>
      <c r="CB112" s="835"/>
      <c r="CC112" s="835"/>
      <c r="CD112" s="835"/>
      <c r="CE112" s="835"/>
      <c r="CF112" s="896">
        <v>166</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2457535</v>
      </c>
      <c r="AB113" s="944"/>
      <c r="AC113" s="944"/>
      <c r="AD113" s="944"/>
      <c r="AE113" s="945"/>
      <c r="AF113" s="946">
        <v>2074171</v>
      </c>
      <c r="AG113" s="944"/>
      <c r="AH113" s="944"/>
      <c r="AI113" s="944"/>
      <c r="AJ113" s="945"/>
      <c r="AK113" s="946">
        <v>2312565</v>
      </c>
      <c r="AL113" s="944"/>
      <c r="AM113" s="944"/>
      <c r="AN113" s="944"/>
      <c r="AO113" s="945"/>
      <c r="AP113" s="947">
        <v>13.9</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t="s">
        <v>113</v>
      </c>
      <c r="BR113" s="835"/>
      <c r="BS113" s="835"/>
      <c r="BT113" s="835"/>
      <c r="BU113" s="835"/>
      <c r="BV113" s="835" t="s">
        <v>113</v>
      </c>
      <c r="BW113" s="835"/>
      <c r="BX113" s="835"/>
      <c r="BY113" s="835"/>
      <c r="BZ113" s="835"/>
      <c r="CA113" s="835" t="s">
        <v>113</v>
      </c>
      <c r="CB113" s="835"/>
      <c r="CC113" s="835"/>
      <c r="CD113" s="835"/>
      <c r="CE113" s="835"/>
      <c r="CF113" s="896" t="s">
        <v>113</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113</v>
      </c>
      <c r="AB114" s="798"/>
      <c r="AC114" s="798"/>
      <c r="AD114" s="798"/>
      <c r="AE114" s="799"/>
      <c r="AF114" s="800" t="s">
        <v>113</v>
      </c>
      <c r="AG114" s="798"/>
      <c r="AH114" s="798"/>
      <c r="AI114" s="798"/>
      <c r="AJ114" s="799"/>
      <c r="AK114" s="800" t="s">
        <v>113</v>
      </c>
      <c r="AL114" s="798"/>
      <c r="AM114" s="798"/>
      <c r="AN114" s="798"/>
      <c r="AO114" s="799"/>
      <c r="AP114" s="845" t="s">
        <v>113</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6057412</v>
      </c>
      <c r="BR114" s="835"/>
      <c r="BS114" s="835"/>
      <c r="BT114" s="835"/>
      <c r="BU114" s="835"/>
      <c r="BV114" s="835">
        <v>5736860</v>
      </c>
      <c r="BW114" s="835"/>
      <c r="BX114" s="835"/>
      <c r="BY114" s="835"/>
      <c r="BZ114" s="835"/>
      <c r="CA114" s="835">
        <v>5650348</v>
      </c>
      <c r="CB114" s="835"/>
      <c r="CC114" s="835"/>
      <c r="CD114" s="835"/>
      <c r="CE114" s="835"/>
      <c r="CF114" s="896">
        <v>33.9</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84540</v>
      </c>
      <c r="AB115" s="944"/>
      <c r="AC115" s="944"/>
      <c r="AD115" s="944"/>
      <c r="AE115" s="945"/>
      <c r="AF115" s="946">
        <v>72927</v>
      </c>
      <c r="AG115" s="944"/>
      <c r="AH115" s="944"/>
      <c r="AI115" s="944"/>
      <c r="AJ115" s="945"/>
      <c r="AK115" s="946">
        <v>42024</v>
      </c>
      <c r="AL115" s="944"/>
      <c r="AM115" s="944"/>
      <c r="AN115" s="944"/>
      <c r="AO115" s="945"/>
      <c r="AP115" s="947">
        <v>0.3</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6724075</v>
      </c>
      <c r="AB117" s="930"/>
      <c r="AC117" s="930"/>
      <c r="AD117" s="930"/>
      <c r="AE117" s="931"/>
      <c r="AF117" s="932">
        <v>6372387</v>
      </c>
      <c r="AG117" s="930"/>
      <c r="AH117" s="930"/>
      <c r="AI117" s="930"/>
      <c r="AJ117" s="931"/>
      <c r="AK117" s="932">
        <v>6560870</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287</v>
      </c>
      <c r="AG118" s="923"/>
      <c r="AH118" s="923"/>
      <c r="AI118" s="923"/>
      <c r="AJ118" s="924"/>
      <c r="AK118" s="925" t="s">
        <v>286</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437</v>
      </c>
      <c r="BP119" s="899"/>
      <c r="BQ119" s="903">
        <v>71978309</v>
      </c>
      <c r="BR119" s="866"/>
      <c r="BS119" s="866"/>
      <c r="BT119" s="866"/>
      <c r="BU119" s="866"/>
      <c r="BV119" s="866">
        <v>69871940</v>
      </c>
      <c r="BW119" s="866"/>
      <c r="BX119" s="866"/>
      <c r="BY119" s="866"/>
      <c r="BZ119" s="866"/>
      <c r="CA119" s="866">
        <v>69707806</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163799</v>
      </c>
      <c r="DH119" s="781"/>
      <c r="DI119" s="781"/>
      <c r="DJ119" s="781"/>
      <c r="DK119" s="782"/>
      <c r="DL119" s="783">
        <v>94373</v>
      </c>
      <c r="DM119" s="781"/>
      <c r="DN119" s="781"/>
      <c r="DO119" s="781"/>
      <c r="DP119" s="782"/>
      <c r="DQ119" s="783">
        <v>53991</v>
      </c>
      <c r="DR119" s="781"/>
      <c r="DS119" s="781"/>
      <c r="DT119" s="781"/>
      <c r="DU119" s="782"/>
      <c r="DV119" s="869">
        <v>0.3</v>
      </c>
      <c r="DW119" s="870"/>
      <c r="DX119" s="870"/>
      <c r="DY119" s="870"/>
      <c r="DZ119" s="871"/>
    </row>
    <row r="120" spans="1:130" s="199" customFormat="1" ht="26.25" customHeight="1" x14ac:dyDescent="0.15">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11462640</v>
      </c>
      <c r="BR120" s="863"/>
      <c r="BS120" s="863"/>
      <c r="BT120" s="863"/>
      <c r="BU120" s="863"/>
      <c r="BV120" s="863">
        <v>11860941</v>
      </c>
      <c r="BW120" s="863"/>
      <c r="BX120" s="863"/>
      <c r="BY120" s="863"/>
      <c r="BZ120" s="863"/>
      <c r="CA120" s="863">
        <v>12380477</v>
      </c>
      <c r="CB120" s="863"/>
      <c r="CC120" s="863"/>
      <c r="CD120" s="863"/>
      <c r="CE120" s="863"/>
      <c r="CF120" s="887">
        <v>74.3</v>
      </c>
      <c r="CG120" s="888"/>
      <c r="CH120" s="888"/>
      <c r="CI120" s="888"/>
      <c r="CJ120" s="888"/>
      <c r="CK120" s="889" t="s">
        <v>441</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26409338</v>
      </c>
      <c r="DH120" s="863"/>
      <c r="DI120" s="863"/>
      <c r="DJ120" s="863"/>
      <c r="DK120" s="863"/>
      <c r="DL120" s="863">
        <v>25928234</v>
      </c>
      <c r="DM120" s="863"/>
      <c r="DN120" s="863"/>
      <c r="DO120" s="863"/>
      <c r="DP120" s="863"/>
      <c r="DQ120" s="863">
        <v>25331103</v>
      </c>
      <c r="DR120" s="863"/>
      <c r="DS120" s="863"/>
      <c r="DT120" s="863"/>
      <c r="DU120" s="863"/>
      <c r="DV120" s="864">
        <v>151.9</v>
      </c>
      <c r="DW120" s="864"/>
      <c r="DX120" s="864"/>
      <c r="DY120" s="864"/>
      <c r="DZ120" s="865"/>
    </row>
    <row r="121" spans="1:130" s="199" customFormat="1" ht="26.25" customHeight="1" x14ac:dyDescent="0.15">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1474602</v>
      </c>
      <c r="BR121" s="835"/>
      <c r="BS121" s="835"/>
      <c r="BT121" s="835"/>
      <c r="BU121" s="835"/>
      <c r="BV121" s="835">
        <v>1302020</v>
      </c>
      <c r="BW121" s="835"/>
      <c r="BX121" s="835"/>
      <c r="BY121" s="835"/>
      <c r="BZ121" s="835"/>
      <c r="CA121" s="835">
        <v>1056830</v>
      </c>
      <c r="CB121" s="835"/>
      <c r="CC121" s="835"/>
      <c r="CD121" s="835"/>
      <c r="CE121" s="835"/>
      <c r="CF121" s="896">
        <v>6.3</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2734917</v>
      </c>
      <c r="DH121" s="835"/>
      <c r="DI121" s="835"/>
      <c r="DJ121" s="835"/>
      <c r="DK121" s="835"/>
      <c r="DL121" s="835">
        <v>2233035</v>
      </c>
      <c r="DM121" s="835"/>
      <c r="DN121" s="835"/>
      <c r="DO121" s="835"/>
      <c r="DP121" s="835"/>
      <c r="DQ121" s="835">
        <v>2264147</v>
      </c>
      <c r="DR121" s="835"/>
      <c r="DS121" s="835"/>
      <c r="DT121" s="835"/>
      <c r="DU121" s="835"/>
      <c r="DV121" s="812">
        <v>13.6</v>
      </c>
      <c r="DW121" s="812"/>
      <c r="DX121" s="812"/>
      <c r="DY121" s="812"/>
      <c r="DZ121" s="813"/>
    </row>
    <row r="122" spans="1:130" s="199" customFormat="1" ht="26.25" customHeight="1" x14ac:dyDescent="0.15">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54524777</v>
      </c>
      <c r="BR122" s="866"/>
      <c r="BS122" s="866"/>
      <c r="BT122" s="866"/>
      <c r="BU122" s="866"/>
      <c r="BV122" s="866">
        <v>53545547</v>
      </c>
      <c r="BW122" s="866"/>
      <c r="BX122" s="866"/>
      <c r="BY122" s="866"/>
      <c r="BZ122" s="866"/>
      <c r="CA122" s="866">
        <v>53613453</v>
      </c>
      <c r="CB122" s="866"/>
      <c r="CC122" s="866"/>
      <c r="CD122" s="866"/>
      <c r="CE122" s="866"/>
      <c r="CF122" s="867">
        <v>321.60000000000002</v>
      </c>
      <c r="CG122" s="868"/>
      <c r="CH122" s="868"/>
      <c r="CI122" s="868"/>
      <c r="CJ122" s="868"/>
      <c r="CK122" s="890"/>
      <c r="CL122" s="876"/>
      <c r="CM122" s="876"/>
      <c r="CN122" s="876"/>
      <c r="CO122" s="877"/>
      <c r="CP122" s="856" t="s">
        <v>380</v>
      </c>
      <c r="CQ122" s="857"/>
      <c r="CR122" s="857"/>
      <c r="CS122" s="857"/>
      <c r="CT122" s="857"/>
      <c r="CU122" s="857"/>
      <c r="CV122" s="857"/>
      <c r="CW122" s="857"/>
      <c r="CX122" s="857"/>
      <c r="CY122" s="857"/>
      <c r="CZ122" s="857"/>
      <c r="DA122" s="857"/>
      <c r="DB122" s="857"/>
      <c r="DC122" s="857"/>
      <c r="DD122" s="857"/>
      <c r="DE122" s="857"/>
      <c r="DF122" s="858"/>
      <c r="DG122" s="834">
        <v>80096</v>
      </c>
      <c r="DH122" s="835"/>
      <c r="DI122" s="835"/>
      <c r="DJ122" s="835"/>
      <c r="DK122" s="835"/>
      <c r="DL122" s="835">
        <v>85202</v>
      </c>
      <c r="DM122" s="835"/>
      <c r="DN122" s="835"/>
      <c r="DO122" s="835"/>
      <c r="DP122" s="835"/>
      <c r="DQ122" s="835">
        <v>86425</v>
      </c>
      <c r="DR122" s="835"/>
      <c r="DS122" s="835"/>
      <c r="DT122" s="835"/>
      <c r="DU122" s="835"/>
      <c r="DV122" s="812">
        <v>0.5</v>
      </c>
      <c r="DW122" s="812"/>
      <c r="DX122" s="812"/>
      <c r="DY122" s="812"/>
      <c r="DZ122" s="813"/>
    </row>
    <row r="123" spans="1:130" s="199" customFormat="1" ht="26.25" customHeight="1" x14ac:dyDescent="0.15">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445</v>
      </c>
      <c r="BP123" s="899"/>
      <c r="BQ123" s="853">
        <v>67462019</v>
      </c>
      <c r="BR123" s="854"/>
      <c r="BS123" s="854"/>
      <c r="BT123" s="854"/>
      <c r="BU123" s="854"/>
      <c r="BV123" s="854">
        <v>66708508</v>
      </c>
      <c r="BW123" s="854"/>
      <c r="BX123" s="854"/>
      <c r="BY123" s="854"/>
      <c r="BZ123" s="854"/>
      <c r="CA123" s="854">
        <v>67050760</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v>542</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x14ac:dyDescent="0.2">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26.1</v>
      </c>
      <c r="BR124" s="852"/>
      <c r="BS124" s="852"/>
      <c r="BT124" s="852"/>
      <c r="BU124" s="852"/>
      <c r="BV124" s="852">
        <v>18.5</v>
      </c>
      <c r="BW124" s="852"/>
      <c r="BX124" s="852"/>
      <c r="BY124" s="852"/>
      <c r="BZ124" s="852"/>
      <c r="CA124" s="852">
        <v>15.9</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79939</v>
      </c>
      <c r="AB126" s="798"/>
      <c r="AC126" s="798"/>
      <c r="AD126" s="798"/>
      <c r="AE126" s="799"/>
      <c r="AF126" s="800">
        <v>70061</v>
      </c>
      <c r="AG126" s="798"/>
      <c r="AH126" s="798"/>
      <c r="AI126" s="798"/>
      <c r="AJ126" s="799"/>
      <c r="AK126" s="800">
        <v>40420</v>
      </c>
      <c r="AL126" s="798"/>
      <c r="AM126" s="798"/>
      <c r="AN126" s="798"/>
      <c r="AO126" s="799"/>
      <c r="AP126" s="845">
        <v>0.2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4601</v>
      </c>
      <c r="AB127" s="798"/>
      <c r="AC127" s="798"/>
      <c r="AD127" s="798"/>
      <c r="AE127" s="799"/>
      <c r="AF127" s="800">
        <v>2866</v>
      </c>
      <c r="AG127" s="798"/>
      <c r="AH127" s="798"/>
      <c r="AI127" s="798"/>
      <c r="AJ127" s="799"/>
      <c r="AK127" s="800">
        <v>1604</v>
      </c>
      <c r="AL127" s="798"/>
      <c r="AM127" s="798"/>
      <c r="AN127" s="798"/>
      <c r="AO127" s="799"/>
      <c r="AP127" s="845">
        <v>0</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v>179849</v>
      </c>
      <c r="AB128" s="819"/>
      <c r="AC128" s="819"/>
      <c r="AD128" s="819"/>
      <c r="AE128" s="820"/>
      <c r="AF128" s="821">
        <v>164996</v>
      </c>
      <c r="AG128" s="819"/>
      <c r="AH128" s="819"/>
      <c r="AI128" s="819"/>
      <c r="AJ128" s="820"/>
      <c r="AK128" s="821">
        <v>149174</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113</v>
      </c>
      <c r="BG128" s="805"/>
      <c r="BH128" s="805"/>
      <c r="BI128" s="805"/>
      <c r="BJ128" s="805"/>
      <c r="BK128" s="805"/>
      <c r="BL128" s="828"/>
      <c r="BM128" s="804">
        <v>12.33</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22617542</v>
      </c>
      <c r="AB129" s="798"/>
      <c r="AC129" s="798"/>
      <c r="AD129" s="798"/>
      <c r="AE129" s="799"/>
      <c r="AF129" s="800">
        <v>22421694</v>
      </c>
      <c r="AG129" s="798"/>
      <c r="AH129" s="798"/>
      <c r="AI129" s="798"/>
      <c r="AJ129" s="799"/>
      <c r="AK129" s="800">
        <v>21817876</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113</v>
      </c>
      <c r="BG129" s="788"/>
      <c r="BH129" s="788"/>
      <c r="BI129" s="788"/>
      <c r="BJ129" s="788"/>
      <c r="BK129" s="788"/>
      <c r="BL129" s="789"/>
      <c r="BM129" s="787">
        <v>17.329999999999998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5368844</v>
      </c>
      <c r="AB130" s="798"/>
      <c r="AC130" s="798"/>
      <c r="AD130" s="798"/>
      <c r="AE130" s="799"/>
      <c r="AF130" s="800">
        <v>5384344</v>
      </c>
      <c r="AG130" s="798"/>
      <c r="AH130" s="798"/>
      <c r="AI130" s="798"/>
      <c r="AJ130" s="799"/>
      <c r="AK130" s="800">
        <v>5146426</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6.4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17248698</v>
      </c>
      <c r="AB131" s="781"/>
      <c r="AC131" s="781"/>
      <c r="AD131" s="781"/>
      <c r="AE131" s="782"/>
      <c r="AF131" s="783">
        <v>17037350</v>
      </c>
      <c r="AG131" s="781"/>
      <c r="AH131" s="781"/>
      <c r="AI131" s="781"/>
      <c r="AJ131" s="782"/>
      <c r="AK131" s="783">
        <v>16671450</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v>15.9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6.8143230289999996</v>
      </c>
      <c r="AB132" s="761"/>
      <c r="AC132" s="761"/>
      <c r="AD132" s="761"/>
      <c r="AE132" s="762"/>
      <c r="AF132" s="763">
        <v>4.8308393030000003</v>
      </c>
      <c r="AG132" s="761"/>
      <c r="AH132" s="761"/>
      <c r="AI132" s="761"/>
      <c r="AJ132" s="762"/>
      <c r="AK132" s="763">
        <v>7.5894418300000002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8.4</v>
      </c>
      <c r="AB133" s="740"/>
      <c r="AC133" s="740"/>
      <c r="AD133" s="740"/>
      <c r="AE133" s="741"/>
      <c r="AF133" s="739">
        <v>6.8</v>
      </c>
      <c r="AG133" s="740"/>
      <c r="AH133" s="740"/>
      <c r="AI133" s="740"/>
      <c r="AJ133" s="741"/>
      <c r="AK133" s="739">
        <v>6.4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34"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2" t="s">
        <v>473</v>
      </c>
      <c r="L7" s="256"/>
      <c r="M7" s="257" t="s">
        <v>474</v>
      </c>
      <c r="N7" s="258"/>
    </row>
    <row r="8" spans="1:16" x14ac:dyDescent="0.15">
      <c r="A8" s="250"/>
      <c r="B8" s="246"/>
      <c r="C8" s="246"/>
      <c r="D8" s="246"/>
      <c r="E8" s="246"/>
      <c r="F8" s="246"/>
      <c r="G8" s="259"/>
      <c r="H8" s="260"/>
      <c r="I8" s="260"/>
      <c r="J8" s="261"/>
      <c r="K8" s="1153"/>
      <c r="L8" s="262" t="s">
        <v>475</v>
      </c>
      <c r="M8" s="263" t="s">
        <v>476</v>
      </c>
      <c r="N8" s="264" t="s">
        <v>477</v>
      </c>
    </row>
    <row r="9" spans="1:16" x14ac:dyDescent="0.15">
      <c r="A9" s="250"/>
      <c r="B9" s="246"/>
      <c r="C9" s="246"/>
      <c r="D9" s="246"/>
      <c r="E9" s="246"/>
      <c r="F9" s="246"/>
      <c r="G9" s="1166" t="s">
        <v>478</v>
      </c>
      <c r="H9" s="1167"/>
      <c r="I9" s="1167"/>
      <c r="J9" s="1168"/>
      <c r="K9" s="265">
        <v>4758943</v>
      </c>
      <c r="L9" s="266">
        <v>71987</v>
      </c>
      <c r="M9" s="267">
        <v>62051</v>
      </c>
      <c r="N9" s="268">
        <v>16</v>
      </c>
    </row>
    <row r="10" spans="1:16" x14ac:dyDescent="0.15">
      <c r="A10" s="250"/>
      <c r="B10" s="246"/>
      <c r="C10" s="246"/>
      <c r="D10" s="246"/>
      <c r="E10" s="246"/>
      <c r="F10" s="246"/>
      <c r="G10" s="1166" t="s">
        <v>479</v>
      </c>
      <c r="H10" s="1167"/>
      <c r="I10" s="1167"/>
      <c r="J10" s="1168"/>
      <c r="K10" s="269">
        <v>717979</v>
      </c>
      <c r="L10" s="270">
        <v>10861</v>
      </c>
      <c r="M10" s="271">
        <v>5713</v>
      </c>
      <c r="N10" s="272">
        <v>90.1</v>
      </c>
    </row>
    <row r="11" spans="1:16" ht="13.5" customHeight="1" x14ac:dyDescent="0.15">
      <c r="A11" s="250"/>
      <c r="B11" s="246"/>
      <c r="C11" s="246"/>
      <c r="D11" s="246"/>
      <c r="E11" s="246"/>
      <c r="F11" s="246"/>
      <c r="G11" s="1166" t="s">
        <v>480</v>
      </c>
      <c r="H11" s="1167"/>
      <c r="I11" s="1167"/>
      <c r="J11" s="1168"/>
      <c r="K11" s="269">
        <v>43689</v>
      </c>
      <c r="L11" s="270">
        <v>661</v>
      </c>
      <c r="M11" s="271">
        <v>5796</v>
      </c>
      <c r="N11" s="272">
        <v>-88.6</v>
      </c>
    </row>
    <row r="12" spans="1:16" ht="13.5" customHeight="1" x14ac:dyDescent="0.15">
      <c r="A12" s="250"/>
      <c r="B12" s="246"/>
      <c r="C12" s="246"/>
      <c r="D12" s="246"/>
      <c r="E12" s="246"/>
      <c r="F12" s="246"/>
      <c r="G12" s="1166" t="s">
        <v>481</v>
      </c>
      <c r="H12" s="1167"/>
      <c r="I12" s="1167"/>
      <c r="J12" s="1168"/>
      <c r="K12" s="269">
        <v>16270</v>
      </c>
      <c r="L12" s="270">
        <v>246</v>
      </c>
      <c r="M12" s="271">
        <v>1167</v>
      </c>
      <c r="N12" s="272">
        <v>-78.900000000000006</v>
      </c>
    </row>
    <row r="13" spans="1:16" ht="13.5" customHeight="1" x14ac:dyDescent="0.15">
      <c r="A13" s="250"/>
      <c r="B13" s="246"/>
      <c r="C13" s="246"/>
      <c r="D13" s="246"/>
      <c r="E13" s="246"/>
      <c r="F13" s="246"/>
      <c r="G13" s="1166" t="s">
        <v>482</v>
      </c>
      <c r="H13" s="1167"/>
      <c r="I13" s="1167"/>
      <c r="J13" s="1168"/>
      <c r="K13" s="269" t="s">
        <v>483</v>
      </c>
      <c r="L13" s="270" t="s">
        <v>483</v>
      </c>
      <c r="M13" s="271">
        <v>0</v>
      </c>
      <c r="N13" s="272" t="s">
        <v>483</v>
      </c>
    </row>
    <row r="14" spans="1:16" ht="13.5" customHeight="1" x14ac:dyDescent="0.15">
      <c r="A14" s="250"/>
      <c r="B14" s="246"/>
      <c r="C14" s="246"/>
      <c r="D14" s="246"/>
      <c r="E14" s="246"/>
      <c r="F14" s="246"/>
      <c r="G14" s="1166" t="s">
        <v>484</v>
      </c>
      <c r="H14" s="1167"/>
      <c r="I14" s="1167"/>
      <c r="J14" s="1168"/>
      <c r="K14" s="269" t="s">
        <v>483</v>
      </c>
      <c r="L14" s="270" t="s">
        <v>483</v>
      </c>
      <c r="M14" s="271">
        <v>2337</v>
      </c>
      <c r="N14" s="272" t="s">
        <v>483</v>
      </c>
    </row>
    <row r="15" spans="1:16" ht="13.5" customHeight="1" x14ac:dyDescent="0.15">
      <c r="A15" s="250"/>
      <c r="B15" s="246"/>
      <c r="C15" s="246"/>
      <c r="D15" s="246"/>
      <c r="E15" s="246"/>
      <c r="F15" s="246"/>
      <c r="G15" s="1166" t="s">
        <v>485</v>
      </c>
      <c r="H15" s="1167"/>
      <c r="I15" s="1167"/>
      <c r="J15" s="1168"/>
      <c r="K15" s="269">
        <v>79236</v>
      </c>
      <c r="L15" s="270">
        <v>1199</v>
      </c>
      <c r="M15" s="271">
        <v>1594</v>
      </c>
      <c r="N15" s="272">
        <v>-24.8</v>
      </c>
    </row>
    <row r="16" spans="1:16" x14ac:dyDescent="0.15">
      <c r="A16" s="250"/>
      <c r="B16" s="246"/>
      <c r="C16" s="246"/>
      <c r="D16" s="246"/>
      <c r="E16" s="246"/>
      <c r="F16" s="246"/>
      <c r="G16" s="1169" t="s">
        <v>486</v>
      </c>
      <c r="H16" s="1170"/>
      <c r="I16" s="1170"/>
      <c r="J16" s="1171"/>
      <c r="K16" s="270">
        <v>-531487</v>
      </c>
      <c r="L16" s="270">
        <v>-8040</v>
      </c>
      <c r="M16" s="271">
        <v>-5993</v>
      </c>
      <c r="N16" s="272">
        <v>34.200000000000003</v>
      </c>
    </row>
    <row r="17" spans="1:16" x14ac:dyDescent="0.15">
      <c r="A17" s="250"/>
      <c r="B17" s="246"/>
      <c r="C17" s="246"/>
      <c r="D17" s="246"/>
      <c r="E17" s="246"/>
      <c r="F17" s="246"/>
      <c r="G17" s="1169" t="s">
        <v>170</v>
      </c>
      <c r="H17" s="1170"/>
      <c r="I17" s="1170"/>
      <c r="J17" s="1171"/>
      <c r="K17" s="270">
        <v>5084630</v>
      </c>
      <c r="L17" s="270">
        <v>76914</v>
      </c>
      <c r="M17" s="271">
        <v>72665</v>
      </c>
      <c r="N17" s="272">
        <v>5.8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63" t="s">
        <v>491</v>
      </c>
      <c r="H21" s="1164"/>
      <c r="I21" s="1164"/>
      <c r="J21" s="1165"/>
      <c r="K21" s="282">
        <v>8.92</v>
      </c>
      <c r="L21" s="283">
        <v>7.22</v>
      </c>
      <c r="M21" s="284">
        <v>1.7</v>
      </c>
      <c r="N21" s="251"/>
      <c r="O21" s="285"/>
      <c r="P21" s="281"/>
    </row>
    <row r="22" spans="1:16" s="286" customFormat="1" x14ac:dyDescent="0.15">
      <c r="A22" s="281"/>
      <c r="B22" s="251"/>
      <c r="C22" s="251"/>
      <c r="D22" s="251"/>
      <c r="E22" s="251"/>
      <c r="F22" s="251"/>
      <c r="G22" s="1163" t="s">
        <v>492</v>
      </c>
      <c r="H22" s="1164"/>
      <c r="I22" s="1164"/>
      <c r="J22" s="1165"/>
      <c r="K22" s="287">
        <v>96.6</v>
      </c>
      <c r="L22" s="288">
        <v>98.4</v>
      </c>
      <c r="M22" s="289">
        <v>-1.8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2" t="s">
        <v>473</v>
      </c>
      <c r="L30" s="256"/>
      <c r="M30" s="257" t="s">
        <v>474</v>
      </c>
      <c r="N30" s="258"/>
    </row>
    <row r="31" spans="1:16" x14ac:dyDescent="0.15">
      <c r="A31" s="250"/>
      <c r="B31" s="246"/>
      <c r="C31" s="246"/>
      <c r="D31" s="246"/>
      <c r="E31" s="246"/>
      <c r="F31" s="246"/>
      <c r="G31" s="259"/>
      <c r="H31" s="260"/>
      <c r="I31" s="260"/>
      <c r="J31" s="261"/>
      <c r="K31" s="1153"/>
      <c r="L31" s="262" t="s">
        <v>475</v>
      </c>
      <c r="M31" s="263" t="s">
        <v>476</v>
      </c>
      <c r="N31" s="264" t="s">
        <v>477</v>
      </c>
    </row>
    <row r="32" spans="1:16" ht="27" customHeight="1" x14ac:dyDescent="0.15">
      <c r="A32" s="250"/>
      <c r="B32" s="246"/>
      <c r="C32" s="246"/>
      <c r="D32" s="246"/>
      <c r="E32" s="246"/>
      <c r="F32" s="246"/>
      <c r="G32" s="1154" t="s">
        <v>496</v>
      </c>
      <c r="H32" s="1155"/>
      <c r="I32" s="1155"/>
      <c r="J32" s="1156"/>
      <c r="K32" s="296">
        <v>4206281</v>
      </c>
      <c r="L32" s="296">
        <v>63627</v>
      </c>
      <c r="M32" s="297">
        <v>39687</v>
      </c>
      <c r="N32" s="298">
        <v>60.3</v>
      </c>
    </row>
    <row r="33" spans="1:16" ht="13.5" customHeight="1" x14ac:dyDescent="0.15">
      <c r="A33" s="250"/>
      <c r="B33" s="246"/>
      <c r="C33" s="246"/>
      <c r="D33" s="246"/>
      <c r="E33" s="246"/>
      <c r="F33" s="246"/>
      <c r="G33" s="1154" t="s">
        <v>497</v>
      </c>
      <c r="H33" s="1155"/>
      <c r="I33" s="1155"/>
      <c r="J33" s="1156"/>
      <c r="K33" s="296" t="s">
        <v>483</v>
      </c>
      <c r="L33" s="296" t="s">
        <v>483</v>
      </c>
      <c r="M33" s="297" t="s">
        <v>483</v>
      </c>
      <c r="N33" s="298" t="s">
        <v>483</v>
      </c>
    </row>
    <row r="34" spans="1:16" ht="27" customHeight="1" x14ac:dyDescent="0.15">
      <c r="A34" s="250"/>
      <c r="B34" s="246"/>
      <c r="C34" s="246"/>
      <c r="D34" s="246"/>
      <c r="E34" s="246"/>
      <c r="F34" s="246"/>
      <c r="G34" s="1154" t="s">
        <v>498</v>
      </c>
      <c r="H34" s="1155"/>
      <c r="I34" s="1155"/>
      <c r="J34" s="1156"/>
      <c r="K34" s="296" t="s">
        <v>483</v>
      </c>
      <c r="L34" s="296" t="s">
        <v>483</v>
      </c>
      <c r="M34" s="297">
        <v>56</v>
      </c>
      <c r="N34" s="298" t="s">
        <v>483</v>
      </c>
    </row>
    <row r="35" spans="1:16" ht="27" customHeight="1" x14ac:dyDescent="0.15">
      <c r="A35" s="250"/>
      <c r="B35" s="246"/>
      <c r="C35" s="246"/>
      <c r="D35" s="246"/>
      <c r="E35" s="246"/>
      <c r="F35" s="246"/>
      <c r="G35" s="1154" t="s">
        <v>499</v>
      </c>
      <c r="H35" s="1155"/>
      <c r="I35" s="1155"/>
      <c r="J35" s="1156"/>
      <c r="K35" s="296">
        <v>2312565</v>
      </c>
      <c r="L35" s="296">
        <v>34982</v>
      </c>
      <c r="M35" s="297">
        <v>13696</v>
      </c>
      <c r="N35" s="298">
        <v>155.4</v>
      </c>
    </row>
    <row r="36" spans="1:16" ht="27" customHeight="1" x14ac:dyDescent="0.15">
      <c r="A36" s="250"/>
      <c r="B36" s="246"/>
      <c r="C36" s="246"/>
      <c r="D36" s="246"/>
      <c r="E36" s="246"/>
      <c r="F36" s="246"/>
      <c r="G36" s="1154" t="s">
        <v>500</v>
      </c>
      <c r="H36" s="1155"/>
      <c r="I36" s="1155"/>
      <c r="J36" s="1156"/>
      <c r="K36" s="296" t="s">
        <v>483</v>
      </c>
      <c r="L36" s="296" t="s">
        <v>483</v>
      </c>
      <c r="M36" s="297">
        <v>1733</v>
      </c>
      <c r="N36" s="298" t="s">
        <v>483</v>
      </c>
    </row>
    <row r="37" spans="1:16" ht="13.5" customHeight="1" x14ac:dyDescent="0.15">
      <c r="A37" s="250"/>
      <c r="B37" s="246"/>
      <c r="C37" s="246"/>
      <c r="D37" s="246"/>
      <c r="E37" s="246"/>
      <c r="F37" s="246"/>
      <c r="G37" s="1154" t="s">
        <v>501</v>
      </c>
      <c r="H37" s="1155"/>
      <c r="I37" s="1155"/>
      <c r="J37" s="1156"/>
      <c r="K37" s="296">
        <v>42024</v>
      </c>
      <c r="L37" s="296">
        <v>636</v>
      </c>
      <c r="M37" s="297">
        <v>790</v>
      </c>
      <c r="N37" s="298">
        <v>-19.5</v>
      </c>
    </row>
    <row r="38" spans="1:16" ht="27" customHeight="1" x14ac:dyDescent="0.15">
      <c r="A38" s="250"/>
      <c r="B38" s="246"/>
      <c r="C38" s="246"/>
      <c r="D38" s="246"/>
      <c r="E38" s="246"/>
      <c r="F38" s="246"/>
      <c r="G38" s="1157" t="s">
        <v>502</v>
      </c>
      <c r="H38" s="1158"/>
      <c r="I38" s="1158"/>
      <c r="J38" s="1159"/>
      <c r="K38" s="299" t="s">
        <v>483</v>
      </c>
      <c r="L38" s="299" t="s">
        <v>483</v>
      </c>
      <c r="M38" s="300">
        <v>1</v>
      </c>
      <c r="N38" s="301" t="s">
        <v>483</v>
      </c>
      <c r="O38" s="295"/>
    </row>
    <row r="39" spans="1:16" x14ac:dyDescent="0.15">
      <c r="A39" s="250"/>
      <c r="B39" s="246"/>
      <c r="C39" s="246"/>
      <c r="D39" s="246"/>
      <c r="E39" s="246"/>
      <c r="F39" s="246"/>
      <c r="G39" s="1157" t="s">
        <v>503</v>
      </c>
      <c r="H39" s="1158"/>
      <c r="I39" s="1158"/>
      <c r="J39" s="1159"/>
      <c r="K39" s="302">
        <v>-149174</v>
      </c>
      <c r="L39" s="302">
        <v>-2257</v>
      </c>
      <c r="M39" s="303">
        <v>-5521</v>
      </c>
      <c r="N39" s="304">
        <v>-59.1</v>
      </c>
      <c r="O39" s="295"/>
    </row>
    <row r="40" spans="1:16" ht="27" customHeight="1" x14ac:dyDescent="0.15">
      <c r="A40" s="250"/>
      <c r="B40" s="246"/>
      <c r="C40" s="246"/>
      <c r="D40" s="246"/>
      <c r="E40" s="246"/>
      <c r="F40" s="246"/>
      <c r="G40" s="1154" t="s">
        <v>504</v>
      </c>
      <c r="H40" s="1155"/>
      <c r="I40" s="1155"/>
      <c r="J40" s="1156"/>
      <c r="K40" s="302">
        <v>-5146426</v>
      </c>
      <c r="L40" s="302">
        <v>-77849</v>
      </c>
      <c r="M40" s="303">
        <v>-35785</v>
      </c>
      <c r="N40" s="304">
        <v>117.5</v>
      </c>
      <c r="O40" s="295"/>
    </row>
    <row r="41" spans="1:16" x14ac:dyDescent="0.15">
      <c r="A41" s="250"/>
      <c r="B41" s="246"/>
      <c r="C41" s="246"/>
      <c r="D41" s="246"/>
      <c r="E41" s="246"/>
      <c r="F41" s="246"/>
      <c r="G41" s="1160" t="s">
        <v>281</v>
      </c>
      <c r="H41" s="1161"/>
      <c r="I41" s="1161"/>
      <c r="J41" s="1162"/>
      <c r="K41" s="296">
        <v>1265270</v>
      </c>
      <c r="L41" s="302">
        <v>19139</v>
      </c>
      <c r="M41" s="303">
        <v>14658</v>
      </c>
      <c r="N41" s="304">
        <v>30.6</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47" t="s">
        <v>473</v>
      </c>
      <c r="J49" s="1149" t="s">
        <v>508</v>
      </c>
      <c r="K49" s="1150"/>
      <c r="L49" s="1150"/>
      <c r="M49" s="1150"/>
      <c r="N49" s="1151"/>
    </row>
    <row r="50" spans="1:14" x14ac:dyDescent="0.15">
      <c r="A50" s="250"/>
      <c r="B50" s="246"/>
      <c r="C50" s="246"/>
      <c r="D50" s="246"/>
      <c r="E50" s="246"/>
      <c r="F50" s="246"/>
      <c r="G50" s="314"/>
      <c r="H50" s="315"/>
      <c r="I50" s="1148"/>
      <c r="J50" s="316" t="s">
        <v>509</v>
      </c>
      <c r="K50" s="317" t="s">
        <v>510</v>
      </c>
      <c r="L50" s="318" t="s">
        <v>511</v>
      </c>
      <c r="M50" s="319" t="s">
        <v>512</v>
      </c>
      <c r="N50" s="320" t="s">
        <v>513</v>
      </c>
    </row>
    <row r="51" spans="1:14" x14ac:dyDescent="0.15">
      <c r="A51" s="250"/>
      <c r="B51" s="246"/>
      <c r="C51" s="246"/>
      <c r="D51" s="246"/>
      <c r="E51" s="246"/>
      <c r="F51" s="246"/>
      <c r="G51" s="312" t="s">
        <v>514</v>
      </c>
      <c r="H51" s="313"/>
      <c r="I51" s="321">
        <v>4075900</v>
      </c>
      <c r="J51" s="322">
        <v>59287</v>
      </c>
      <c r="K51" s="323">
        <v>27.6</v>
      </c>
      <c r="L51" s="324">
        <v>50880</v>
      </c>
      <c r="M51" s="325">
        <v>7</v>
      </c>
      <c r="N51" s="326">
        <v>20.6</v>
      </c>
    </row>
    <row r="52" spans="1:14" x14ac:dyDescent="0.15">
      <c r="A52" s="250"/>
      <c r="B52" s="246"/>
      <c r="C52" s="246"/>
      <c r="D52" s="246"/>
      <c r="E52" s="246"/>
      <c r="F52" s="246"/>
      <c r="G52" s="327"/>
      <c r="H52" s="328" t="s">
        <v>515</v>
      </c>
      <c r="I52" s="329">
        <v>2692638</v>
      </c>
      <c r="J52" s="330">
        <v>39166</v>
      </c>
      <c r="K52" s="331">
        <v>20.8</v>
      </c>
      <c r="L52" s="332">
        <v>26879</v>
      </c>
      <c r="M52" s="333">
        <v>2.4</v>
      </c>
      <c r="N52" s="334">
        <v>18.399999999999999</v>
      </c>
    </row>
    <row r="53" spans="1:14" x14ac:dyDescent="0.15">
      <c r="A53" s="250"/>
      <c r="B53" s="246"/>
      <c r="C53" s="246"/>
      <c r="D53" s="246"/>
      <c r="E53" s="246"/>
      <c r="F53" s="246"/>
      <c r="G53" s="312" t="s">
        <v>516</v>
      </c>
      <c r="H53" s="313"/>
      <c r="I53" s="321">
        <v>5381863</v>
      </c>
      <c r="J53" s="322">
        <v>78853</v>
      </c>
      <c r="K53" s="323">
        <v>33</v>
      </c>
      <c r="L53" s="324">
        <v>63956</v>
      </c>
      <c r="M53" s="325">
        <v>25.7</v>
      </c>
      <c r="N53" s="326">
        <v>7.3</v>
      </c>
    </row>
    <row r="54" spans="1:14" x14ac:dyDescent="0.15">
      <c r="A54" s="250"/>
      <c r="B54" s="246"/>
      <c r="C54" s="246"/>
      <c r="D54" s="246"/>
      <c r="E54" s="246"/>
      <c r="F54" s="246"/>
      <c r="G54" s="327"/>
      <c r="H54" s="328" t="s">
        <v>515</v>
      </c>
      <c r="I54" s="329">
        <v>3169642</v>
      </c>
      <c r="J54" s="330">
        <v>46440</v>
      </c>
      <c r="K54" s="331">
        <v>18.600000000000001</v>
      </c>
      <c r="L54" s="332">
        <v>29239</v>
      </c>
      <c r="M54" s="333">
        <v>8.8000000000000007</v>
      </c>
      <c r="N54" s="334">
        <v>9.8000000000000007</v>
      </c>
    </row>
    <row r="55" spans="1:14" x14ac:dyDescent="0.15">
      <c r="A55" s="250"/>
      <c r="B55" s="246"/>
      <c r="C55" s="246"/>
      <c r="D55" s="246"/>
      <c r="E55" s="246"/>
      <c r="F55" s="246"/>
      <c r="G55" s="312" t="s">
        <v>517</v>
      </c>
      <c r="H55" s="313"/>
      <c r="I55" s="321">
        <v>10926413</v>
      </c>
      <c r="J55" s="322">
        <v>161751</v>
      </c>
      <c r="K55" s="323">
        <v>105.1</v>
      </c>
      <c r="L55" s="324">
        <v>66255</v>
      </c>
      <c r="M55" s="325">
        <v>3.6</v>
      </c>
      <c r="N55" s="326">
        <v>101.5</v>
      </c>
    </row>
    <row r="56" spans="1:14" x14ac:dyDescent="0.15">
      <c r="A56" s="250"/>
      <c r="B56" s="246"/>
      <c r="C56" s="246"/>
      <c r="D56" s="246"/>
      <c r="E56" s="246"/>
      <c r="F56" s="246"/>
      <c r="G56" s="327"/>
      <c r="H56" s="328" t="s">
        <v>515</v>
      </c>
      <c r="I56" s="329">
        <v>4625124</v>
      </c>
      <c r="J56" s="330">
        <v>68469</v>
      </c>
      <c r="K56" s="331">
        <v>47.4</v>
      </c>
      <c r="L56" s="332">
        <v>31822</v>
      </c>
      <c r="M56" s="333">
        <v>8.8000000000000007</v>
      </c>
      <c r="N56" s="334">
        <v>38.6</v>
      </c>
    </row>
    <row r="57" spans="1:14" x14ac:dyDescent="0.15">
      <c r="A57" s="250"/>
      <c r="B57" s="246"/>
      <c r="C57" s="246"/>
      <c r="D57" s="246"/>
      <c r="E57" s="246"/>
      <c r="F57" s="246"/>
      <c r="G57" s="312" t="s">
        <v>518</v>
      </c>
      <c r="H57" s="313"/>
      <c r="I57" s="321">
        <v>4248148</v>
      </c>
      <c r="J57" s="322">
        <v>63540</v>
      </c>
      <c r="K57" s="323">
        <v>-60.7</v>
      </c>
      <c r="L57" s="324">
        <v>54227</v>
      </c>
      <c r="M57" s="325">
        <v>-18.2</v>
      </c>
      <c r="N57" s="326">
        <v>-42.5</v>
      </c>
    </row>
    <row r="58" spans="1:14" x14ac:dyDescent="0.15">
      <c r="A58" s="250"/>
      <c r="B58" s="246"/>
      <c r="C58" s="246"/>
      <c r="D58" s="246"/>
      <c r="E58" s="246"/>
      <c r="F58" s="246"/>
      <c r="G58" s="327"/>
      <c r="H58" s="328" t="s">
        <v>515</v>
      </c>
      <c r="I58" s="329">
        <v>2732387</v>
      </c>
      <c r="J58" s="330">
        <v>40869</v>
      </c>
      <c r="K58" s="331">
        <v>-40.299999999999997</v>
      </c>
      <c r="L58" s="332">
        <v>29694</v>
      </c>
      <c r="M58" s="333">
        <v>-6.7</v>
      </c>
      <c r="N58" s="334">
        <v>-33.6</v>
      </c>
    </row>
    <row r="59" spans="1:14" x14ac:dyDescent="0.15">
      <c r="A59" s="250"/>
      <c r="B59" s="246"/>
      <c r="C59" s="246"/>
      <c r="D59" s="246"/>
      <c r="E59" s="246"/>
      <c r="F59" s="246"/>
      <c r="G59" s="312" t="s">
        <v>519</v>
      </c>
      <c r="H59" s="313"/>
      <c r="I59" s="321">
        <v>6285511</v>
      </c>
      <c r="J59" s="322">
        <v>95079</v>
      </c>
      <c r="K59" s="323">
        <v>49.6</v>
      </c>
      <c r="L59" s="324">
        <v>57295</v>
      </c>
      <c r="M59" s="325">
        <v>5.7</v>
      </c>
      <c r="N59" s="326">
        <v>43.9</v>
      </c>
    </row>
    <row r="60" spans="1:14" x14ac:dyDescent="0.15">
      <c r="A60" s="250"/>
      <c r="B60" s="246"/>
      <c r="C60" s="246"/>
      <c r="D60" s="246"/>
      <c r="E60" s="246"/>
      <c r="F60" s="246"/>
      <c r="G60" s="327"/>
      <c r="H60" s="328" t="s">
        <v>515</v>
      </c>
      <c r="I60" s="335">
        <v>4044851</v>
      </c>
      <c r="J60" s="330">
        <v>61185</v>
      </c>
      <c r="K60" s="331">
        <v>49.7</v>
      </c>
      <c r="L60" s="332">
        <v>32771</v>
      </c>
      <c r="M60" s="333">
        <v>10.4</v>
      </c>
      <c r="N60" s="334">
        <v>39.299999999999997</v>
      </c>
    </row>
    <row r="61" spans="1:14" x14ac:dyDescent="0.15">
      <c r="A61" s="250"/>
      <c r="B61" s="246"/>
      <c r="C61" s="246"/>
      <c r="D61" s="246"/>
      <c r="E61" s="246"/>
      <c r="F61" s="246"/>
      <c r="G61" s="312" t="s">
        <v>520</v>
      </c>
      <c r="H61" s="336"/>
      <c r="I61" s="337">
        <v>6183567</v>
      </c>
      <c r="J61" s="338">
        <v>91702</v>
      </c>
      <c r="K61" s="339">
        <v>30.9</v>
      </c>
      <c r="L61" s="340">
        <v>58523</v>
      </c>
      <c r="M61" s="341">
        <v>4.8</v>
      </c>
      <c r="N61" s="326">
        <v>26.1</v>
      </c>
    </row>
    <row r="62" spans="1:14" x14ac:dyDescent="0.15">
      <c r="A62" s="250"/>
      <c r="B62" s="246"/>
      <c r="C62" s="246"/>
      <c r="D62" s="246"/>
      <c r="E62" s="246"/>
      <c r="F62" s="246"/>
      <c r="G62" s="327"/>
      <c r="H62" s="328" t="s">
        <v>515</v>
      </c>
      <c r="I62" s="329">
        <v>3452928</v>
      </c>
      <c r="J62" s="330">
        <v>51226</v>
      </c>
      <c r="K62" s="331">
        <v>19.2</v>
      </c>
      <c r="L62" s="332">
        <v>30081</v>
      </c>
      <c r="M62" s="333">
        <v>4.7</v>
      </c>
      <c r="N62" s="334">
        <v>14.5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2" t="s">
        <v>3</v>
      </c>
      <c r="D47" s="1172"/>
      <c r="E47" s="1173"/>
      <c r="F47" s="11">
        <v>29.61</v>
      </c>
      <c r="G47" s="12">
        <v>29.39</v>
      </c>
      <c r="H47" s="12">
        <v>20.7</v>
      </c>
      <c r="I47" s="12">
        <v>22.7</v>
      </c>
      <c r="J47" s="13">
        <v>23.39</v>
      </c>
    </row>
    <row r="48" spans="2:10" ht="57.75" customHeight="1" x14ac:dyDescent="0.15">
      <c r="B48" s="14"/>
      <c r="C48" s="1174" t="s">
        <v>4</v>
      </c>
      <c r="D48" s="1174"/>
      <c r="E48" s="1175"/>
      <c r="F48" s="15">
        <v>8.44</v>
      </c>
      <c r="G48" s="16">
        <v>6.96</v>
      </c>
      <c r="H48" s="16">
        <v>9.6</v>
      </c>
      <c r="I48" s="16">
        <v>14.55</v>
      </c>
      <c r="J48" s="17">
        <v>8.19</v>
      </c>
    </row>
    <row r="49" spans="2:10" ht="57.75" customHeight="1" thickBot="1" x14ac:dyDescent="0.2">
      <c r="B49" s="18"/>
      <c r="C49" s="1176" t="s">
        <v>5</v>
      </c>
      <c r="D49" s="1176"/>
      <c r="E49" s="1177"/>
      <c r="F49" s="19">
        <v>10.47</v>
      </c>
      <c r="G49" s="20">
        <v>7.88</v>
      </c>
      <c r="H49" s="20" t="s">
        <v>527</v>
      </c>
      <c r="I49" s="20">
        <v>10.42</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2018-11-30T00:26:42Z</cp:lastPrinted>
  <dcterms:created xsi:type="dcterms:W3CDTF">2018-01-24T05:37:39Z</dcterms:created>
  <dcterms:modified xsi:type="dcterms:W3CDTF">2018-11-30T00:29:49Z</dcterms:modified>
  <cp:category/>
</cp:coreProperties>
</file>