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11\総務課\財政係\【決算統計】\■財政状況資料集\H28決算\301212修正回答\"/>
    </mc:Choice>
  </mc:AlternateContent>
  <bookViews>
    <workbookView xWindow="0" yWindow="0" windowWidth="19200" windowHeight="114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DQ102" i="11" l="1"/>
  <c r="DL102" i="11"/>
  <c r="DG102" i="11"/>
  <c r="DB102" i="11"/>
  <c r="CW102" i="11"/>
  <c r="CR102" i="11"/>
  <c r="AU88" i="11" l="1"/>
  <c r="AP88" i="11"/>
  <c r="AF88" i="11"/>
  <c r="AA76" i="11" l="1"/>
  <c r="AF76" i="11" s="1"/>
  <c r="AA75" i="11"/>
  <c r="AF75" i="11" s="1"/>
  <c r="AA74" i="11"/>
  <c r="AF74" i="11" s="1"/>
  <c r="AA73" i="11"/>
  <c r="AF73" i="11" s="1"/>
  <c r="AA72" i="11"/>
  <c r="AF72" i="11" s="1"/>
  <c r="AA71" i="11"/>
  <c r="AF71" i="11" s="1"/>
  <c r="AA70" i="11"/>
  <c r="AF70" i="11" s="1"/>
  <c r="AA69" i="11"/>
  <c r="AF69" i="11" s="1"/>
  <c r="AA68" i="11"/>
  <c r="AF68" i="11" s="1"/>
  <c r="AU63" i="11"/>
  <c r="AP63" i="11"/>
  <c r="AK29" i="11" l="1"/>
  <c r="AA36" i="11"/>
  <c r="AA35" i="11"/>
  <c r="AA34" i="11"/>
  <c r="AA33" i="11"/>
  <c r="AA32" i="11"/>
  <c r="AA31" i="11"/>
  <c r="AA30" i="11"/>
  <c r="AA29" i="11"/>
  <c r="AA28" i="11"/>
  <c r="Q9" i="11"/>
  <c r="Q8" i="11"/>
  <c r="V7" i="11"/>
  <c r="AA9" i="11" l="1"/>
  <c r="AA8" i="11"/>
  <c r="AA7" i="11"/>
  <c r="BG34" i="9" l="1"/>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C37" i="9"/>
  <c r="CO36" i="9"/>
  <c r="BE36" i="9"/>
  <c r="BE35" i="9"/>
  <c r="BW34" i="9"/>
  <c r="BW35" i="9" s="1"/>
  <c r="BW36" i="9" s="1"/>
  <c r="BW37" i="9" s="1"/>
  <c r="BW38" i="9" s="1"/>
  <c r="BW39" i="9" s="1"/>
  <c r="BW40" i="9" s="1"/>
  <c r="BW41" i="9" s="1"/>
  <c r="BW42" i="9" s="1"/>
  <c r="C34" i="9"/>
  <c r="CO34" i="9" l="1"/>
  <c r="CO35"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s="1"/>
  <c r="U37" i="9" s="1"/>
  <c r="AM34" i="9"/>
  <c r="AM35" i="9" s="1"/>
  <c r="AM36" i="9" s="1"/>
  <c r="AM37" i="9" s="1"/>
  <c r="BE34" i="9" l="1"/>
</calcChain>
</file>

<file path=xl/sharedStrings.xml><?xml version="1.0" encoding="utf-8"?>
<sst xmlns="http://schemas.openxmlformats.org/spreadsheetml/2006/main" count="1019" uniqueCount="570">
  <si>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</si>
  <si>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</si>
  <si>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</si>
  <si>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</si>
  <si>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</si>
  <si>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</si>
  <si>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</si>
  <si>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</si>
  <si>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</si>
  <si>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</si>
  <si>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</si>
  <si>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</si>
  <si>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</si>
  <si>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</si>
  <si>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</si>
  <si>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</si>
  <si>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</si>
  <si>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</si>
  <si>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</si>
  <si>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</si>
  <si>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</si>
  <si>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</si>
  <si>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</si>
  <si>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</si>
  <si>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</si>
  <si>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</si>
  <si>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</si>
  <si>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</si>
  <si>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</si>
  <si>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</si>
  <si>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</si>
  <si>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</si>
  <si>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</si>
  <si>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</si>
  <si>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</si>
  <si>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</si>
  <si>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</si>
  <si>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</si>
  <si>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</si>
  <si>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</si>
  <si>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</si>
  <si>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</si>
  <si>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</si>
  <si>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</si>
  <si>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</si>
  <si>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</si>
  <si>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</si>
  <si>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</si>
  <si>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</si>
  <si>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</si>
  <si>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</si>
  <si>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</si>
  <si>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</si>
  <si>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</si>
  <si>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</si>
  <si>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</si>
  <si>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</si>
  <si>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</si>
  <si>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</si>
  <si>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</si>
  <si>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</si>
  <si>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</si>
  <si>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</si>
  <si>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</si>
  <si>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</si>
  <si>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</si>
  <si>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</si>
  <si>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</si>
  <si>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</si>
  <si>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</si>
  <si>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</si>
  <si>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</si>
  <si>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</si>
  <si>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</si>
  <si>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</si>
  <si>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</si>
  <si>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</si>
  <si>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</si>
  <si>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</si>
  <si>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</si>
  <si>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</si>
  <si>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</si>
  <si>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新温泉町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</si>
  <si>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</si>
  <si>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</si>
  <si>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</si>
  <si>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</si>
  <si>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</si>
  <si>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</si>
  <si>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</si>
  <si>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</si>
  <si>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</si>
  <si>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</si>
  <si>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</si>
  <si>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</si>
  <si>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</si>
  <si>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</si>
  <si>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</si>
  <si>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</si>
  <si>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</si>
  <si>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</si>
  <si>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</si>
  <si>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</si>
  <si>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</si>
  <si>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</si>
  <si>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</si>
  <si>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</si>
  <si>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</si>
  <si>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</si>
  <si>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</si>
  <si>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</si>
  <si>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</si>
  <si>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</si>
  <si>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</si>
  <si>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</si>
  <si>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</si>
  <si>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</si>
  <si>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</si>
  <si>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</si>
  <si>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</si>
  <si>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</si>
  <si>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</si>
  <si>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</si>
  <si>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</si>
  <si>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</si>
  <si>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</si>
  <si>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</si>
  <si>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</si>
  <si>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</si>
  <si>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</si>
  <si>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</si>
  <si>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</si>
  <si>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</si>
  <si>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</si>
  <si>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</si>
  <si>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</si>
  <si>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</si>
  <si>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</si>
  <si>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</si>
  <si>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</si>
  <si>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</si>
  <si>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</si>
  <si>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</si>
  <si>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</si>
  <si>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</si>
  <si>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</si>
  <si>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</si>
  <si>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</si>
  <si>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</si>
  <si>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</si>
  <si>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</si>
  <si>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</si>
  <si>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</si>
  <si>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</si>
  <si>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</si>
  <si>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</si>
  <si>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</si>
  <si>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</si>
  <si>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</si>
  <si>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</si>
  <si>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</si>
  <si>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</si>
  <si>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</si>
  <si>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</si>
  <si>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</si>
  <si>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</si>
  <si>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</si>
  <si>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</si>
  <si>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</si>
  <si>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</si>
  <si>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</si>
  <si>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</si>
  <si>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</si>
  <si>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</si>
  <si>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</si>
  <si>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</si>
  <si>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</si>
  <si>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</si>
  <si>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</si>
  <si>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</si>
  <si>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</si>
  <si>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</si>
  <si>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</si>
  <si>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</si>
  <si>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</si>
  <si>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</si>
  <si>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</si>
  <si>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</si>
  <si>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</si>
  <si>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</si>
  <si>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</si>
  <si>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</si>
  <si>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</si>
  <si>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</si>
  <si>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</si>
  <si>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</si>
  <si>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</si>
  <si>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</si>
  <si>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兵庫県新温泉町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</si>
  <si>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</si>
  <si>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</si>
  <si>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</si>
  <si>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</si>
  <si>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</si>
  <si>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</si>
  <si>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</si>
  <si>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</si>
  <si>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</si>
  <si>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</si>
  <si>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</si>
  <si>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</si>
  <si>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</si>
  <si>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</si>
  <si>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</si>
  <si>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</si>
  <si>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</si>
  <si>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</si>
  <si>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</si>
  <si>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</si>
  <si>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</si>
  <si>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</si>
  <si>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</si>
  <si>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</si>
  <si>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</si>
  <si>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</si>
  <si>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</si>
  <si>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</si>
  <si>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</si>
  <si>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</si>
  <si>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</si>
  <si>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</si>
  <si>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</si>
  <si>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</si>
  <si>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</si>
  <si>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</si>
  <si>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</si>
  <si>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</si>
  <si>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</si>
  <si>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</si>
  <si>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</si>
  <si>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</si>
  <si>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</si>
  <si>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</si>
  <si>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</si>
  <si>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</si>
  <si>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</si>
  <si>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</si>
  <si>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</si>
  <si>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</si>
  <si>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</si>
  <si>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</si>
  <si>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</si>
  <si>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</si>
  <si>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</si>
  <si>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</si>
  <si>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</si>
  <si>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</si>
  <si>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</si>
  <si>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</si>
  <si>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</si>
  <si>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</si>
  <si>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</si>
  <si>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</si>
  <si>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</si>
  <si>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</si>
  <si>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</si>
  <si>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</si>
  <si>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</si>
  <si>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</si>
  <si>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</si>
  <si>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</si>
  <si>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</si>
  <si>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</si>
  <si>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</si>
  <si>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</si>
  <si>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</si>
  <si>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</si>
  <si>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</si>
  <si>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</si>
  <si>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</si>
  <si>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</si>
  <si>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</si>
  <si>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</si>
  <si>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</si>
  <si>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</si>
  <si>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</si>
  <si>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</si>
  <si>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</si>
  <si>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</si>
  <si>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</si>
  <si>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</si>
  <si>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</si>
  <si>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</si>
  <si>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</si>
  <si>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</si>
  <si>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</si>
  <si>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</si>
  <si>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</si>
  <si>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</si>
  <si>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</si>
  <si>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</si>
  <si>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</si>
  <si>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</si>
  <si>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</si>
  <si>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</si>
  <si>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</si>
  <si>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</si>
  <si>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</si>
  <si>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</si>
  <si>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</si>
  <si>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</si>
  <si>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</si>
  <si>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</si>
  <si>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</si>
  <si>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</si>
  <si>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</si>
  <si>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</si>
  <si>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</si>
  <si>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</si>
  <si>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</si>
  <si>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</si>
  <si>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</si>
  <si>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</si>
  <si>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</si>
  <si>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</si>
  <si>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</si>
  <si>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</si>
  <si>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</si>
  <si>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</si>
  <si>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</si>
  <si>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</si>
  <si>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</si>
  <si>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</si>
  <si>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</si>
  <si>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</si>
  <si>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</si>
  <si>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</si>
  <si>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</si>
  <si>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</si>
  <si>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</si>
  <si>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</si>
  <si>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</si>
  <si>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</si>
  <si>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</si>
  <si>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</si>
  <si>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</si>
  <si>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</si>
  <si>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兵庫県新温泉町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</si>
  <si>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</si>
  <si>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</si>
  <si>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</si>
  <si>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</si>
  <si>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</si>
  <si>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</si>
  <si>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</si>
  <si>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</si>
  <si>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</si>
  <si>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</si>
  <si>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</si>
  <si>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</si>
  <si>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</si>
  <si>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</si>
  <si>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</si>
  <si>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</si>
  <si>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</si>
  <si>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</si>
  <si>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</si>
  <si>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</si>
  <si>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浜坂地区残土処分場事業特別会計</t>
    <phoneticPr fontId="5"/>
  </si>
  <si>
    <t>温泉地区残土処分場事業特別会計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</si>
  <si>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</si>
  <si>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</si>
  <si>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</si>
  <si>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</si>
  <si>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</si>
  <si>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</si>
  <si>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</si>
  <si>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</si>
  <si>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</si>
  <si>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</si>
  <si>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</si>
  <si>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</si>
  <si>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</si>
  <si>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</si>
  <si>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</si>
  <si>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</si>
  <si>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後期高齢者医療特別会計</t>
    <phoneticPr fontId="5"/>
  </si>
  <si>
    <t>水道事業会計</t>
    <phoneticPr fontId="5"/>
  </si>
  <si>
    <t>法適用企業</t>
    <phoneticPr fontId="5"/>
  </si>
  <si>
    <t>下水道事業会計</t>
    <phoneticPr fontId="5"/>
  </si>
  <si>
    <t>公立浜坂病院事業会計</t>
    <phoneticPr fontId="5"/>
  </si>
  <si>
    <t>浜坂温泉配湯事業会計</t>
    <phoneticPr fontId="5"/>
  </si>
  <si>
    <t>七釜温泉配湯事業特別会計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</si>
  <si>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</si>
  <si>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</si>
  <si>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</si>
  <si>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</si>
  <si>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</si>
  <si>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</si>
  <si>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</si>
  <si>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</si>
  <si>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</si>
  <si>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</si>
  <si>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</si>
  <si>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</si>
  <si>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</si>
  <si>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</si>
  <si>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</si>
  <si>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</si>
  <si>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</si>
  <si>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</si>
  <si>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</si>
  <si>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</si>
  <si>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</si>
  <si>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</si>
  <si>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</si>
  <si>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</si>
  <si>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</si>
  <si>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</si>
  <si>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</si>
  <si>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</si>
  <si>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</si>
  <si>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</si>
  <si>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</si>
  <si>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</si>
  <si>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</si>
  <si>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</si>
  <si>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</si>
  <si>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</si>
  <si>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</si>
  <si>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</si>
  <si>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</si>
  <si>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</si>
  <si>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</si>
  <si>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</si>
  <si>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</si>
  <si>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</si>
  <si>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</si>
  <si>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</si>
  <si>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</si>
  <si>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</si>
  <si>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</si>
  <si>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</si>
  <si>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</si>
  <si>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</si>
  <si>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</si>
  <si>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</si>
  <si>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</si>
  <si>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</si>
  <si>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</si>
  <si>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</si>
  <si>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</si>
  <si>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</si>
  <si>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</si>
  <si>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</si>
  <si>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</si>
  <si>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</si>
  <si>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</si>
  <si>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</si>
  <si>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</si>
  <si>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</si>
  <si>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</si>
  <si>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</si>
  <si>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</si>
  <si>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</si>
  <si>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</si>
  <si>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</si>
  <si>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</si>
  <si>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</si>
  <si>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</si>
  <si>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</si>
  <si>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</si>
  <si>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</si>
  <si>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</si>
  <si>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</si>
  <si>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</si>
  <si>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</si>
  <si>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</si>
  <si>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</si>
  <si>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</si>
  <si>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</si>
  <si>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</si>
  <si>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</si>
  <si>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</si>
  <si>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</si>
  <si>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</si>
  <si>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</si>
  <si>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</si>
  <si>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</si>
  <si>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</si>
  <si>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</si>
  <si>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</si>
  <si>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</si>
  <si>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</si>
  <si>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</si>
  <si>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</si>
  <si>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</si>
  <si>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</si>
  <si>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</si>
  <si>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</si>
  <si>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</si>
  <si>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</si>
  <si>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</si>
  <si>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</si>
  <si>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</si>
  <si>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</si>
  <si>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</si>
  <si>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</si>
  <si>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</si>
  <si>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</si>
  <si>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</si>
  <si>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</si>
  <si>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</si>
  <si>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</si>
  <si>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</si>
  <si>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</si>
  <si>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</si>
  <si>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</si>
  <si>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</si>
  <si>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</si>
  <si>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</si>
  <si>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</si>
  <si>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</si>
  <si>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</si>
  <si>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</si>
  <si>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</si>
  <si>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</si>
  <si>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</si>
  <si>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</si>
  <si>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6.95</t>
  </si>
  <si>
    <t>▲ 7.45</t>
  </si>
  <si>
    <t>温泉地区残土処分場事業特別会計</t>
  </si>
  <si>
    <t>▲ 0.00</t>
  </si>
  <si>
    <t>浜坂地区残土処分場事業特別会計</t>
  </si>
  <si>
    <t>水道事業会計</t>
  </si>
  <si>
    <t>一般会計</t>
  </si>
  <si>
    <t>浜坂温泉配湯事業会計</t>
  </si>
  <si>
    <t>下水道事業会計</t>
  </si>
  <si>
    <t>国民健康保険事業特別会計（事業勘定）</t>
  </si>
  <si>
    <t>公立浜坂病院事業会計</t>
  </si>
  <si>
    <t>▲ 5.48</t>
  </si>
  <si>
    <t>▲ 1.92</t>
  </si>
  <si>
    <t>▲ 2.39</t>
  </si>
  <si>
    <t>▲ 2.68</t>
  </si>
  <si>
    <t>その他会計（赤字）</t>
  </si>
  <si>
    <t>その他会計（黒字）</t>
  </si>
  <si>
    <t>株式会社湯村温泉愛宕山観光</t>
  </si>
  <si>
    <t>株式会社温泉町夢公社</t>
  </si>
  <si>
    <t>美方郡広域事務組合（一般会計）</t>
  </si>
  <si>
    <t>美方郡広域事務組合（農業共済）</t>
  </si>
  <si>
    <t>但馬広域行政事務組合</t>
  </si>
  <si>
    <t>北但広域行政事務組合</t>
  </si>
  <si>
    <t>兵庫県市町村職員退職手当組合</t>
  </si>
  <si>
    <t>兵庫県市町交通災害共済組合</t>
  </si>
  <si>
    <t>兵庫県町議会議員公務災害補償組合</t>
  </si>
  <si>
    <t>兵庫県後期高齢者医療広域連合（一般会計）</t>
  </si>
  <si>
    <t>兵庫県後期高齢者医療広域連合（特別会計）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</si>
  <si>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</si>
  <si>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</si>
  <si>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</si>
  <si>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</si>
  <si>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</si>
  <si>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</si>
  <si>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</si>
  <si>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</si>
  <si>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</si>
  <si>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</si>
  <si>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</si>
  <si>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</si>
  <si>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将来負担比率、実質公債費比率は、いずれも近年減少傾向にある。その要因は、収支見通し（財政計画）に基づく計画的な地方債の発行、交付税算入率の高い地方債の発行等によるものである。
　しかし、平成28年度の新温泉町の将来負担比率は94.4ポイントとなっており、類似団体の38.8ポイントを55.9ポイント上回っており、さらに、実質公債費比率は11.8ポイントとなっており、類似団体の9.2ポイントを2.6ポイント上回っており、将来負担比率、実質公債費比率ともに高い水準にある。
　今後も引き続き地方債の発行抑制と交付税算入率の高い地方債の発行に努める。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</si>
</sst>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75972</c:v>
                </c:pt>
                <c:pt idx="4">
                  <c:v>78903</c:v>
                </c:pt>
              </c:numCache>
            </c:numRef>
          </c:val>
          <c:smooth val="0"/>
          <c:extLst>
            <c:ext xmlns:c16="http://schemas.microsoft.com/office/drawing/2014/chart" uri="{C3380CC4-5D6E-409C-BE32-E72D297353CC}">
              <c16:uniqueId val="{00000000-75DE-49D1-BB7D-CD26B4F1E2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65976</c:v>
                </c:pt>
                <c:pt idx="1">
                  <c:v>114806</c:v>
                </c:pt>
                <c:pt idx="2">
                  <c:v>68945</c:v>
                </c:pt>
                <c:pt idx="3">
                  <c:v>62837</c:v>
                </c:pt>
                <c:pt idx="4">
                  <c:v>62005</c:v>
                </c:pt>
              </c:numCache>
            </c:numRef>
          </c:val>
          <c:smooth val="0"/>
          <c:extLst>
            <c:ext xmlns:c16="http://schemas.microsoft.com/office/drawing/2014/chart" uri="{C3380CC4-5D6E-409C-BE32-E72D297353CC}">
              <c16:uniqueId val="{00000001-75DE-49D1-BB7D-CD26B4F1E2FB}"/>
            </c:ext>
          </c:extLst>
        </c:ser>
        <c:dLbls>
          <c:showLegendKey val="0"/>
          <c:showVal val="0"/>
          <c:showCatName val="0"/>
          <c:showSerName val="0"/>
          <c:showPercent val="0"/>
          <c:showBubbleSize val="0"/>
        </c:dLbls>
        <c:marker val="1"/>
        <c:smooth val="0"/>
        <c:axId val="168863616"/>
        <c:axId val="168867712"/>
      </c:lineChart>
      <c:catAx>
        <c:axId val="168863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867712"/>
        <c:crosses val="autoZero"/>
        <c:auto val="1"/>
        <c:lblAlgn val="ctr"/>
        <c:lblOffset val="100"/>
        <c:tickLblSkip val="1"/>
        <c:tickMarkSkip val="1"/>
        <c:noMultiLvlLbl val="0"/>
      </c:catAx>
      <c:valAx>
        <c:axId val="1688677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863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6.72</c:v>
                </c:pt>
                <c:pt idx="1">
                  <c:v>7.32</c:v>
                </c:pt>
                <c:pt idx="2">
                  <c:v>0.52</c:v>
                </c:pt>
                <c:pt idx="3">
                  <c:v>6.57</c:v>
                </c:pt>
                <c:pt idx="4">
                  <c:v>8.07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20.329999999999998</c:v>
                </c:pt>
                <c:pt idx="1">
                  <c:v>26.65</c:v>
                </c:pt>
                <c:pt idx="2">
                  <c:v>34.119999999999997</c:v>
                </c:pt>
                <c:pt idx="3">
                  <c:v>34.369999999999997</c:v>
                </c:pt>
                <c:pt idx="4">
                  <c:v>33.1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9472"/>
        <c:axId val="9031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2.0099999999999998</c:v>
                </c:pt>
                <c:pt idx="1">
                  <c:v>0.59</c:v>
                </c:pt>
                <c:pt idx="2">
                  <c:v>-6.95</c:v>
                </c:pt>
                <c:pt idx="3">
                  <c:v>6.1</c:v>
                </c:pt>
                <c:pt idx="4">
                  <c:v>-7.45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9472"/>
        <c:axId val="90317184"/>
      </c:lineChart>
      <c:catAx>
        <c:axId val="9024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7184"/>
        <c:crosses val="autoZero"/>
        <c:auto val="1"/>
        <c:lblAlgn val="ctr"/>
        <c:lblOffset val="100"/>
        <c:tickLblSkip val="1"/>
        <c:tickMarkSkip val="1"/>
        <c:noMultiLvlLbl val="0"/>
      </c:catAx>
      <c:valAx>
        <c:axId val="9031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0.55000000000000004</c:v>
                </c:pt>
                <c:pt idx="2">
                  <c:v>#N/A</c:v>
                </c:pt>
                <c:pt idx="3">
                  <c:v>0.61</c:v>
                </c:pt>
                <c:pt idx="4">
                  <c:v>#N/A</c:v>
                </c:pt>
                <c:pt idx="5">
                  <c:v>0.37</c:v>
                </c:pt>
                <c:pt idx="6">
                  <c:v>#N/A</c:v>
                </c:pt>
                <c:pt idx="7">
                  <c:v>1.51</c:v>
                </c:pt>
                <c:pt idx="8">
                  <c:v>#N/A</c:v>
                </c:pt>
                <c:pt idx="9">
                  <c:v>0.73</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公立浜坂病院事業会計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5.48</c:v>
                </c:pt>
                <c:pt idx="1">
                  <c:v>#N/A</c:v>
                </c:pt>
                <c:pt idx="2">
                  <c:v>1.92</c:v>
                </c:pt>
                <c:pt idx="3">
                  <c:v>#N/A</c:v>
                </c:pt>
                <c:pt idx="4">
                  <c:v>2.39</c:v>
                </c:pt>
                <c:pt idx="5">
                  <c:v>#N/A</c:v>
                </c:pt>
                <c:pt idx="6">
                  <c:v>2.68</c:v>
                </c:pt>
                <c:pt idx="7">
                  <c:v>#N/A</c:v>
                </c:pt>
                <c:pt idx="8">
                  <c:v>#N/A</c:v>
                </c:pt>
                <c:pt idx="9">
                  <c:v>0.78</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1.03</c:v>
                </c:pt>
                <c:pt idx="2">
                  <c:v>#N/A</c:v>
                </c:pt>
                <c:pt idx="3">
                  <c:v>0.1</c:v>
                </c:pt>
                <c:pt idx="4">
                  <c:v>#N/A</c:v>
                </c:pt>
                <c:pt idx="5">
                  <c:v>0.76</c:v>
                </c:pt>
                <c:pt idx="6">
                  <c:v>#N/A</c:v>
                </c:pt>
                <c:pt idx="7">
                  <c:v>0.79</c:v>
                </c:pt>
                <c:pt idx="8">
                  <c:v>#N/A</c:v>
                </c:pt>
                <c:pt idx="9">
                  <c:v>1.04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2.12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浜坂温泉配湯事業会計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4.4800000000000004</c:v>
                </c:pt>
                <c:pt idx="2">
                  <c:v>#N/A</c:v>
                </c:pt>
                <c:pt idx="3">
                  <c:v>4.42</c:v>
                </c:pt>
                <c:pt idx="4">
                  <c:v>#N/A</c:v>
                </c:pt>
                <c:pt idx="5">
                  <c:v>4.3600000000000003</c:v>
                </c:pt>
                <c:pt idx="6">
                  <c:v>#N/A</c:v>
                </c:pt>
                <c:pt idx="7">
                  <c:v>3.62</c:v>
                </c:pt>
                <c:pt idx="8">
                  <c:v>#N/A</c:v>
                </c:pt>
                <c:pt idx="9">
                  <c:v>3.43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6.99</c:v>
                </c:pt>
                <c:pt idx="2">
                  <c:v>#N/A</c:v>
                </c:pt>
                <c:pt idx="3">
                  <c:v>6.64</c:v>
                </c:pt>
                <c:pt idx="4">
                  <c:v>#N/A</c:v>
                </c:pt>
                <c:pt idx="5">
                  <c:v>0.37</c:v>
                </c:pt>
                <c:pt idx="6">
                  <c:v>#N/A</c:v>
                </c:pt>
                <c:pt idx="7">
                  <c:v>6.51</c:v>
                </c:pt>
                <c:pt idx="8">
                  <c:v>#N/A</c:v>
                </c:pt>
                <c:pt idx="9">
                  <c:v>8.08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10.77</c:v>
                </c:pt>
                <c:pt idx="2">
                  <c:v>#N/A</c:v>
                </c:pt>
                <c:pt idx="3">
                  <c:v>11.18</c:v>
                </c:pt>
                <c:pt idx="4">
                  <c:v>#N/A</c:v>
                </c:pt>
                <c:pt idx="5">
                  <c:v>10.95</c:v>
                </c:pt>
                <c:pt idx="6">
                  <c:v>#N/A</c:v>
                </c:pt>
                <c:pt idx="7">
                  <c:v>10.86</c:v>
                </c:pt>
                <c:pt idx="8">
                  <c:v>#N/A</c:v>
                </c:pt>
                <c:pt idx="9">
                  <c:v>11.15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浜坂地区残土処分場事業特別会計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0.34</c:v>
                </c:pt>
                <c:pt idx="2">
                  <c:v>#N/A</c:v>
                </c:pt>
                <c:pt idx="3">
                  <c:v>0.49</c:v>
                </c:pt>
                <c:pt idx="4">
                  <c:v>#N/A</c:v>
                </c:pt>
                <c:pt idx="5">
                  <c:v>0.05</c:v>
                </c:pt>
                <c:pt idx="6">
                  <c:v>#N/A</c:v>
                </c:pt>
                <c:pt idx="7">
                  <c:v>0</c:v>
                </c:pt>
                <c:pt idx="8">
                  <c:v>#N/A</c:v>
                </c:pt>
                <c:pt idx="9">
                  <c:v>0</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温泉地区残土処分場事業特別会計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0.11</c:v>
                </c:pt>
                <c:pt idx="2">
                  <c:v>#N/A</c:v>
                </c:pt>
                <c:pt idx="3">
                  <c:v>0.15</c:v>
                </c:pt>
                <c:pt idx="4">
                  <c:v>#N/A</c:v>
                </c:pt>
                <c:pt idx="5">
                  <c:v>0.08</c:v>
                </c:pt>
                <c:pt idx="6">
                  <c:v>#N/A</c:v>
                </c:pt>
                <c:pt idx="7">
                  <c:v>0</c:v>
                </c:pt>
                <c:pt idx="8">
                  <c:v>#N/A</c:v>
                </c:pt>
                <c:pt idx="9">
                  <c:v>0</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112896"/>
        <c:axId val="150290432"/>
      </c:barChart>
      <c:catAx>
        <c:axId val="15011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290432"/>
        <c:crosses val="autoZero"/>
        <c:auto val="1"/>
        <c:lblAlgn val="ctr"/>
        <c:lblOffset val="100"/>
        <c:tickLblSkip val="1"/>
        <c:tickMarkSkip val="1"/>
        <c:noMultiLvlLbl val="0"/>
      </c:catAx>
      <c:valAx>
        <c:axId val="15029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12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1592</c:v>
                </c:pt>
                <c:pt idx="5">
                  <c:v>1575</c:v>
                </c:pt>
                <c:pt idx="8">
                  <c:v>1547</c:v>
                </c:pt>
                <c:pt idx="11">
                  <c:v>1532</c:v>
                </c:pt>
                <c:pt idx="14">
                  <c:v>1439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c:v>
                </c:pt>
                <c:pt idx="3">
                  <c:v>5</c:v>
                </c:pt>
                <c:pt idx="6">
                  <c:v>4</c:v>
                </c:pt>
                <c:pt idx="9">
                  <c:v>3</c:v>
                </c:pt>
                <c:pt idx="12">
                  <c:v>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710</c:v>
                </c:pt>
                <c:pt idx="3">
                  <c:v>675</c:v>
                </c:pt>
                <c:pt idx="6">
                  <c:v>643</c:v>
                </c:pt>
                <c:pt idx="9">
                  <c:v>616</c:v>
                </c:pt>
                <c:pt idx="12">
                  <c:v>514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1743</c:v>
                </c:pt>
                <c:pt idx="3">
                  <c:v>1691</c:v>
                </c:pt>
                <c:pt idx="6">
                  <c:v>1567</c:v>
                </c:pt>
                <c:pt idx="9">
                  <c:v>1539</c:v>
                </c:pt>
                <c:pt idx="12">
                  <c:v>1436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670720"/>
        <c:axId val="166672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879</c:v>
                </c:pt>
                <c:pt idx="2">
                  <c:v>#N/A</c:v>
                </c:pt>
                <c:pt idx="3">
                  <c:v>#N/A</c:v>
                </c:pt>
                <c:pt idx="4">
                  <c:v>801</c:v>
                </c:pt>
                <c:pt idx="5">
                  <c:v>#N/A</c:v>
                </c:pt>
                <c:pt idx="6">
                  <c:v>#N/A</c:v>
                </c:pt>
                <c:pt idx="7">
                  <c:v>669</c:v>
                </c:pt>
                <c:pt idx="8">
                  <c:v>#N/A</c:v>
                </c:pt>
                <c:pt idx="9">
                  <c:v>#N/A</c:v>
                </c:pt>
                <c:pt idx="10">
                  <c:v>627</c:v>
                </c:pt>
                <c:pt idx="11">
                  <c:v>#N/A</c:v>
                </c:pt>
                <c:pt idx="12">
                  <c:v>#N/A</c:v>
                </c:pt>
                <c:pt idx="13">
                  <c:v>513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670720"/>
        <c:axId val="166672640"/>
      </c:lineChart>
      <c:catAx>
        <c:axId val="16667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672640"/>
        <c:crosses val="autoZero"/>
        <c:auto val="1"/>
        <c:lblAlgn val="ctr"/>
        <c:lblOffset val="100"/>
        <c:tickLblSkip val="1"/>
        <c:tickMarkSkip val="1"/>
        <c:noMultiLvlLbl val="0"/>
      </c:catAx>
      <c:valAx>
        <c:axId val="16667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67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13906</c:v>
                </c:pt>
                <c:pt idx="5">
                  <c:v>13805</c:v>
                </c:pt>
                <c:pt idx="8">
                  <c:v>13232</c:v>
                </c:pt>
                <c:pt idx="11">
                  <c:v>13220</c:v>
                </c:pt>
                <c:pt idx="14">
                  <c:v>13270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375</c:v>
                </c:pt>
                <c:pt idx="5">
                  <c:v>341</c:v>
                </c:pt>
                <c:pt idx="8">
                  <c:v>280</c:v>
                </c:pt>
                <c:pt idx="11">
                  <c:v>222</c:v>
                </c:pt>
                <c:pt idx="14">
                  <c:v>260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1858</c:v>
                </c:pt>
                <c:pt idx="5">
                  <c:v>2319</c:v>
                </c:pt>
                <c:pt idx="8">
                  <c:v>2852</c:v>
                </c:pt>
                <c:pt idx="11">
                  <c:v>2791</c:v>
                </c:pt>
                <c:pt idx="14">
                  <c:v>2728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2145</c:v>
                </c:pt>
                <c:pt idx="3">
                  <c:v>1956</c:v>
                </c:pt>
                <c:pt idx="6">
                  <c:v>1842</c:v>
                </c:pt>
                <c:pt idx="9">
                  <c:v>1714</c:v>
                </c:pt>
                <c:pt idx="12">
                  <c:v>1531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c:v>
                </c:pt>
                <c:pt idx="3">
                  <c:v>8</c:v>
                </c:pt>
                <c:pt idx="6">
                  <c:v>8</c:v>
                </c:pt>
                <c:pt idx="9">
                  <c:v>5</c:v>
                </c:pt>
                <c:pt idx="12">
                  <c:v>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7882</c:v>
                </c:pt>
                <c:pt idx="3">
                  <c:v>7374</c:v>
                </c:pt>
                <c:pt idx="6">
                  <c:v>6854</c:v>
                </c:pt>
                <c:pt idx="9">
                  <c:v>6381</c:v>
                </c:pt>
                <c:pt idx="12">
                  <c:v>5773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5</c:v>
                </c:pt>
                <c:pt idx="6">
                  <c:v>4</c:v>
                </c:pt>
                <c:pt idx="9">
                  <c:v>4</c:v>
                </c:pt>
                <c:pt idx="12">
                  <c:v>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13763</c:v>
                </c:pt>
                <c:pt idx="3">
                  <c:v>13619</c:v>
                </c:pt>
                <c:pt idx="6">
                  <c:v>13243</c:v>
                </c:pt>
                <c:pt idx="9">
                  <c:v>13555</c:v>
                </c:pt>
                <c:pt idx="12">
                  <c:v>13708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265600"/>
        <c:axId val="16829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7670</c:v>
                </c:pt>
                <c:pt idx="2">
                  <c:v>#N/A</c:v>
                </c:pt>
                <c:pt idx="3">
                  <c:v>#N/A</c:v>
                </c:pt>
                <c:pt idx="4">
                  <c:v>6497</c:v>
                </c:pt>
                <c:pt idx="5">
                  <c:v>#N/A</c:v>
                </c:pt>
                <c:pt idx="6">
                  <c:v>#N/A</c:v>
                </c:pt>
                <c:pt idx="7">
                  <c:v>5589</c:v>
                </c:pt>
                <c:pt idx="8">
                  <c:v>#N/A</c:v>
                </c:pt>
                <c:pt idx="9">
                  <c:v>#N/A</c:v>
                </c:pt>
                <c:pt idx="10">
                  <c:v>5426</c:v>
                </c:pt>
                <c:pt idx="11">
                  <c:v>#N/A</c:v>
                </c:pt>
                <c:pt idx="12">
                  <c:v>#N/A</c:v>
                </c:pt>
                <c:pt idx="13">
                  <c:v>4766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265600"/>
        <c:axId val="168293120"/>
      </c:lineChart>
      <c:catAx>
        <c:axId val="16826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293120"/>
        <c:crosses val="autoZero"/>
        <c:auto val="1"/>
        <c:lblAlgn val="ctr"/>
        <c:lblOffset val="100"/>
        <c:tickLblSkip val="1"/>
        <c:tickMarkSkip val="1"/>
        <c:noMultiLvlLbl val="0"/>
      </c:catAx>
      <c:valAx>
        <c:axId val="16829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26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{76DAAC61-ACB0-4843-B9FA-8B25C6BC4B6E}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DA1-460B-933D-2ECBA7245C2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{88A959D5-CD2F-470D-98C2-31A0BDD03C78}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DA1-460B-933D-2ECBA7245C2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{13097B7A-23D8-40C1-8685-8A7962F71BE3}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DA1-460B-933D-2ECBA7245C2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{5BEA1709-900C-43F0-83BD-FB1D38033190}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DA1-460B-933D-2ECBA7245C2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{F8F77B11-A827-4033-B9C4-5211A2111422}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DA1-460B-933D-2ECBA7245C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DA1-460B-933D-2ECBA7245C2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{83B818E8-5879-410C-A3A8-B105DB16FCBC}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DA1-460B-933D-2ECBA7245C2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{37BE97DB-5340-447C-8B56-3377A0034D54}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DA1-460B-933D-2ECBA7245C2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{DDC2FBA5-6650-4233-910E-092D5F9265EB}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DA1-460B-933D-2ECBA7245C2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{816301A3-A1A5-4B61-98B1-C875E530FA98}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DA1-460B-933D-2ECBA7245C2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{17ED22AB-29F7-4343-A984-09C2ED2A2659}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DA1-460B-933D-2ECBA7245C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0DA1-460B-933D-2ECBA7245C2C}"/>
            </c:ext>
          </c:extLst>
        </c:ser>
        <c:dLbls>
          <c:showLegendKey val="0"/>
          <c:showVal val="0"/>
          <c:showCatName val="0"/>
          <c:showSerName val="0"/>
          <c:showPercent val="0"/>
          <c:showBubbleSize val="0"/>
        </c:dLbls>
        <c:axId val="72520832"/>
        <c:axId val="72522752"/>
      </c:scatterChart>
      <c:valAx>
        <c:axId val="725208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22752"/>
        <c:crosses val="autoZero"/>
        <c:crossBetween val="midCat"/>
      </c:valAx>
      <c:valAx>
        <c:axId val="725227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20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{F126AD84-7E18-4267-9AC7-FBE1130DF057}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6FC-47D9-8402-CB070CAA3AA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{E097AC89-FA31-4E53-9055-37C462FBB832}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6FC-47D9-8402-CB070CAA3AA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{E7E6F128-481A-4BC0-B94E-0243E96CBC43}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6FC-47D9-8402-CB070CAA3AA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{A14AD50D-0B71-43B5-B2F3-DFEC86086DDA}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6FC-47D9-8402-CB070CAA3AA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{A371D9CF-16DF-4D7E-9661-2B30CF0ABA97}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6FC-47D9-8402-CB070CAA3A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17.600000000000001</c:v>
                </c:pt>
                <c:pt idx="1">
                  <c:v>16.899999999999999</c:v>
                </c:pt>
                <c:pt idx="2">
                  <c:v>15.1</c:v>
                </c:pt>
                <c:pt idx="3">
                  <c:v>13.6</c:v>
                </c:pt>
                <c:pt idx="4">
                  <c:v>11.8</c:v>
                </c:pt>
              </c:numCache>
            </c:numRef>
          </c:xVal>
          <c:yVal>
            <c:numRef>
              <c:f>公会計指標分析・財政指標組合せ分析表!$K$73:$O$73</c:f>
              <c:numCache>
                <c:formatCode>#,##0.0;"▲ "#,##0.0</c:formatCode>
                <c:ptCount val="5"/>
                <c:pt idx="0">
                  <c:v>147.19999999999999</c:v>
                </c:pt>
                <c:pt idx="1">
                  <c:v>124.7</c:v>
                </c:pt>
                <c:pt idx="2">
                  <c:v>110</c:v>
                </c:pt>
                <c:pt idx="3">
                  <c:v>105.8</c:v>
                </c:pt>
                <c:pt idx="4">
                  <c:v>94.4</c:v>
                </c:pt>
              </c:numCache>
            </c:numRef>
          </c:yVal>
          <c:smooth val="0"/>
          <c:extLst>
            <c:ext xmlns:c16="http://schemas.microsoft.com/office/drawing/2014/chart" uri="{C3380CC4-5D6E-409C-BE32-E72D297353CC}">
              <c16:uniqueId val="{00000005-A6FC-47D9-8402-CB070CAA3AA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{C67C8017-207D-4694-88CA-53BE2B039A91}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6FC-47D9-8402-CB070CAA3AA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{8BCF00F2-DE85-4AEF-B6C5-8D965EC12945}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6FC-47D9-8402-CB070CAA3AA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{1AC2344E-CC6B-47AC-8A03-B36B7C12F2D6}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6FC-47D9-8402-CB070CAA3AA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{E0AA2897-8E09-42EB-A489-9A8D1395C8F0}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6FC-47D9-8402-CB070CAA3AA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{0F0EA3EC-15B9-4B2A-941A-9EA216CBAB34}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6FC-47D9-8402-CB070CAA3A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8.9</c:v>
                </c:pt>
                <c:pt idx="4">
                  <c:v>9.1999999999999993</c:v>
                </c:pt>
              </c:numCache>
            </c:numRef>
          </c:xVal>
          <c:yVal>
            <c:numRef>
              <c:f>公会計指標分析・財政指標組合せ分析表!$K$77:$O$77</c:f>
              <c:numCache>
                <c:formatCode>#,##0.0;"▲ "#,##0.0</c:formatCode>
                <c:ptCount val="5"/>
                <c:pt idx="0">
                  <c:v>61.3</c:v>
                </c:pt>
                <c:pt idx="1">
                  <c:v>54.6</c:v>
                </c:pt>
                <c:pt idx="2">
                  <c:v>48.7</c:v>
                </c:pt>
                <c:pt idx="3">
                  <c:v>13.1</c:v>
                </c:pt>
                <c:pt idx="4">
                  <c:v>38.5</c:v>
                </c:pt>
              </c:numCache>
            </c:numRef>
          </c:yVal>
          <c:smooth val="0"/>
          <c:extLst>
            <c:ext xmlns:c16="http://schemas.microsoft.com/office/drawing/2014/chart" uri="{C3380CC4-5D6E-409C-BE32-E72D297353CC}">
              <c16:uniqueId val="{0000000B-A6FC-47D9-8402-CB070CAA3AA4}"/>
            </c:ext>
          </c:extLst>
        </c:ser>
        <c:dLbls>
          <c:showLegendKey val="0"/>
          <c:showVal val="0"/>
          <c:showCatName val="0"/>
          <c:showSerName val="0"/>
          <c:showPercent val="0"/>
          <c:showBubbleSize val="0"/>
        </c:dLbls>
        <c:axId val="72667904"/>
        <c:axId val="72669824"/>
      </c:scatterChart>
      <c:valAx>
        <c:axId val="72667904"/>
        <c:scaling>
          <c:orientation val="minMax"/>
          <c:max val="18.400000000000002"/>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69824"/>
        <c:crosses val="autoZero"/>
        <c:crossBetween val="midCat"/>
      </c:valAx>
      <c:valAx>
        <c:axId val="72669824"/>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67904"/>
        <c:crosses val="autoZero"/>
        <c:crossBetween val="midCat"/>
        <c:majorUnit val="2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実質公債費比率（分子）の大半を占める元利償還は、地方債の発行額と連動している。地方債の元利償還は、平成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年度まで、年々減少傾向にある。</a:t>
          </a:r>
        </a:p>
        <a:p>
          <a:r>
            <a:rPr kumimoji="1" lang="ja-JP" altLang="en-US" sz="1400">
              <a:latin typeface="ＭＳ ゴシック" pitchFamily="49" charset="-128"/>
              <a:ea typeface="ＭＳ ゴシック" pitchFamily="49" charset="-128"/>
            </a:rPr>
            <a:t>　公営企業債の元利償還金対する繰入額も、下水道事業に係る元利償還金の減少に伴い、年々減少傾向にある。</a:t>
          </a:r>
        </a:p>
        <a:p>
          <a:r>
            <a:rPr kumimoji="1" lang="ja-JP" altLang="en-US" sz="1400">
              <a:latin typeface="ＭＳ ゴシック" pitchFamily="49" charset="-128"/>
              <a:ea typeface="ＭＳ ゴシック" pitchFamily="49" charset="-128"/>
            </a:rPr>
            <a:t>　これらに伴って、実質公債費比率の分子も年々減少傾向となっている。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一般会計等に係る地方債の現在高は、平成</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年度から平成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年度まで、新発債発行額の抑制により年々減少し、平成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年度末は</a:t>
          </a:r>
          <a:r>
            <a:rPr kumimoji="1" lang="en-US" altLang="ja-JP" sz="1050">
              <a:latin typeface="ＭＳ ゴシック" pitchFamily="49" charset="-128"/>
              <a:ea typeface="ＭＳ ゴシック" pitchFamily="49" charset="-128"/>
            </a:rPr>
            <a:t>13,243</a:t>
          </a:r>
          <a:r>
            <a:rPr kumimoji="1" lang="ja-JP" altLang="en-US" sz="1050">
              <a:latin typeface="ＭＳ ゴシック" pitchFamily="49" charset="-128"/>
              <a:ea typeface="ＭＳ ゴシック" pitchFamily="49" charset="-128"/>
            </a:rPr>
            <a:t>百万円（前年度対比▲</a:t>
          </a:r>
          <a:r>
            <a:rPr kumimoji="1" lang="en-US" altLang="ja-JP" sz="1050">
              <a:latin typeface="ＭＳ ゴシック" pitchFamily="49" charset="-128"/>
              <a:ea typeface="ＭＳ ゴシック" pitchFamily="49" charset="-128"/>
            </a:rPr>
            <a:t>376</a:t>
          </a:r>
          <a:r>
            <a:rPr kumimoji="1" lang="ja-JP" altLang="en-US" sz="1050">
              <a:latin typeface="ＭＳ ゴシック" pitchFamily="49" charset="-128"/>
              <a:ea typeface="ＭＳ ゴシック" pitchFamily="49" charset="-128"/>
            </a:rPr>
            <a:t>百万円）となった。しかし、平成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年度中は北但広域ごみ処理施設建設事業の本格化に伴い多額の地方債を発行することとなり、平成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年度末は</a:t>
          </a:r>
          <a:r>
            <a:rPr kumimoji="1" lang="en-US" altLang="ja-JP" sz="1050">
              <a:latin typeface="ＭＳ ゴシック" pitchFamily="49" charset="-128"/>
              <a:ea typeface="ＭＳ ゴシック" pitchFamily="49" charset="-128"/>
            </a:rPr>
            <a:t>13,555</a:t>
          </a:r>
          <a:r>
            <a:rPr kumimoji="1" lang="ja-JP" altLang="en-US" sz="1050">
              <a:latin typeface="ＭＳ ゴシック" pitchFamily="49" charset="-128"/>
              <a:ea typeface="ＭＳ ゴシック" pitchFamily="49" charset="-128"/>
            </a:rPr>
            <a:t>百万円（前年度対比</a:t>
          </a:r>
          <a:r>
            <a:rPr kumimoji="1" lang="en-US" altLang="ja-JP" sz="1050">
              <a:latin typeface="ＭＳ ゴシック" pitchFamily="49" charset="-128"/>
              <a:ea typeface="ＭＳ ゴシック" pitchFamily="49" charset="-128"/>
            </a:rPr>
            <a:t>312</a:t>
          </a:r>
          <a:r>
            <a:rPr kumimoji="1" lang="ja-JP" altLang="en-US" sz="1050">
              <a:latin typeface="ＭＳ ゴシック" pitchFamily="49" charset="-128"/>
              <a:ea typeface="ＭＳ ゴシック" pitchFamily="49" charset="-128"/>
            </a:rPr>
            <a:t>百万円増）となっている。</a:t>
          </a:r>
        </a:p>
        <a:p>
          <a:r>
            <a:rPr kumimoji="1" lang="ja-JP" altLang="en-US" sz="1050">
              <a:latin typeface="ＭＳ ゴシック" pitchFamily="49" charset="-128"/>
              <a:ea typeface="ＭＳ ゴシック" pitchFamily="49" charset="-128"/>
            </a:rPr>
            <a:t>　さらに、平成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年度も北但広域ごみ処理施設建設事業の最終年と同時に、道の駅整備事業の着手により地方債の発行額が増高している。</a:t>
          </a:r>
        </a:p>
        <a:p>
          <a:r>
            <a:rPr kumimoji="1" lang="ja-JP" altLang="en-US" sz="1050">
              <a:latin typeface="ＭＳ ゴシック" pitchFamily="49" charset="-128"/>
              <a:ea typeface="ＭＳ ゴシック" pitchFamily="49" charset="-128"/>
            </a:rPr>
            <a:t>　公営企業債等繰入見込額（公営企業債等償還に係る一般会計負担見込額）は、平成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年度をピークに減少している。</a:t>
          </a:r>
        </a:p>
        <a:p>
          <a:r>
            <a:rPr kumimoji="1" lang="ja-JP" altLang="en-US" sz="1050">
              <a:latin typeface="ＭＳ ゴシック" pitchFamily="49" charset="-128"/>
              <a:ea typeface="ＭＳ ゴシック" pitchFamily="49" charset="-128"/>
            </a:rPr>
            <a:t>　さらに、退職者の補充抑制による職員数削減に伴う退職手当負担見込額も年々減少している。</a:t>
          </a:r>
        </a:p>
        <a:p>
          <a:r>
            <a:rPr kumimoji="1" lang="ja-JP" altLang="en-US" sz="1050">
              <a:latin typeface="ＭＳ ゴシック" pitchFamily="49" charset="-128"/>
              <a:ea typeface="ＭＳ ゴシック" pitchFamily="49" charset="-128"/>
            </a:rPr>
            <a:t>　一方で、将来負担比率算定上の分子から控除（マイナス）される充当可能基金現在高は、新残土処分場整備に係る基金の取り崩し、公立浜坂病院の経営改善補助金等の財源補てんのための財政調整基金の取り崩しにより、減少傾向となっている。</a:t>
          </a:r>
        </a:p>
        <a:p>
          <a:r>
            <a:rPr kumimoji="1" lang="ja-JP" altLang="en-US" sz="1050">
              <a:latin typeface="ＭＳ ゴシック" pitchFamily="49" charset="-128"/>
              <a:ea typeface="ＭＳ ゴシック" pitchFamily="49" charset="-128"/>
            </a:rPr>
            <a:t>　総括すると、将来負担比率の分子は、一般会計等の地方債残高が増加したものの、公営企業債等繰入見込額（公営企業債等償還に係る一般会計負担見込額）が減少、さらに退職者の補充抑制による職員数削減に伴う退職手当負担見込額も減少し、分子が減少している。</a:t>
          </a:r>
        </a:p>
        <a:p>
          <a:r>
            <a:rPr kumimoji="1" lang="ja-JP" altLang="en-US" sz="1050">
              <a:latin typeface="ＭＳ ゴシック" pitchFamily="49" charset="-128"/>
              <a:ea typeface="ＭＳ ゴシック" pitchFamily="49" charset="-128"/>
            </a:rPr>
            <a:t>　将来負担比率の分子が減少したことにより、将来負担比率が前年度と比較し改善している。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15,174
15,059
241.01
10,968,514
10,411,024
516,801
6,401,465
13,707,925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15,174
15,059
241.01
10,968,514
10,411,024
516,801
6,401,465
13,707,925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15,174
15,059
241.01
10,968,514
10,411,024
516,801
6,401,465
13,707,925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15,174
15,059
241.01
10,968,514
10,411,024
516,801
6,401,465
13,707,925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単年度財政力指数の推移は、平成</a:t>
          </a:r>
          <a:r>
            <a:rPr kumimoji="1" lang="en-US" altLang="ja-JP" sz="900">
              <a:latin typeface="ＭＳ Ｐゴシック"/>
            </a:rPr>
            <a:t>24</a:t>
          </a:r>
          <a:r>
            <a:rPr kumimoji="1" lang="ja-JP" altLang="en-US" sz="900">
              <a:latin typeface="ＭＳ Ｐゴシック"/>
            </a:rPr>
            <a:t>年度</a:t>
          </a:r>
          <a:r>
            <a:rPr kumimoji="1" lang="en-US" altLang="ja-JP" sz="900">
              <a:latin typeface="ＭＳ Ｐゴシック"/>
            </a:rPr>
            <a:t>0.254</a:t>
          </a:r>
          <a:r>
            <a:rPr kumimoji="1" lang="ja-JP" altLang="en-US" sz="900">
              <a:latin typeface="ＭＳ Ｐゴシック"/>
            </a:rPr>
            <a:t>、平成</a:t>
          </a:r>
          <a:r>
            <a:rPr kumimoji="1" lang="en-US" altLang="ja-JP" sz="900">
              <a:latin typeface="ＭＳ Ｐゴシック"/>
            </a:rPr>
            <a:t>25</a:t>
          </a:r>
          <a:r>
            <a:rPr kumimoji="1" lang="ja-JP" altLang="en-US" sz="900">
              <a:latin typeface="ＭＳ Ｐゴシック"/>
            </a:rPr>
            <a:t>年度</a:t>
          </a:r>
          <a:r>
            <a:rPr kumimoji="1" lang="en-US" altLang="ja-JP" sz="900">
              <a:latin typeface="ＭＳ Ｐゴシック"/>
            </a:rPr>
            <a:t>0.253</a:t>
          </a:r>
          <a:r>
            <a:rPr kumimoji="1" lang="ja-JP" altLang="en-US" sz="900">
              <a:latin typeface="ＭＳ Ｐゴシック"/>
            </a:rPr>
            <a:t>、平成</a:t>
          </a:r>
          <a:r>
            <a:rPr kumimoji="1" lang="en-US" altLang="ja-JP" sz="900">
              <a:latin typeface="ＭＳ Ｐゴシック"/>
            </a:rPr>
            <a:t>26</a:t>
          </a:r>
          <a:r>
            <a:rPr kumimoji="1" lang="ja-JP" altLang="en-US" sz="900">
              <a:latin typeface="ＭＳ Ｐゴシック"/>
            </a:rPr>
            <a:t>年度</a:t>
          </a:r>
          <a:r>
            <a:rPr kumimoji="1" lang="en-US" altLang="ja-JP" sz="900">
              <a:latin typeface="ＭＳ Ｐゴシック"/>
            </a:rPr>
            <a:t>0.258</a:t>
          </a:r>
          <a:r>
            <a:rPr kumimoji="1" lang="ja-JP" altLang="en-US" sz="900">
              <a:latin typeface="ＭＳ Ｐゴシック"/>
            </a:rPr>
            <a:t>、平成</a:t>
          </a:r>
          <a:r>
            <a:rPr kumimoji="1" lang="en-US" altLang="ja-JP" sz="900">
              <a:latin typeface="ＭＳ Ｐゴシック"/>
            </a:rPr>
            <a:t>27</a:t>
          </a:r>
          <a:r>
            <a:rPr kumimoji="1" lang="ja-JP" altLang="en-US" sz="900">
              <a:latin typeface="ＭＳ Ｐゴシック"/>
            </a:rPr>
            <a:t>年度</a:t>
          </a:r>
          <a:r>
            <a:rPr kumimoji="1" lang="en-US" altLang="ja-JP" sz="900">
              <a:latin typeface="ＭＳ Ｐゴシック"/>
            </a:rPr>
            <a:t>0.260</a:t>
          </a:r>
          <a:r>
            <a:rPr kumimoji="1" lang="ja-JP" altLang="en-US" sz="900">
              <a:latin typeface="ＭＳ Ｐゴシック"/>
            </a:rPr>
            <a:t>、平成</a:t>
          </a:r>
          <a:r>
            <a:rPr kumimoji="1" lang="en-US" altLang="ja-JP" sz="900">
              <a:latin typeface="ＭＳ Ｐゴシック"/>
            </a:rPr>
            <a:t>28</a:t>
          </a:r>
          <a:r>
            <a:rPr kumimoji="1" lang="ja-JP" altLang="en-US" sz="900">
              <a:latin typeface="ＭＳ Ｐゴシック"/>
            </a:rPr>
            <a:t>年度</a:t>
          </a:r>
          <a:r>
            <a:rPr kumimoji="1" lang="en-US" altLang="ja-JP" sz="900">
              <a:latin typeface="ＭＳ Ｐゴシック"/>
            </a:rPr>
            <a:t>0.258</a:t>
          </a:r>
          <a:r>
            <a:rPr kumimoji="1" lang="ja-JP" altLang="en-US" sz="900">
              <a:latin typeface="ＭＳ Ｐゴシック"/>
            </a:rPr>
            <a:t>となっている。</a:t>
          </a:r>
        </a:p>
        <a:p>
          <a:r>
            <a:rPr kumimoji="1" lang="ja-JP" altLang="en-US" sz="900">
              <a:latin typeface="ＭＳ Ｐゴシック"/>
            </a:rPr>
            <a:t>　財政力指数は、当該年度以前</a:t>
          </a:r>
          <a:r>
            <a:rPr kumimoji="1" lang="en-US" altLang="ja-JP" sz="900">
              <a:latin typeface="ＭＳ Ｐゴシック"/>
            </a:rPr>
            <a:t>3</a:t>
          </a:r>
          <a:r>
            <a:rPr kumimoji="1" lang="ja-JP" altLang="en-US" sz="900">
              <a:latin typeface="ＭＳ Ｐゴシック"/>
            </a:rPr>
            <a:t>カ年の平均値となっており、平成</a:t>
          </a:r>
          <a:r>
            <a:rPr kumimoji="1" lang="en-US" altLang="ja-JP" sz="900">
              <a:latin typeface="ＭＳ Ｐゴシック"/>
            </a:rPr>
            <a:t>25</a:t>
          </a:r>
          <a:r>
            <a:rPr kumimoji="1" lang="ja-JP" altLang="en-US" sz="900">
              <a:latin typeface="ＭＳ Ｐゴシック"/>
            </a:rPr>
            <a:t>年度と平成</a:t>
          </a:r>
          <a:r>
            <a:rPr kumimoji="1" lang="en-US" altLang="ja-JP" sz="900">
              <a:latin typeface="ＭＳ Ｐゴシック"/>
            </a:rPr>
            <a:t>28</a:t>
          </a:r>
          <a:r>
            <a:rPr kumimoji="1" lang="ja-JP" altLang="en-US" sz="900">
              <a:latin typeface="ＭＳ Ｐゴシック"/>
            </a:rPr>
            <a:t>年度の単年度財政力指数の相殺により、平成</a:t>
          </a:r>
          <a:r>
            <a:rPr kumimoji="1" lang="en-US" altLang="ja-JP" sz="900">
              <a:latin typeface="ＭＳ Ｐゴシック"/>
            </a:rPr>
            <a:t>27</a:t>
          </a:r>
          <a:r>
            <a:rPr kumimoji="1" lang="ja-JP" altLang="en-US" sz="900">
              <a:latin typeface="ＭＳ Ｐゴシック"/>
            </a:rPr>
            <a:t>年度</a:t>
          </a:r>
          <a:r>
            <a:rPr kumimoji="1" lang="en-US" altLang="ja-JP" sz="900">
              <a:latin typeface="ＭＳ Ｐゴシック"/>
            </a:rPr>
            <a:t>0.257</a:t>
          </a:r>
          <a:r>
            <a:rPr kumimoji="1" lang="ja-JP" altLang="en-US" sz="900">
              <a:latin typeface="ＭＳ Ｐゴシック"/>
            </a:rPr>
            <a:t>から平成</a:t>
          </a:r>
          <a:r>
            <a:rPr kumimoji="1" lang="en-US" altLang="ja-JP" sz="900">
              <a:latin typeface="ＭＳ Ｐゴシック"/>
            </a:rPr>
            <a:t>28</a:t>
          </a:r>
          <a:r>
            <a:rPr kumimoji="1" lang="ja-JP" altLang="en-US" sz="900">
              <a:latin typeface="ＭＳ Ｐゴシック"/>
            </a:rPr>
            <a:t>年度</a:t>
          </a:r>
          <a:r>
            <a:rPr kumimoji="1" lang="en-US" altLang="ja-JP" sz="900">
              <a:latin typeface="ＭＳ Ｐゴシック"/>
            </a:rPr>
            <a:t>0.259</a:t>
          </a:r>
          <a:r>
            <a:rPr kumimoji="1" lang="ja-JP" altLang="en-US" sz="900">
              <a:latin typeface="ＭＳ Ｐゴシック"/>
            </a:rPr>
            <a:t>へ</a:t>
          </a:r>
          <a:r>
            <a:rPr kumimoji="1" lang="en-US" altLang="ja-JP" sz="900">
              <a:latin typeface="ＭＳ Ｐゴシック"/>
            </a:rPr>
            <a:t>0.002</a:t>
          </a:r>
          <a:r>
            <a:rPr kumimoji="1" lang="ja-JP" altLang="en-US" sz="900">
              <a:latin typeface="ＭＳ Ｐゴシック"/>
            </a:rPr>
            <a:t>％上昇した。</a:t>
          </a:r>
        </a:p>
        <a:p>
          <a:r>
            <a:rPr kumimoji="1" lang="ja-JP" altLang="en-US" sz="900">
              <a:latin typeface="ＭＳ Ｐゴシック"/>
            </a:rPr>
            <a:t>　平成</a:t>
          </a:r>
          <a:r>
            <a:rPr kumimoji="1" lang="en-US" altLang="ja-JP" sz="900">
              <a:latin typeface="ＭＳ Ｐゴシック"/>
            </a:rPr>
            <a:t>26</a:t>
          </a:r>
          <a:r>
            <a:rPr kumimoji="1" lang="ja-JP" altLang="en-US" sz="900">
              <a:latin typeface="ＭＳ Ｐゴシック"/>
            </a:rPr>
            <a:t>年</a:t>
          </a:r>
          <a:r>
            <a:rPr kumimoji="1" lang="en-US" altLang="ja-JP" sz="900">
              <a:latin typeface="ＭＳ Ｐゴシック"/>
            </a:rPr>
            <a:t>4</a:t>
          </a:r>
          <a:r>
            <a:rPr kumimoji="1" lang="ja-JP" altLang="en-US" sz="900">
              <a:latin typeface="ＭＳ Ｐゴシック"/>
            </a:rPr>
            <a:t>月</a:t>
          </a:r>
          <a:r>
            <a:rPr kumimoji="1" lang="en-US" altLang="ja-JP" sz="900">
              <a:latin typeface="ＭＳ Ｐゴシック"/>
            </a:rPr>
            <a:t>1</a:t>
          </a:r>
          <a:r>
            <a:rPr kumimoji="1" lang="ja-JP" altLang="en-US" sz="900">
              <a:latin typeface="ＭＳ Ｐゴシック"/>
            </a:rPr>
            <a:t>日からの消費税及び地方消費税率の引上げ（</a:t>
          </a:r>
          <a:r>
            <a:rPr kumimoji="1" lang="en-US" altLang="ja-JP" sz="900">
              <a:latin typeface="ＭＳ Ｐゴシック"/>
            </a:rPr>
            <a:t>5</a:t>
          </a:r>
          <a:r>
            <a:rPr kumimoji="1" lang="ja-JP" altLang="en-US" sz="900">
              <a:latin typeface="ＭＳ Ｐゴシック"/>
            </a:rPr>
            <a:t>％から</a:t>
          </a:r>
          <a:r>
            <a:rPr kumimoji="1" lang="en-US" altLang="ja-JP" sz="900">
              <a:latin typeface="ＭＳ Ｐゴシック"/>
            </a:rPr>
            <a:t>8</a:t>
          </a:r>
          <a:r>
            <a:rPr kumimoji="1" lang="ja-JP" altLang="en-US" sz="900">
              <a:latin typeface="ＭＳ Ｐゴシック"/>
            </a:rPr>
            <a:t>％に変更）に伴い、地方消費税交付金が増となり、財政力指数計算上の分子となる基準財政収入額の増に伴い、財政力指数が上昇（改善）した。</a:t>
          </a:r>
        </a:p>
        <a:p>
          <a:r>
            <a:rPr kumimoji="1" lang="ja-JP" altLang="en-US" sz="900">
              <a:latin typeface="ＭＳ Ｐゴシック"/>
            </a:rPr>
            <a:t>　人口の減少や全国平均を上回る高齢化率に加え、長引く景気低迷による個人・法人税の減収、地価の下落に伴う固定資産税の減収等により、税収増が見込めず財政基盤が弱い状況となっており、財政力指数は、類似団体平均を下回っている。今後も退職者の補充抑制など人件費の削減、投資的経費の抑制をはじめとした歳出削減、町税の徴収強化などの取組み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71" name="直線コネクタ 70"/>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94721</xdr:rowOff>
    </xdr:to>
    <xdr:cxnSp macro="">
      <xdr:nvCxnSpPr>
        <xdr:cNvPr id="74" name="直線コネクタ 73"/>
        <xdr:cNvCxnSpPr/>
      </xdr:nvCxnSpPr>
      <xdr:spPr>
        <a:xfrm flipV="1">
          <a:off x="3225800" y="76284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94721</xdr:rowOff>
    </xdr:to>
    <xdr:cxnSp macro="">
      <xdr:nvCxnSpPr>
        <xdr:cNvPr id="77" name="直線コネクタ 76"/>
        <xdr:cNvCxnSpPr/>
      </xdr:nvCxnSpPr>
      <xdr:spPr>
        <a:xfrm>
          <a:off x="2336800" y="76284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79" name="テキスト ボックス 78"/>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80" name="直線コネクタ 79"/>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2" name="テキスト ボックス 81"/>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90" name="円/楕円 89"/>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91"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92" name="円/楕円 91"/>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3" name="テキスト ボックス 92"/>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43921</xdr:rowOff>
    </xdr:from>
    <xdr:to>
      <xdr:col>4</xdr:col>
      <xdr:colOff>533400</xdr:colOff>
      <xdr:row>44</xdr:row>
      <xdr:rowOff>145521</xdr:rowOff>
    </xdr:to>
    <xdr:sp macro="" textlink="">
      <xdr:nvSpPr>
        <xdr:cNvPr id="94" name="円/楕円 93"/>
        <xdr:cNvSpPr/>
      </xdr:nvSpPr>
      <xdr:spPr>
        <a:xfrm>
          <a:off x="3175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130298</xdr:rowOff>
    </xdr:from>
    <xdr:ext cx="762000" cy="259045"/>
    <xdr:sp macro="" textlink="">
      <xdr:nvSpPr>
        <xdr:cNvPr id="95" name="テキスト ボックス 94"/>
        <xdr:cNvSpPr txBox="1"/>
      </xdr:nvSpPr>
      <xdr:spPr>
        <a:xfrm>
          <a:off x="2844800" y="76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6" name="円/楕円 95"/>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7" name="テキスト ボックス 96"/>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8" name="円/楕円 97"/>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9" name="テキスト ボックス 98"/>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a:rPr>
            <a:t>　</a:t>
          </a:r>
          <a:r>
            <a:rPr kumimoji="1" lang="ja-JP" altLang="en-US" sz="850">
              <a:latin typeface="ＭＳ Ｐゴシック"/>
            </a:rPr>
            <a:t>平成</a:t>
          </a:r>
          <a:r>
            <a:rPr kumimoji="1" lang="en-US" altLang="ja-JP" sz="850">
              <a:latin typeface="ＭＳ Ｐゴシック"/>
            </a:rPr>
            <a:t>27</a:t>
          </a:r>
          <a:r>
            <a:rPr kumimoji="1" lang="ja-JP" altLang="en-US" sz="850">
              <a:latin typeface="ＭＳ Ｐゴシック"/>
            </a:rPr>
            <a:t>年度から平成</a:t>
          </a:r>
          <a:r>
            <a:rPr kumimoji="1" lang="en-US" altLang="ja-JP" sz="850">
              <a:latin typeface="ＭＳ Ｐゴシック"/>
            </a:rPr>
            <a:t>31</a:t>
          </a:r>
          <a:r>
            <a:rPr kumimoji="1" lang="ja-JP" altLang="en-US" sz="850">
              <a:latin typeface="ＭＳ Ｐゴシック"/>
            </a:rPr>
            <a:t>年度を計画期間とする第</a:t>
          </a:r>
          <a:r>
            <a:rPr kumimoji="1" lang="en-US" altLang="ja-JP" sz="850">
              <a:latin typeface="ＭＳ Ｐゴシック"/>
            </a:rPr>
            <a:t>2</a:t>
          </a:r>
          <a:r>
            <a:rPr kumimoji="1" lang="ja-JP" altLang="en-US" sz="850">
              <a:latin typeface="ＭＳ Ｐゴシック"/>
            </a:rPr>
            <a:t>次新温泉町定員適正化計画に基づき、人件費は退職者の補充抑制により人件費削減（前年度比</a:t>
          </a:r>
          <a:r>
            <a:rPr kumimoji="1" lang="en-US" altLang="ja-JP" sz="850">
              <a:latin typeface="ＭＳ Ｐゴシック"/>
            </a:rPr>
            <a:t>73,248</a:t>
          </a:r>
          <a:r>
            <a:rPr kumimoji="1" lang="ja-JP" altLang="en-US" sz="850">
              <a:latin typeface="ＭＳ Ｐゴシック"/>
            </a:rPr>
            <a:t>千円減）を行っている。さらに、公債費は平成</a:t>
          </a:r>
          <a:r>
            <a:rPr kumimoji="1" lang="en-US" altLang="ja-JP" sz="850">
              <a:latin typeface="ＭＳ Ｐゴシック"/>
            </a:rPr>
            <a:t>20</a:t>
          </a:r>
          <a:r>
            <a:rPr kumimoji="1" lang="ja-JP" altLang="en-US" sz="850">
              <a:latin typeface="ＭＳ Ｐゴシック"/>
            </a:rPr>
            <a:t>年度から平成</a:t>
          </a:r>
          <a:r>
            <a:rPr kumimoji="1" lang="en-US" altLang="ja-JP" sz="850">
              <a:latin typeface="ＭＳ Ｐゴシック"/>
            </a:rPr>
            <a:t>26</a:t>
          </a:r>
          <a:r>
            <a:rPr kumimoji="1" lang="ja-JP" altLang="en-US" sz="850">
              <a:latin typeface="ＭＳ Ｐゴシック"/>
            </a:rPr>
            <a:t>年度まで新規発行地方債を抑制してきたことにより減少（前年度比</a:t>
          </a:r>
          <a:r>
            <a:rPr kumimoji="1" lang="en-US" altLang="ja-JP" sz="850">
              <a:latin typeface="ＭＳ Ｐゴシック"/>
            </a:rPr>
            <a:t>103,147</a:t>
          </a:r>
          <a:r>
            <a:rPr kumimoji="1" lang="ja-JP" altLang="en-US" sz="850">
              <a:latin typeface="ＭＳ Ｐゴシック"/>
            </a:rPr>
            <a:t>千円減）となった。一方で、物件費及び補助費が増大したものの、経常経費充当一般財源総額では</a:t>
          </a:r>
          <a:r>
            <a:rPr kumimoji="1" lang="en-US" altLang="ja-JP" sz="850">
              <a:latin typeface="ＭＳ Ｐゴシック"/>
            </a:rPr>
            <a:t>5,397,463</a:t>
          </a:r>
          <a:r>
            <a:rPr kumimoji="1" lang="ja-JP" altLang="en-US" sz="850">
              <a:latin typeface="ＭＳ Ｐゴシック"/>
            </a:rPr>
            <a:t>千円（対前年比</a:t>
          </a:r>
          <a:r>
            <a:rPr kumimoji="1" lang="en-US" altLang="ja-JP" sz="850">
              <a:latin typeface="ＭＳ Ｐゴシック"/>
            </a:rPr>
            <a:t>210,013</a:t>
          </a:r>
          <a:r>
            <a:rPr kumimoji="1" lang="ja-JP" altLang="en-US" sz="850">
              <a:latin typeface="ＭＳ Ｐゴシック"/>
            </a:rPr>
            <a:t>千円減）となった。</a:t>
          </a:r>
        </a:p>
        <a:p>
          <a:r>
            <a:rPr kumimoji="1" lang="ja-JP" altLang="en-US" sz="850">
              <a:latin typeface="ＭＳ Ｐゴシック"/>
            </a:rPr>
            <a:t>　経常収支比率算定上の分母となる経常一般財源は、地方譲与税、各種交付金、普通交付税が減額となり、</a:t>
          </a:r>
          <a:r>
            <a:rPr kumimoji="1" lang="en-US" altLang="ja-JP" sz="850">
              <a:latin typeface="ＭＳ Ｐゴシック"/>
            </a:rPr>
            <a:t>6,157,655</a:t>
          </a:r>
          <a:r>
            <a:rPr kumimoji="1" lang="ja-JP" altLang="en-US" sz="850">
              <a:latin typeface="ＭＳ Ｐゴシック"/>
            </a:rPr>
            <a:t>千円（前年度比</a:t>
          </a:r>
          <a:r>
            <a:rPr kumimoji="1" lang="en-US" altLang="ja-JP" sz="850">
              <a:latin typeface="ＭＳ Ｐゴシック"/>
            </a:rPr>
            <a:t>157,716</a:t>
          </a:r>
          <a:r>
            <a:rPr kumimoji="1" lang="ja-JP" altLang="en-US" sz="850">
              <a:latin typeface="ＭＳ Ｐゴシック"/>
            </a:rPr>
            <a:t>千円減）となった。さらに、臨時財政対策債は、</a:t>
          </a:r>
          <a:r>
            <a:rPr kumimoji="1" lang="en-US" altLang="ja-JP" sz="850">
              <a:latin typeface="ＭＳ Ｐゴシック"/>
            </a:rPr>
            <a:t>264,686</a:t>
          </a:r>
          <a:r>
            <a:rPr kumimoji="1" lang="ja-JP" altLang="en-US" sz="850">
              <a:latin typeface="ＭＳ Ｐゴシック"/>
            </a:rPr>
            <a:t>千円（前年度比</a:t>
          </a:r>
          <a:r>
            <a:rPr kumimoji="1" lang="en-US" altLang="ja-JP" sz="850">
              <a:latin typeface="ＭＳ Ｐゴシック"/>
            </a:rPr>
            <a:t>264,686</a:t>
          </a:r>
          <a:r>
            <a:rPr kumimoji="1" lang="ja-JP" altLang="en-US" sz="850">
              <a:latin typeface="ＭＳ Ｐゴシック"/>
            </a:rPr>
            <a:t>千円（前年度比</a:t>
          </a:r>
          <a:r>
            <a:rPr kumimoji="1" lang="en-US" altLang="ja-JP" sz="850">
              <a:latin typeface="ＭＳ Ｐゴシック"/>
            </a:rPr>
            <a:t>75,870</a:t>
          </a:r>
          <a:r>
            <a:rPr kumimoji="1" lang="ja-JP" altLang="en-US" sz="850">
              <a:latin typeface="ＭＳ Ｐゴシック"/>
            </a:rPr>
            <a:t>千円減）となった。</a:t>
          </a:r>
        </a:p>
        <a:p>
          <a:r>
            <a:rPr kumimoji="1" lang="ja-JP" altLang="en-US" sz="850">
              <a:latin typeface="ＭＳ Ｐゴシック"/>
            </a:rPr>
            <a:t>　結果、分子、分母ともに減となったものの、わずかに経常収支比率を引き下げ、対前年度比</a:t>
          </a:r>
          <a:r>
            <a:rPr kumimoji="1" lang="en-US" altLang="ja-JP" sz="850">
              <a:latin typeface="ＭＳ Ｐゴシック"/>
            </a:rPr>
            <a:t>0.2</a:t>
          </a:r>
          <a:r>
            <a:rPr kumimoji="1" lang="ja-JP" altLang="en-US" sz="850">
              <a:latin typeface="ＭＳ Ｐゴシック"/>
            </a:rPr>
            <a:t>％減（改善）の</a:t>
          </a:r>
          <a:r>
            <a:rPr kumimoji="1" lang="en-US" altLang="ja-JP" sz="850">
              <a:latin typeface="ＭＳ Ｐゴシック"/>
            </a:rPr>
            <a:t>84.0</a:t>
          </a:r>
          <a:r>
            <a:rPr kumimoji="1" lang="ja-JP" altLang="en-US" sz="850">
              <a:latin typeface="ＭＳ Ｐゴシック"/>
            </a:rPr>
            <a:t>％となった。</a:t>
          </a:r>
        </a:p>
        <a:p>
          <a:r>
            <a:rPr kumimoji="1" lang="ja-JP" altLang="en-US" sz="850">
              <a:latin typeface="ＭＳ Ｐゴシック"/>
            </a:rPr>
            <a:t>　経常収支比率は、類似団体と比較し</a:t>
          </a:r>
          <a:r>
            <a:rPr kumimoji="1" lang="en-US" altLang="ja-JP" sz="850">
              <a:latin typeface="ＭＳ Ｐゴシック"/>
            </a:rPr>
            <a:t>2.7</a:t>
          </a:r>
          <a:r>
            <a:rPr kumimoji="1" lang="ja-JP" altLang="en-US" sz="850">
              <a:latin typeface="ＭＳ Ｐゴシック"/>
            </a:rPr>
            <a:t>％下回ったものの、今後も退職者の補充抑制など人件費の削減を行い、経常収支比率の改善を目指す</a:t>
          </a:r>
          <a:r>
            <a:rPr kumimoji="1" lang="en-US" altLang="ja-JP" sz="850">
              <a:latin typeface="ＭＳ Ｐゴシック"/>
            </a:rPr>
            <a:t>｡</a:t>
          </a:r>
          <a:endParaRPr kumimoji="1" lang="ja-JP" altLang="en-US" sz="8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62</xdr:row>
      <xdr:rowOff>126492</xdr:rowOff>
    </xdr:to>
    <xdr:cxnSp macro="">
      <xdr:nvCxnSpPr>
        <xdr:cNvPr id="132" name="直線コネクタ 131"/>
        <xdr:cNvCxnSpPr/>
      </xdr:nvCxnSpPr>
      <xdr:spPr>
        <a:xfrm flipV="1">
          <a:off x="4114800" y="107467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126492</xdr:rowOff>
    </xdr:from>
    <xdr:to>
      <xdr:col>6</xdr:col>
      <xdr:colOff>0</xdr:colOff>
      <xdr:row>63</xdr:row>
      <xdr:rowOff>90170</xdr:rowOff>
    </xdr:to>
    <xdr:cxnSp macro="">
      <xdr:nvCxnSpPr>
        <xdr:cNvPr id="135" name="直線コネクタ 134"/>
        <xdr:cNvCxnSpPr/>
      </xdr:nvCxnSpPr>
      <xdr:spPr>
        <a:xfrm flipV="1">
          <a:off x="3225800" y="107563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6" name="フローチャート : 判断 135"/>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7" name="テキスト ボックス 136"/>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32258</xdr:rowOff>
    </xdr:from>
    <xdr:to>
      <xdr:col>4</xdr:col>
      <xdr:colOff>482600</xdr:colOff>
      <xdr:row>63</xdr:row>
      <xdr:rowOff>90170</xdr:rowOff>
    </xdr:to>
    <xdr:cxnSp macro="">
      <xdr:nvCxnSpPr>
        <xdr:cNvPr id="138" name="直線コネクタ 137"/>
        <xdr:cNvCxnSpPr/>
      </xdr:nvCxnSpPr>
      <xdr:spPr>
        <a:xfrm>
          <a:off x="2336800" y="1083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9" name="フローチャート : 判断 138"/>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40" name="テキスト ボックス 139"/>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32258</xdr:rowOff>
    </xdr:from>
    <xdr:to>
      <xdr:col>3</xdr:col>
      <xdr:colOff>279400</xdr:colOff>
      <xdr:row>63</xdr:row>
      <xdr:rowOff>138430</xdr:rowOff>
    </xdr:to>
    <xdr:cxnSp macro="">
      <xdr:nvCxnSpPr>
        <xdr:cNvPr id="141" name="直線コネクタ 140"/>
        <xdr:cNvCxnSpPr/>
      </xdr:nvCxnSpPr>
      <xdr:spPr>
        <a:xfrm flipV="1">
          <a:off x="1447800" y="108336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2" name="フローチャート : 判断 141"/>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164355</xdr:rowOff>
    </xdr:from>
    <xdr:ext cx="762000" cy="259045"/>
    <xdr:sp macro="" textlink="">
      <xdr:nvSpPr>
        <xdr:cNvPr id="143" name="テキスト ボックス 142"/>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5" name="テキスト ボックス 144"/>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51" name="円/楕円 150"/>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2"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75692</xdr:rowOff>
    </xdr:from>
    <xdr:to>
      <xdr:col>6</xdr:col>
      <xdr:colOff>50800</xdr:colOff>
      <xdr:row>63</xdr:row>
      <xdr:rowOff>5842</xdr:rowOff>
    </xdr:to>
    <xdr:sp macro="" textlink="">
      <xdr:nvSpPr>
        <xdr:cNvPr id="153" name="円/楕円 152"/>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16019</xdr:rowOff>
    </xdr:from>
    <xdr:ext cx="736600" cy="259045"/>
    <xdr:sp macro="" textlink="">
      <xdr:nvSpPr>
        <xdr:cNvPr id="154" name="テキスト ボックス 153"/>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5" name="円/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56" name="テキスト ボックス 155"/>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152908</xdr:rowOff>
    </xdr:from>
    <xdr:to>
      <xdr:col>3</xdr:col>
      <xdr:colOff>330200</xdr:colOff>
      <xdr:row>63</xdr:row>
      <xdr:rowOff>83058</xdr:rowOff>
    </xdr:to>
    <xdr:sp macro="" textlink="">
      <xdr:nvSpPr>
        <xdr:cNvPr id="157" name="円/楕円 156"/>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93235</xdr:rowOff>
    </xdr:from>
    <xdr:ext cx="762000" cy="259045"/>
    <xdr:sp macro="" textlink="">
      <xdr:nvSpPr>
        <xdr:cNvPr id="158" name="テキスト ボックス 157"/>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59" name="円/楕円 158"/>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60" name="テキスト ボックス 159"/>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[205,834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人件費は、平成</a:t>
          </a:r>
          <a:r>
            <a:rPr kumimoji="1" lang="en-US" altLang="ja-JP" sz="900">
              <a:latin typeface="ＭＳ Ｐゴシック"/>
            </a:rPr>
            <a:t>27</a:t>
          </a:r>
          <a:r>
            <a:rPr kumimoji="1" lang="ja-JP" altLang="en-US" sz="900">
              <a:latin typeface="ＭＳ Ｐゴシック"/>
            </a:rPr>
            <a:t>年度から平成</a:t>
          </a:r>
          <a:r>
            <a:rPr kumimoji="1" lang="en-US" altLang="ja-JP" sz="900">
              <a:latin typeface="ＭＳ Ｐゴシック"/>
            </a:rPr>
            <a:t>31</a:t>
          </a:r>
          <a:r>
            <a:rPr kumimoji="1" lang="ja-JP" altLang="en-US" sz="900">
              <a:latin typeface="ＭＳ Ｐゴシック"/>
            </a:rPr>
            <a:t>年度を計画期間とする第</a:t>
          </a:r>
          <a:r>
            <a:rPr kumimoji="1" lang="en-US" altLang="ja-JP" sz="900">
              <a:latin typeface="ＭＳ Ｐゴシック"/>
            </a:rPr>
            <a:t>2</a:t>
          </a:r>
          <a:r>
            <a:rPr kumimoji="1" lang="ja-JP" altLang="en-US" sz="900">
              <a:latin typeface="ＭＳ Ｐゴシック"/>
            </a:rPr>
            <a:t>次新温泉町定員適正化計画に基づき、人件費は退職者の補充抑制により人件費削減に取り組んでいる。</a:t>
          </a:r>
        </a:p>
        <a:p>
          <a:r>
            <a:rPr kumimoji="1" lang="ja-JP" altLang="en-US" sz="900">
              <a:latin typeface="ＭＳ Ｐゴシック"/>
            </a:rPr>
            <a:t>　物件費は、電算機器賃貸借料、固定資産評価手数料、ごみ処理収集運搬業務委託料等の増により、増高した。</a:t>
          </a:r>
        </a:p>
        <a:p>
          <a:r>
            <a:rPr kumimoji="1" lang="ja-JP" altLang="en-US" sz="900">
              <a:latin typeface="ＭＳ Ｐゴシック"/>
            </a:rPr>
            <a:t>　人口一人あたり人件費・物件費等の状況は、類似団体平均より依然として高い。職員の節約意識の向上、「もったいない運動」の推進、コスト意識の高揚、競争により経費削減を図る。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156297</xdr:rowOff>
    </xdr:from>
    <xdr:to>
      <xdr:col>7</xdr:col>
      <xdr:colOff>152400</xdr:colOff>
      <xdr:row>83</xdr:row>
      <xdr:rowOff>161505</xdr:rowOff>
    </xdr:to>
    <xdr:cxnSp macro="">
      <xdr:nvCxnSpPr>
        <xdr:cNvPr id="193" name="直線コネクタ 192"/>
        <xdr:cNvCxnSpPr/>
      </xdr:nvCxnSpPr>
      <xdr:spPr>
        <a:xfrm>
          <a:off x="4114800" y="14386647"/>
          <a:ext cx="8382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107020</xdr:rowOff>
    </xdr:from>
    <xdr:to>
      <xdr:col>6</xdr:col>
      <xdr:colOff>0</xdr:colOff>
      <xdr:row>83</xdr:row>
      <xdr:rowOff>156297</xdr:rowOff>
    </xdr:to>
    <xdr:cxnSp macro="">
      <xdr:nvCxnSpPr>
        <xdr:cNvPr id="196" name="直線コネクタ 195"/>
        <xdr:cNvCxnSpPr/>
      </xdr:nvCxnSpPr>
      <xdr:spPr>
        <a:xfrm>
          <a:off x="3225800" y="14337370"/>
          <a:ext cx="889000" cy="4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7" name="フローチャート : 判断 196"/>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8" name="テキスト ボックス 197"/>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69072</xdr:rowOff>
    </xdr:from>
    <xdr:to>
      <xdr:col>4</xdr:col>
      <xdr:colOff>482600</xdr:colOff>
      <xdr:row>83</xdr:row>
      <xdr:rowOff>107020</xdr:rowOff>
    </xdr:to>
    <xdr:cxnSp macro="">
      <xdr:nvCxnSpPr>
        <xdr:cNvPr id="199" name="直線コネクタ 198"/>
        <xdr:cNvCxnSpPr/>
      </xdr:nvCxnSpPr>
      <xdr:spPr>
        <a:xfrm>
          <a:off x="2336800" y="14299422"/>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0" name="フローチャート : 判断 199"/>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1" name="テキスト ボックス 200"/>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69072</xdr:rowOff>
    </xdr:from>
    <xdr:to>
      <xdr:col>3</xdr:col>
      <xdr:colOff>279400</xdr:colOff>
      <xdr:row>83</xdr:row>
      <xdr:rowOff>70776</xdr:rowOff>
    </xdr:to>
    <xdr:cxnSp macro="">
      <xdr:nvCxnSpPr>
        <xdr:cNvPr id="202" name="直線コネクタ 201"/>
        <xdr:cNvCxnSpPr/>
      </xdr:nvCxnSpPr>
      <xdr:spPr>
        <a:xfrm flipV="1">
          <a:off x="1447800" y="14299422"/>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3" name="フローチャート : 判断 202"/>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4" name="テキスト ボックス 203"/>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5" name="フローチャート : 判断 204"/>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06" name="テキスト ボックス 205"/>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110705</xdr:rowOff>
    </xdr:from>
    <xdr:to>
      <xdr:col>7</xdr:col>
      <xdr:colOff>203200</xdr:colOff>
      <xdr:row>84</xdr:row>
      <xdr:rowOff>40855</xdr:rowOff>
    </xdr:to>
    <xdr:sp macro="" textlink="">
      <xdr:nvSpPr>
        <xdr:cNvPr id="212" name="円/楕円 211"/>
        <xdr:cNvSpPr/>
      </xdr:nvSpPr>
      <xdr:spPr>
        <a:xfrm>
          <a:off x="4902200" y="143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82782</xdr:rowOff>
    </xdr:from>
    <xdr:ext cx="762000" cy="259045"/>
    <xdr:sp macro="" textlink="">
      <xdr:nvSpPr>
        <xdr:cNvPr id="213" name="人件費・物件費等の状況該当値テキスト"/>
        <xdr:cNvSpPr txBox="1"/>
      </xdr:nvSpPr>
      <xdr:spPr>
        <a:xfrm>
          <a:off x="5041900" y="1431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205,834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105497</xdr:rowOff>
    </xdr:from>
    <xdr:to>
      <xdr:col>6</xdr:col>
      <xdr:colOff>50800</xdr:colOff>
      <xdr:row>84</xdr:row>
      <xdr:rowOff>35647</xdr:rowOff>
    </xdr:to>
    <xdr:sp macro="" textlink="">
      <xdr:nvSpPr>
        <xdr:cNvPr id="214" name="円/楕円 213"/>
        <xdr:cNvSpPr/>
      </xdr:nvSpPr>
      <xdr:spPr>
        <a:xfrm>
          <a:off x="4064000" y="143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20424</xdr:rowOff>
    </xdr:from>
    <xdr:ext cx="736600" cy="259045"/>
    <xdr:sp macro="" textlink="">
      <xdr:nvSpPr>
        <xdr:cNvPr id="215" name="テキスト ボックス 214"/>
        <xdr:cNvSpPr txBox="1"/>
      </xdr:nvSpPr>
      <xdr:spPr>
        <a:xfrm>
          <a:off x="3733800" y="14422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204,755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56220</xdr:rowOff>
    </xdr:from>
    <xdr:to>
      <xdr:col>4</xdr:col>
      <xdr:colOff>533400</xdr:colOff>
      <xdr:row>83</xdr:row>
      <xdr:rowOff>157820</xdr:rowOff>
    </xdr:to>
    <xdr:sp macro="" textlink="">
      <xdr:nvSpPr>
        <xdr:cNvPr id="216" name="円/楕円 215"/>
        <xdr:cNvSpPr/>
      </xdr:nvSpPr>
      <xdr:spPr>
        <a:xfrm>
          <a:off x="3175000" y="142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142597</xdr:rowOff>
    </xdr:from>
    <xdr:ext cx="762000" cy="259045"/>
    <xdr:sp macro="" textlink="">
      <xdr:nvSpPr>
        <xdr:cNvPr id="217" name="テキスト ボックス 216"/>
        <xdr:cNvSpPr txBox="1"/>
      </xdr:nvSpPr>
      <xdr:spPr>
        <a:xfrm>
          <a:off x="2844800" y="1437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194,544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18272</xdr:rowOff>
    </xdr:from>
    <xdr:to>
      <xdr:col>3</xdr:col>
      <xdr:colOff>330200</xdr:colOff>
      <xdr:row>83</xdr:row>
      <xdr:rowOff>119872</xdr:rowOff>
    </xdr:to>
    <xdr:sp macro="" textlink="">
      <xdr:nvSpPr>
        <xdr:cNvPr id="218" name="円/楕円 217"/>
        <xdr:cNvSpPr/>
      </xdr:nvSpPr>
      <xdr:spPr>
        <a:xfrm>
          <a:off x="2286000" y="142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104649</xdr:rowOff>
    </xdr:from>
    <xdr:ext cx="762000" cy="259045"/>
    <xdr:sp macro="" textlink="">
      <xdr:nvSpPr>
        <xdr:cNvPr id="219" name="テキスト ボックス 218"/>
        <xdr:cNvSpPr txBox="1"/>
      </xdr:nvSpPr>
      <xdr:spPr>
        <a:xfrm>
          <a:off x="1955800" y="1433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186,681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19976</xdr:rowOff>
    </xdr:from>
    <xdr:to>
      <xdr:col>2</xdr:col>
      <xdr:colOff>127000</xdr:colOff>
      <xdr:row>83</xdr:row>
      <xdr:rowOff>121576</xdr:rowOff>
    </xdr:to>
    <xdr:sp macro="" textlink="">
      <xdr:nvSpPr>
        <xdr:cNvPr id="220" name="円/楕円 219"/>
        <xdr:cNvSpPr/>
      </xdr:nvSpPr>
      <xdr:spPr>
        <a:xfrm>
          <a:off x="1397000" y="142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106353</xdr:rowOff>
    </xdr:from>
    <xdr:ext cx="762000" cy="259045"/>
    <xdr:sp macro="" textlink="">
      <xdr:nvSpPr>
        <xdr:cNvPr id="221" name="テキスト ボックス 220"/>
        <xdr:cNvSpPr txBox="1"/>
      </xdr:nvSpPr>
      <xdr:spPr>
        <a:xfrm>
          <a:off x="1066800" y="1433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職員年代構成の変動により、本町のラスパイレス指数は</a:t>
          </a:r>
          <a:r>
            <a:rPr kumimoji="1" lang="en-US" altLang="ja-JP" sz="900">
              <a:latin typeface="ＭＳ Ｐゴシック"/>
            </a:rPr>
            <a:t>96.2</a:t>
          </a:r>
          <a:r>
            <a:rPr kumimoji="1" lang="ja-JP" altLang="en-US" sz="900">
              <a:latin typeface="ＭＳ Ｐゴシック"/>
            </a:rPr>
            <a:t>％となり、類似団体との比較でも、</a:t>
          </a:r>
          <a:r>
            <a:rPr kumimoji="1" lang="en-US" altLang="ja-JP" sz="900">
              <a:latin typeface="ＭＳ Ｐゴシック"/>
            </a:rPr>
            <a:t>0.2</a:t>
          </a:r>
          <a:r>
            <a:rPr kumimoji="1" lang="ja-JP" altLang="en-US" sz="900">
              <a:latin typeface="ＭＳ Ｐゴシック"/>
            </a:rPr>
            <a:t>％下回っている。</a:t>
          </a:r>
        </a:p>
        <a:p>
          <a:r>
            <a:rPr kumimoji="1" lang="ja-JP" altLang="en-US" sz="900">
              <a:latin typeface="ＭＳ Ｐゴシック"/>
            </a:rPr>
            <a:t>　今後も、計画的な職員採用に努め、職員構成の改善を図りつつ、ラスパイレス指数の増高抑制に努める。</a:t>
          </a:r>
        </a:p>
        <a:p>
          <a:endParaRPr kumimoji="1" lang="ja-JP" altLang="en-US" sz="9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53823</xdr:rowOff>
    </xdr:to>
    <xdr:cxnSp macro="">
      <xdr:nvCxnSpPr>
        <xdr:cNvPr id="257" name="直線コネクタ 256"/>
        <xdr:cNvCxnSpPr/>
      </xdr:nvCxnSpPr>
      <xdr:spPr>
        <a:xfrm>
          <a:off x="16179800" y="1442115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30843</xdr:rowOff>
    </xdr:to>
    <xdr:cxnSp macro="">
      <xdr:nvCxnSpPr>
        <xdr:cNvPr id="260" name="直線コネクタ 259"/>
        <xdr:cNvCxnSpPr/>
      </xdr:nvCxnSpPr>
      <xdr:spPr>
        <a:xfrm flipV="1">
          <a:off x="15290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84</xdr:row>
      <xdr:rowOff>30843</xdr:rowOff>
    </xdr:to>
    <xdr:cxnSp macro="">
      <xdr:nvCxnSpPr>
        <xdr:cNvPr id="263" name="直線コネクタ 262"/>
        <xdr:cNvCxnSpPr/>
      </xdr:nvCxnSpPr>
      <xdr:spPr>
        <a:xfrm>
          <a:off x="14401800" y="143177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89</xdr:row>
      <xdr:rowOff>35379</xdr:rowOff>
    </xdr:to>
    <xdr:cxnSp macro="">
      <xdr:nvCxnSpPr>
        <xdr:cNvPr id="266" name="直線コネクタ 265"/>
        <xdr:cNvCxnSpPr/>
      </xdr:nvCxnSpPr>
      <xdr:spPr>
        <a:xfrm flipV="1">
          <a:off x="13512800" y="14317738"/>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14514</xdr:rowOff>
    </xdr:from>
    <xdr:to>
      <xdr:col>21</xdr:col>
      <xdr:colOff>50800</xdr:colOff>
      <xdr:row>84</xdr:row>
      <xdr:rowOff>116114</xdr:rowOff>
    </xdr:to>
    <xdr:sp macro="" textlink="">
      <xdr:nvSpPr>
        <xdr:cNvPr id="267" name="フローチャート : 判断 266"/>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68" name="テキスト ボックス 267"/>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69" name="フローチャート : 判断 268"/>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0" name="テキスト ボックス 269"/>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6" name="円/楕円 275"/>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19550</xdr:rowOff>
    </xdr:from>
    <xdr:ext cx="762000" cy="259045"/>
    <xdr:sp macro="" textlink="">
      <xdr:nvSpPr>
        <xdr:cNvPr id="277"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78" name="円/楕円 277"/>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79" name="テキスト ボックス 278"/>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80" name="円/楕円 279"/>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91820</xdr:rowOff>
    </xdr:from>
    <xdr:ext cx="762000" cy="259045"/>
    <xdr:sp macro="" textlink="">
      <xdr:nvSpPr>
        <xdr:cNvPr id="281" name="テキスト ボックス 280"/>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36588</xdr:rowOff>
    </xdr:from>
    <xdr:to>
      <xdr:col>21</xdr:col>
      <xdr:colOff>50800</xdr:colOff>
      <xdr:row>83</xdr:row>
      <xdr:rowOff>138188</xdr:rowOff>
    </xdr:to>
    <xdr:sp macro="" textlink="">
      <xdr:nvSpPr>
        <xdr:cNvPr id="282" name="円/楕円 281"/>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148365</xdr:rowOff>
    </xdr:from>
    <xdr:ext cx="762000" cy="259045"/>
    <xdr:sp macro="" textlink="">
      <xdr:nvSpPr>
        <xdr:cNvPr id="283" name="テキスト ボックス 282"/>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4" name="円/楕円 283"/>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5" name="テキスト ボックス 284"/>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人口減少による類似団体区分の変更に伴い、人口</a:t>
          </a:r>
          <a:r>
            <a:rPr kumimoji="1" lang="en-US" altLang="ja-JP" sz="900">
              <a:latin typeface="ＭＳ Ｐゴシック"/>
            </a:rPr>
            <a:t>1,000</a:t>
          </a:r>
          <a:r>
            <a:rPr kumimoji="1" lang="ja-JP" altLang="en-US" sz="900">
              <a:latin typeface="ＭＳ Ｐゴシック"/>
            </a:rPr>
            <a:t>人あたり職員数は、類似団体内の平均値になっている。</a:t>
          </a:r>
        </a:p>
        <a:p>
          <a:r>
            <a:rPr kumimoji="1" lang="ja-JP" altLang="en-US" sz="900">
              <a:latin typeface="ＭＳ Ｐゴシック"/>
            </a:rPr>
            <a:t>　ただし、人口減少や合併特例措置（合併算定替）の段階的縮減により普通交付税が減少しており、より効率的な行財政運営が求められているため、平成</a:t>
          </a:r>
          <a:r>
            <a:rPr kumimoji="1" lang="en-US" altLang="ja-JP" sz="900">
              <a:latin typeface="ＭＳ Ｐゴシック"/>
            </a:rPr>
            <a:t>27</a:t>
          </a:r>
          <a:r>
            <a:rPr kumimoji="1" lang="ja-JP" altLang="en-US" sz="900">
              <a:latin typeface="ＭＳ Ｐゴシック"/>
            </a:rPr>
            <a:t>年度から平成</a:t>
          </a:r>
          <a:r>
            <a:rPr kumimoji="1" lang="en-US" altLang="ja-JP" sz="900">
              <a:latin typeface="ＭＳ Ｐゴシック"/>
            </a:rPr>
            <a:t>31</a:t>
          </a:r>
          <a:r>
            <a:rPr kumimoji="1" lang="ja-JP" altLang="en-US" sz="900">
              <a:latin typeface="ＭＳ Ｐゴシック"/>
            </a:rPr>
            <a:t>年度を計画期間とする第</a:t>
          </a:r>
          <a:r>
            <a:rPr kumimoji="1" lang="en-US" altLang="ja-JP" sz="900">
              <a:latin typeface="ＭＳ Ｐゴシック"/>
            </a:rPr>
            <a:t>2</a:t>
          </a:r>
          <a:r>
            <a:rPr kumimoji="1" lang="ja-JP" altLang="en-US" sz="900">
              <a:latin typeface="ＭＳ Ｐゴシック"/>
            </a:rPr>
            <a:t>次新温泉町定員適正化計画に基づき、職員数は退職者の補充抑制により削減していく。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92964</xdr:rowOff>
    </xdr:from>
    <xdr:to>
      <xdr:col>24</xdr:col>
      <xdr:colOff>558800</xdr:colOff>
      <xdr:row>60</xdr:row>
      <xdr:rowOff>96986</xdr:rowOff>
    </xdr:to>
    <xdr:cxnSp macro="">
      <xdr:nvCxnSpPr>
        <xdr:cNvPr id="320" name="直線コネクタ 319"/>
        <xdr:cNvCxnSpPr/>
      </xdr:nvCxnSpPr>
      <xdr:spPr>
        <a:xfrm>
          <a:off x="16179800" y="1037996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21"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92964</xdr:rowOff>
    </xdr:from>
    <xdr:to>
      <xdr:col>23</xdr:col>
      <xdr:colOff>406400</xdr:colOff>
      <xdr:row>60</xdr:row>
      <xdr:rowOff>102616</xdr:rowOff>
    </xdr:to>
    <xdr:cxnSp macro="">
      <xdr:nvCxnSpPr>
        <xdr:cNvPr id="323" name="直線コネクタ 322"/>
        <xdr:cNvCxnSpPr/>
      </xdr:nvCxnSpPr>
      <xdr:spPr>
        <a:xfrm flipV="1">
          <a:off x="15290800" y="103799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59055</xdr:rowOff>
    </xdr:from>
    <xdr:to>
      <xdr:col>23</xdr:col>
      <xdr:colOff>457200</xdr:colOff>
      <xdr:row>60</xdr:row>
      <xdr:rowOff>160655</xdr:rowOff>
    </xdr:to>
    <xdr:sp macro="" textlink="">
      <xdr:nvSpPr>
        <xdr:cNvPr id="324" name="フローチャート : 判断 323"/>
        <xdr:cNvSpPr/>
      </xdr:nvSpPr>
      <xdr:spPr>
        <a:xfrm>
          <a:off x="16129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145432</xdr:rowOff>
    </xdr:from>
    <xdr:ext cx="736600" cy="259045"/>
    <xdr:sp macro="" textlink="">
      <xdr:nvSpPr>
        <xdr:cNvPr id="325" name="テキスト ボックス 324"/>
        <xdr:cNvSpPr txBox="1"/>
      </xdr:nvSpPr>
      <xdr:spPr>
        <a:xfrm>
          <a:off x="15798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102616</xdr:rowOff>
    </xdr:from>
    <xdr:to>
      <xdr:col>22</xdr:col>
      <xdr:colOff>203200</xdr:colOff>
      <xdr:row>60</xdr:row>
      <xdr:rowOff>148463</xdr:rowOff>
    </xdr:to>
    <xdr:cxnSp macro="">
      <xdr:nvCxnSpPr>
        <xdr:cNvPr id="326" name="直線コネクタ 325"/>
        <xdr:cNvCxnSpPr/>
      </xdr:nvCxnSpPr>
      <xdr:spPr>
        <a:xfrm flipV="1">
          <a:off x="14401800" y="1038961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7" name="フローチャート : 判断 326"/>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68682</xdr:rowOff>
    </xdr:from>
    <xdr:ext cx="762000" cy="259045"/>
    <xdr:sp macro="" textlink="">
      <xdr:nvSpPr>
        <xdr:cNvPr id="328" name="テキスト ボックス 327"/>
        <xdr:cNvSpPr txBox="1"/>
      </xdr:nvSpPr>
      <xdr:spPr>
        <a:xfrm>
          <a:off x="14909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148463</xdr:rowOff>
    </xdr:from>
    <xdr:to>
      <xdr:col>21</xdr:col>
      <xdr:colOff>0</xdr:colOff>
      <xdr:row>61</xdr:row>
      <xdr:rowOff>19643</xdr:rowOff>
    </xdr:to>
    <xdr:cxnSp macro="">
      <xdr:nvCxnSpPr>
        <xdr:cNvPr id="329" name="直線コネクタ 328"/>
        <xdr:cNvCxnSpPr/>
      </xdr:nvCxnSpPr>
      <xdr:spPr>
        <a:xfrm flipV="1">
          <a:off x="13512800" y="10435463"/>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128355</xdr:rowOff>
    </xdr:from>
    <xdr:to>
      <xdr:col>21</xdr:col>
      <xdr:colOff>50800</xdr:colOff>
      <xdr:row>60</xdr:row>
      <xdr:rowOff>58505</xdr:rowOff>
    </xdr:to>
    <xdr:sp macro="" textlink="">
      <xdr:nvSpPr>
        <xdr:cNvPr id="330" name="フローチャート : 判断 329"/>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68682</xdr:rowOff>
    </xdr:from>
    <xdr:ext cx="762000" cy="259045"/>
    <xdr:sp macro="" textlink="">
      <xdr:nvSpPr>
        <xdr:cNvPr id="331" name="テキスト ボックス 330"/>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131572</xdr:rowOff>
    </xdr:from>
    <xdr:to>
      <xdr:col>19</xdr:col>
      <xdr:colOff>533400</xdr:colOff>
      <xdr:row>60</xdr:row>
      <xdr:rowOff>61722</xdr:rowOff>
    </xdr:to>
    <xdr:sp macro="" textlink="">
      <xdr:nvSpPr>
        <xdr:cNvPr id="332" name="フローチャート : 判断 331"/>
        <xdr:cNvSpPr/>
      </xdr:nvSpPr>
      <xdr:spPr>
        <a:xfrm>
          <a:off x="13462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71899</xdr:rowOff>
    </xdr:from>
    <xdr:ext cx="762000" cy="259045"/>
    <xdr:sp macro="" textlink="">
      <xdr:nvSpPr>
        <xdr:cNvPr id="333" name="テキスト ボックス 332"/>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46186</xdr:rowOff>
    </xdr:from>
    <xdr:to>
      <xdr:col>24</xdr:col>
      <xdr:colOff>609600</xdr:colOff>
      <xdr:row>60</xdr:row>
      <xdr:rowOff>147786</xdr:rowOff>
    </xdr:to>
    <xdr:sp macro="" textlink="">
      <xdr:nvSpPr>
        <xdr:cNvPr id="339" name="円/楕円 338"/>
        <xdr:cNvSpPr/>
      </xdr:nvSpPr>
      <xdr:spPr>
        <a:xfrm>
          <a:off x="16967200" y="103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62713</xdr:rowOff>
    </xdr:from>
    <xdr:ext cx="762000" cy="259045"/>
    <xdr:sp macro="" textlink="">
      <xdr:nvSpPr>
        <xdr:cNvPr id="340" name="定員管理の状況該当値テキスト"/>
        <xdr:cNvSpPr txBox="1"/>
      </xdr:nvSpPr>
      <xdr:spPr>
        <a:xfrm>
          <a:off x="17106900" y="1017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42164</xdr:rowOff>
    </xdr:from>
    <xdr:to>
      <xdr:col>23</xdr:col>
      <xdr:colOff>457200</xdr:colOff>
      <xdr:row>60</xdr:row>
      <xdr:rowOff>143764</xdr:rowOff>
    </xdr:to>
    <xdr:sp macro="" textlink="">
      <xdr:nvSpPr>
        <xdr:cNvPr id="341" name="円/楕円 340"/>
        <xdr:cNvSpPr/>
      </xdr:nvSpPr>
      <xdr:spPr>
        <a:xfrm>
          <a:off x="16129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153941</xdr:rowOff>
    </xdr:from>
    <xdr:ext cx="736600" cy="259045"/>
    <xdr:sp macro="" textlink="">
      <xdr:nvSpPr>
        <xdr:cNvPr id="342" name="テキスト ボックス 341"/>
        <xdr:cNvSpPr txBox="1"/>
      </xdr:nvSpPr>
      <xdr:spPr>
        <a:xfrm>
          <a:off x="15798800" y="1009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51816</xdr:rowOff>
    </xdr:from>
    <xdr:to>
      <xdr:col>22</xdr:col>
      <xdr:colOff>254000</xdr:colOff>
      <xdr:row>60</xdr:row>
      <xdr:rowOff>153416</xdr:rowOff>
    </xdr:to>
    <xdr:sp macro="" textlink="">
      <xdr:nvSpPr>
        <xdr:cNvPr id="343" name="円/楕円 342"/>
        <xdr:cNvSpPr/>
      </xdr:nvSpPr>
      <xdr:spPr>
        <a:xfrm>
          <a:off x="15240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138193</xdr:rowOff>
    </xdr:from>
    <xdr:ext cx="762000" cy="259045"/>
    <xdr:sp macro="" textlink="">
      <xdr:nvSpPr>
        <xdr:cNvPr id="344" name="テキスト ボックス 343"/>
        <xdr:cNvSpPr txBox="1"/>
      </xdr:nvSpPr>
      <xdr:spPr>
        <a:xfrm>
          <a:off x="149098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97663</xdr:rowOff>
    </xdr:from>
    <xdr:to>
      <xdr:col>21</xdr:col>
      <xdr:colOff>50800</xdr:colOff>
      <xdr:row>61</xdr:row>
      <xdr:rowOff>27813</xdr:rowOff>
    </xdr:to>
    <xdr:sp macro="" textlink="">
      <xdr:nvSpPr>
        <xdr:cNvPr id="345" name="円/楕円 344"/>
        <xdr:cNvSpPr/>
      </xdr:nvSpPr>
      <xdr:spPr>
        <a:xfrm>
          <a:off x="14351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12590</xdr:rowOff>
    </xdr:from>
    <xdr:ext cx="762000" cy="259045"/>
    <xdr:sp macro="" textlink="">
      <xdr:nvSpPr>
        <xdr:cNvPr id="346" name="テキスト ボックス 345"/>
        <xdr:cNvSpPr txBox="1"/>
      </xdr:nvSpPr>
      <xdr:spPr>
        <a:xfrm>
          <a:off x="14020800" y="104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140293</xdr:rowOff>
    </xdr:from>
    <xdr:to>
      <xdr:col>19</xdr:col>
      <xdr:colOff>533400</xdr:colOff>
      <xdr:row>61</xdr:row>
      <xdr:rowOff>70443</xdr:rowOff>
    </xdr:to>
    <xdr:sp macro="" textlink="">
      <xdr:nvSpPr>
        <xdr:cNvPr id="347" name="円/楕円 346"/>
        <xdr:cNvSpPr/>
      </xdr:nvSpPr>
      <xdr:spPr>
        <a:xfrm>
          <a:off x="13462000" y="104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55220</xdr:rowOff>
    </xdr:from>
    <xdr:ext cx="762000" cy="259045"/>
    <xdr:sp macro="" textlink="">
      <xdr:nvSpPr>
        <xdr:cNvPr id="348" name="テキスト ボックス 347"/>
        <xdr:cNvSpPr txBox="1"/>
      </xdr:nvSpPr>
      <xdr:spPr>
        <a:xfrm>
          <a:off x="13131800" y="1051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単年度実質公債費比率の推移は、平成</a:t>
          </a:r>
          <a:r>
            <a:rPr kumimoji="1" lang="en-US" altLang="ja-JP" sz="900">
              <a:latin typeface="ＭＳ Ｐゴシック"/>
            </a:rPr>
            <a:t>17</a:t>
          </a:r>
          <a:r>
            <a:rPr kumimoji="1" lang="ja-JP" altLang="en-US" sz="900">
              <a:latin typeface="ＭＳ Ｐゴシック"/>
            </a:rPr>
            <a:t>年度</a:t>
          </a:r>
          <a:r>
            <a:rPr kumimoji="1" lang="en-US" altLang="ja-JP" sz="900">
              <a:latin typeface="ＭＳ Ｐゴシック"/>
            </a:rPr>
            <a:t>18.2</a:t>
          </a:r>
          <a:r>
            <a:rPr kumimoji="1" lang="ja-JP" altLang="en-US" sz="900">
              <a:latin typeface="ＭＳ Ｐゴシック"/>
            </a:rPr>
            <a:t>％、平成</a:t>
          </a:r>
          <a:r>
            <a:rPr kumimoji="1" lang="en-US" altLang="ja-JP" sz="900">
              <a:latin typeface="ＭＳ Ｐゴシック"/>
            </a:rPr>
            <a:t>18</a:t>
          </a:r>
          <a:r>
            <a:rPr kumimoji="1" lang="ja-JP" altLang="en-US" sz="900">
              <a:latin typeface="ＭＳ Ｐゴシック"/>
            </a:rPr>
            <a:t>年度</a:t>
          </a:r>
          <a:r>
            <a:rPr kumimoji="1" lang="en-US" altLang="ja-JP" sz="900">
              <a:latin typeface="ＭＳ Ｐゴシック"/>
            </a:rPr>
            <a:t>19.7</a:t>
          </a:r>
          <a:r>
            <a:rPr kumimoji="1" lang="ja-JP" altLang="en-US" sz="900">
              <a:latin typeface="ＭＳ Ｐゴシック"/>
            </a:rPr>
            <a:t>％、平成</a:t>
          </a:r>
          <a:r>
            <a:rPr kumimoji="1" lang="en-US" altLang="ja-JP" sz="900">
              <a:latin typeface="ＭＳ Ｐゴシック"/>
            </a:rPr>
            <a:t>19</a:t>
          </a:r>
          <a:r>
            <a:rPr kumimoji="1" lang="ja-JP" altLang="en-US" sz="900">
              <a:latin typeface="ＭＳ Ｐゴシック"/>
            </a:rPr>
            <a:t>年度</a:t>
          </a:r>
          <a:r>
            <a:rPr kumimoji="1" lang="en-US" altLang="ja-JP" sz="900">
              <a:latin typeface="ＭＳ Ｐゴシック"/>
            </a:rPr>
            <a:t>17.2</a:t>
          </a:r>
          <a:r>
            <a:rPr kumimoji="1" lang="ja-JP" altLang="en-US" sz="900">
              <a:latin typeface="ＭＳ Ｐゴシック"/>
            </a:rPr>
            <a:t>％、平成</a:t>
          </a:r>
          <a:r>
            <a:rPr kumimoji="1" lang="en-US" altLang="ja-JP" sz="900">
              <a:latin typeface="ＭＳ Ｐゴシック"/>
            </a:rPr>
            <a:t>20</a:t>
          </a:r>
          <a:r>
            <a:rPr kumimoji="1" lang="ja-JP" altLang="en-US" sz="900">
              <a:latin typeface="ＭＳ Ｐゴシック"/>
            </a:rPr>
            <a:t>年度</a:t>
          </a:r>
          <a:r>
            <a:rPr kumimoji="1" lang="en-US" altLang="ja-JP" sz="900">
              <a:latin typeface="ＭＳ Ｐゴシック"/>
            </a:rPr>
            <a:t>19.8</a:t>
          </a:r>
          <a:r>
            <a:rPr kumimoji="1" lang="ja-JP" altLang="en-US" sz="900">
              <a:latin typeface="ＭＳ Ｐゴシック"/>
            </a:rPr>
            <a:t>％、平成</a:t>
          </a:r>
          <a:r>
            <a:rPr kumimoji="1" lang="en-US" altLang="ja-JP" sz="900">
              <a:latin typeface="ＭＳ Ｐゴシック"/>
            </a:rPr>
            <a:t>21</a:t>
          </a:r>
          <a:r>
            <a:rPr kumimoji="1" lang="ja-JP" altLang="en-US" sz="900">
              <a:latin typeface="ＭＳ Ｐゴシック"/>
            </a:rPr>
            <a:t>年度</a:t>
          </a:r>
          <a:r>
            <a:rPr kumimoji="1" lang="en-US" altLang="ja-JP" sz="900">
              <a:latin typeface="ＭＳ Ｐゴシック"/>
            </a:rPr>
            <a:t>19.8</a:t>
          </a:r>
          <a:r>
            <a:rPr kumimoji="1" lang="ja-JP" altLang="en-US" sz="900">
              <a:latin typeface="ＭＳ Ｐゴシック"/>
            </a:rPr>
            <a:t>％、平成</a:t>
          </a:r>
          <a:r>
            <a:rPr kumimoji="1" lang="en-US" altLang="ja-JP" sz="900">
              <a:latin typeface="ＭＳ Ｐゴシック"/>
            </a:rPr>
            <a:t>22</a:t>
          </a:r>
          <a:r>
            <a:rPr kumimoji="1" lang="ja-JP" altLang="en-US" sz="900">
              <a:latin typeface="ＭＳ Ｐゴシック"/>
            </a:rPr>
            <a:t>年度</a:t>
          </a:r>
          <a:r>
            <a:rPr kumimoji="1" lang="en-US" altLang="ja-JP" sz="900">
              <a:latin typeface="ＭＳ Ｐゴシック"/>
            </a:rPr>
            <a:t>17.3</a:t>
          </a:r>
          <a:r>
            <a:rPr kumimoji="1" lang="ja-JP" altLang="en-US" sz="900">
              <a:latin typeface="ＭＳ Ｐゴシック"/>
            </a:rPr>
            <a:t>％、平成</a:t>
          </a:r>
          <a:r>
            <a:rPr kumimoji="1" lang="en-US" altLang="ja-JP" sz="900">
              <a:latin typeface="ＭＳ Ｐゴシック"/>
            </a:rPr>
            <a:t>23</a:t>
          </a:r>
          <a:r>
            <a:rPr kumimoji="1" lang="ja-JP" altLang="en-US" sz="900">
              <a:latin typeface="ＭＳ Ｐゴシック"/>
            </a:rPr>
            <a:t>年度</a:t>
          </a:r>
          <a:r>
            <a:rPr kumimoji="1" lang="en-US" altLang="ja-JP" sz="900">
              <a:latin typeface="ＭＳ Ｐゴシック"/>
            </a:rPr>
            <a:t>18.7</a:t>
          </a:r>
          <a:r>
            <a:rPr kumimoji="1" lang="ja-JP" altLang="en-US" sz="900">
              <a:latin typeface="ＭＳ Ｐゴシック"/>
            </a:rPr>
            <a:t>％、平成</a:t>
          </a:r>
          <a:r>
            <a:rPr kumimoji="1" lang="en-US" altLang="ja-JP" sz="900">
              <a:latin typeface="ＭＳ Ｐゴシック"/>
            </a:rPr>
            <a:t>24</a:t>
          </a:r>
          <a:r>
            <a:rPr kumimoji="1" lang="ja-JP" altLang="en-US" sz="900">
              <a:latin typeface="ＭＳ Ｐゴシック"/>
            </a:rPr>
            <a:t>年度</a:t>
          </a:r>
          <a:r>
            <a:rPr kumimoji="1" lang="en-US" altLang="ja-JP" sz="900">
              <a:latin typeface="ＭＳ Ｐゴシック"/>
            </a:rPr>
            <a:t>16.9</a:t>
          </a:r>
          <a:r>
            <a:rPr kumimoji="1" lang="ja-JP" altLang="en-US" sz="900">
              <a:latin typeface="ＭＳ Ｐゴシック"/>
            </a:rPr>
            <a:t>％、平成</a:t>
          </a:r>
          <a:r>
            <a:rPr kumimoji="1" lang="en-US" altLang="ja-JP" sz="900">
              <a:latin typeface="ＭＳ Ｐゴシック"/>
            </a:rPr>
            <a:t>25</a:t>
          </a:r>
          <a:r>
            <a:rPr kumimoji="1" lang="ja-JP" altLang="en-US" sz="900">
              <a:latin typeface="ＭＳ Ｐゴシック"/>
            </a:rPr>
            <a:t>年度</a:t>
          </a:r>
          <a:r>
            <a:rPr kumimoji="1" lang="en-US" altLang="ja-JP" sz="900">
              <a:latin typeface="ＭＳ Ｐゴシック"/>
            </a:rPr>
            <a:t>15.4</a:t>
          </a:r>
          <a:r>
            <a:rPr kumimoji="1" lang="ja-JP" altLang="en-US" sz="900">
              <a:latin typeface="ＭＳ Ｐゴシック"/>
            </a:rPr>
            <a:t>％、平成</a:t>
          </a:r>
          <a:r>
            <a:rPr kumimoji="1" lang="en-US" altLang="ja-JP" sz="900">
              <a:latin typeface="ＭＳ Ｐゴシック"/>
            </a:rPr>
            <a:t>26</a:t>
          </a:r>
          <a:r>
            <a:rPr kumimoji="1" lang="ja-JP" altLang="en-US" sz="900">
              <a:latin typeface="ＭＳ Ｐゴシック"/>
            </a:rPr>
            <a:t>年度</a:t>
          </a:r>
          <a:r>
            <a:rPr kumimoji="1" lang="en-US" altLang="ja-JP" sz="900">
              <a:latin typeface="ＭＳ Ｐゴシック"/>
            </a:rPr>
            <a:t>13.2</a:t>
          </a:r>
          <a:r>
            <a:rPr kumimoji="1" lang="ja-JP" altLang="en-US" sz="900">
              <a:latin typeface="ＭＳ Ｐゴシック"/>
            </a:rPr>
            <a:t>％、平成</a:t>
          </a:r>
          <a:r>
            <a:rPr kumimoji="1" lang="en-US" altLang="ja-JP" sz="900">
              <a:latin typeface="ＭＳ Ｐゴシック"/>
            </a:rPr>
            <a:t>27</a:t>
          </a:r>
          <a:r>
            <a:rPr kumimoji="1" lang="ja-JP" altLang="en-US" sz="900">
              <a:latin typeface="ＭＳ Ｐゴシック"/>
            </a:rPr>
            <a:t>年度</a:t>
          </a:r>
          <a:r>
            <a:rPr kumimoji="1" lang="en-US" altLang="ja-JP" sz="900">
              <a:latin typeface="ＭＳ Ｐゴシック"/>
            </a:rPr>
            <a:t>12.3</a:t>
          </a:r>
          <a:r>
            <a:rPr kumimoji="1" lang="ja-JP" altLang="en-US" sz="900">
              <a:latin typeface="ＭＳ Ｐゴシック"/>
            </a:rPr>
            <a:t>％、平成</a:t>
          </a:r>
          <a:r>
            <a:rPr kumimoji="1" lang="en-US" altLang="ja-JP" sz="900">
              <a:latin typeface="ＭＳ Ｐゴシック"/>
            </a:rPr>
            <a:t>28</a:t>
          </a:r>
          <a:r>
            <a:rPr kumimoji="1" lang="ja-JP" altLang="en-US" sz="900">
              <a:latin typeface="ＭＳ Ｐゴシック"/>
            </a:rPr>
            <a:t>年度</a:t>
          </a:r>
          <a:r>
            <a:rPr kumimoji="1" lang="en-US" altLang="ja-JP" sz="900">
              <a:latin typeface="ＭＳ Ｐゴシック"/>
            </a:rPr>
            <a:t>10.2</a:t>
          </a:r>
          <a:r>
            <a:rPr kumimoji="1" lang="ja-JP" altLang="en-US" sz="900">
              <a:latin typeface="ＭＳ Ｐゴシック"/>
            </a:rPr>
            <a:t>％となっている。</a:t>
          </a:r>
        </a:p>
        <a:p>
          <a:r>
            <a:rPr kumimoji="1" lang="ja-JP" altLang="en-US" sz="900">
              <a:latin typeface="ＭＳ Ｐゴシック"/>
            </a:rPr>
            <a:t>　実質公債費比率の分子の基準値である公債費・元利償還金の額は、平成</a:t>
          </a:r>
          <a:r>
            <a:rPr kumimoji="1" lang="en-US" altLang="ja-JP" sz="900">
              <a:latin typeface="ＭＳ Ｐゴシック"/>
            </a:rPr>
            <a:t>20</a:t>
          </a:r>
          <a:r>
            <a:rPr kumimoji="1" lang="ja-JP" altLang="en-US" sz="900">
              <a:latin typeface="ＭＳ Ｐゴシック"/>
            </a:rPr>
            <a:t>年度から平成</a:t>
          </a:r>
          <a:r>
            <a:rPr kumimoji="1" lang="en-US" altLang="ja-JP" sz="900">
              <a:latin typeface="ＭＳ Ｐゴシック"/>
            </a:rPr>
            <a:t>26</a:t>
          </a:r>
          <a:r>
            <a:rPr kumimoji="1" lang="ja-JP" altLang="en-US" sz="900">
              <a:latin typeface="ＭＳ Ｐゴシック"/>
            </a:rPr>
            <a:t>年度まで地方債の発行を抑制したことに伴い年々減少し、実質公債費比率が改善している。</a:t>
          </a:r>
        </a:p>
        <a:p>
          <a:r>
            <a:rPr kumimoji="1" lang="ja-JP" altLang="en-US" sz="900">
              <a:latin typeface="ＭＳ Ｐゴシック"/>
            </a:rPr>
            <a:t>　平成</a:t>
          </a:r>
          <a:r>
            <a:rPr kumimoji="1" lang="en-US" altLang="ja-JP" sz="900">
              <a:latin typeface="ＭＳ Ｐゴシック"/>
            </a:rPr>
            <a:t>28</a:t>
          </a:r>
          <a:r>
            <a:rPr kumimoji="1" lang="ja-JP" altLang="en-US" sz="900">
              <a:latin typeface="ＭＳ Ｐゴシック"/>
            </a:rPr>
            <a:t>年度の実質公債費比率は、</a:t>
          </a:r>
          <a:r>
            <a:rPr kumimoji="1" lang="en-US" altLang="ja-JP" sz="900">
              <a:latin typeface="ＭＳ Ｐゴシック"/>
            </a:rPr>
            <a:t>3</a:t>
          </a:r>
          <a:r>
            <a:rPr kumimoji="1" lang="ja-JP" altLang="en-US" sz="900">
              <a:latin typeface="ＭＳ Ｐゴシック"/>
            </a:rPr>
            <a:t>か年平均で</a:t>
          </a:r>
          <a:r>
            <a:rPr kumimoji="1" lang="en-US" altLang="ja-JP" sz="900">
              <a:latin typeface="ＭＳ Ｐゴシック"/>
            </a:rPr>
            <a:t>11.8</a:t>
          </a:r>
          <a:r>
            <a:rPr kumimoji="1" lang="ja-JP" altLang="en-US" sz="900">
              <a:latin typeface="ＭＳ Ｐゴシック"/>
            </a:rPr>
            <a:t>％（前年度比</a:t>
          </a:r>
          <a:r>
            <a:rPr kumimoji="1" lang="en-US" altLang="ja-JP" sz="900">
              <a:latin typeface="ＭＳ Ｐゴシック"/>
            </a:rPr>
            <a:t>1.8</a:t>
          </a:r>
          <a:r>
            <a:rPr kumimoji="1" lang="ja-JP" altLang="en-US" sz="900">
              <a:latin typeface="ＭＳ Ｐゴシック"/>
            </a:rPr>
            <a:t>％減）となった。</a:t>
          </a:r>
        </a:p>
        <a:p>
          <a:r>
            <a:rPr kumimoji="1" lang="ja-JP" altLang="en-US" sz="900">
              <a:latin typeface="ＭＳ Ｐゴシック"/>
            </a:rPr>
            <a:t>　しかし、依然として類似団体と比較すると高率で、全国的に比較しても高率となっている。今後は、財政収支見通し（財政計画）に基づき投資的事業を計画的に必要最小限に抑え、公債費の縮減に努める。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43</xdr:row>
      <xdr:rowOff>129722</xdr:rowOff>
    </xdr:to>
    <xdr:cxnSp macro="">
      <xdr:nvCxnSpPr>
        <xdr:cNvPr id="380" name="直線コネクタ 379"/>
        <xdr:cNvCxnSpPr/>
      </xdr:nvCxnSpPr>
      <xdr:spPr>
        <a:xfrm flipV="1">
          <a:off x="17018000" y="612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81"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82" name="直線コネクタ 381"/>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3"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4" name="直線コネクタ 383"/>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104926</xdr:rowOff>
    </xdr:from>
    <xdr:to>
      <xdr:col>24</xdr:col>
      <xdr:colOff>558800</xdr:colOff>
      <xdr:row>42</xdr:row>
      <xdr:rowOff>140305</xdr:rowOff>
    </xdr:to>
    <xdr:cxnSp macro="">
      <xdr:nvCxnSpPr>
        <xdr:cNvPr id="385" name="直線コネクタ 384"/>
        <xdr:cNvCxnSpPr/>
      </xdr:nvCxnSpPr>
      <xdr:spPr>
        <a:xfrm flipV="1">
          <a:off x="16179800" y="7134376"/>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114801</xdr:rowOff>
    </xdr:from>
    <xdr:ext cx="762000" cy="259045"/>
    <xdr:sp macro="" textlink="">
      <xdr:nvSpPr>
        <xdr:cNvPr id="386"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87" name="フローチャート : 判断 386"/>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140305</xdr:rowOff>
    </xdr:from>
    <xdr:to>
      <xdr:col>23</xdr:col>
      <xdr:colOff>406400</xdr:colOff>
      <xdr:row>43</xdr:row>
      <xdr:rowOff>141212</xdr:rowOff>
    </xdr:to>
    <xdr:cxnSp macro="">
      <xdr:nvCxnSpPr>
        <xdr:cNvPr id="388" name="直線コネクタ 387"/>
        <xdr:cNvCxnSpPr/>
      </xdr:nvCxnSpPr>
      <xdr:spPr>
        <a:xfrm flipV="1">
          <a:off x="15290800" y="734120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63802</xdr:rowOff>
    </xdr:from>
    <xdr:to>
      <xdr:col>23</xdr:col>
      <xdr:colOff>457200</xdr:colOff>
      <xdr:row>39</xdr:row>
      <xdr:rowOff>165402</xdr:rowOff>
    </xdr:to>
    <xdr:sp macro="" textlink="">
      <xdr:nvSpPr>
        <xdr:cNvPr id="389" name="フローチャート : 判断 388"/>
        <xdr:cNvSpPr/>
      </xdr:nvSpPr>
      <xdr:spPr>
        <a:xfrm>
          <a:off x="16129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4129</xdr:rowOff>
    </xdr:from>
    <xdr:ext cx="736600" cy="259045"/>
    <xdr:sp macro="" textlink="">
      <xdr:nvSpPr>
        <xdr:cNvPr id="390" name="テキスト ボックス 389"/>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141212</xdr:rowOff>
    </xdr:from>
    <xdr:to>
      <xdr:col>22</xdr:col>
      <xdr:colOff>203200</xdr:colOff>
      <xdr:row>45</xdr:row>
      <xdr:rowOff>5141</xdr:rowOff>
    </xdr:to>
    <xdr:cxnSp macro="">
      <xdr:nvCxnSpPr>
        <xdr:cNvPr id="391" name="直線コネクタ 390"/>
        <xdr:cNvCxnSpPr/>
      </xdr:nvCxnSpPr>
      <xdr:spPr>
        <a:xfrm flipV="1">
          <a:off x="14401800" y="7513562"/>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2" name="フローチャート : 判断 391"/>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393" name="テキスト ボックス 392"/>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5141</xdr:rowOff>
    </xdr:from>
    <xdr:to>
      <xdr:col>21</xdr:col>
      <xdr:colOff>0</xdr:colOff>
      <xdr:row>45</xdr:row>
      <xdr:rowOff>85574</xdr:rowOff>
    </xdr:to>
    <xdr:cxnSp macro="">
      <xdr:nvCxnSpPr>
        <xdr:cNvPr id="394" name="直線コネクタ 393"/>
        <xdr:cNvCxnSpPr/>
      </xdr:nvCxnSpPr>
      <xdr:spPr>
        <a:xfrm flipV="1">
          <a:off x="13512800" y="772039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5" name="フローチャート : 判断 394"/>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396" name="テキスト ボックス 395"/>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397" name="フローチャート : 判断 396"/>
        <xdr:cNvSpPr/>
      </xdr:nvSpPr>
      <xdr:spPr>
        <a:xfrm>
          <a:off x="13462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154412</xdr:rowOff>
    </xdr:from>
    <xdr:ext cx="762000" cy="259045"/>
    <xdr:sp macro="" textlink="">
      <xdr:nvSpPr>
        <xdr:cNvPr id="398" name="テキスト ボックス 397"/>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54126</xdr:rowOff>
    </xdr:from>
    <xdr:to>
      <xdr:col>24</xdr:col>
      <xdr:colOff>609600</xdr:colOff>
      <xdr:row>41</xdr:row>
      <xdr:rowOff>155726</xdr:rowOff>
    </xdr:to>
    <xdr:sp macro="" textlink="">
      <xdr:nvSpPr>
        <xdr:cNvPr id="404" name="円/楕円 403"/>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26203</xdr:rowOff>
    </xdr:from>
    <xdr:ext cx="762000" cy="259045"/>
    <xdr:sp macro="" textlink="">
      <xdr:nvSpPr>
        <xdr:cNvPr id="405" name="公債費負担の状況該当値テキスト"/>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89505</xdr:rowOff>
    </xdr:from>
    <xdr:to>
      <xdr:col>23</xdr:col>
      <xdr:colOff>457200</xdr:colOff>
      <xdr:row>43</xdr:row>
      <xdr:rowOff>19655</xdr:rowOff>
    </xdr:to>
    <xdr:sp macro="" textlink="">
      <xdr:nvSpPr>
        <xdr:cNvPr id="406" name="円/楕円 405"/>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4432</xdr:rowOff>
    </xdr:from>
    <xdr:ext cx="736600" cy="259045"/>
    <xdr:sp macro="" textlink="">
      <xdr:nvSpPr>
        <xdr:cNvPr id="407" name="テキスト ボックス 406"/>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90412</xdr:rowOff>
    </xdr:from>
    <xdr:to>
      <xdr:col>22</xdr:col>
      <xdr:colOff>254000</xdr:colOff>
      <xdr:row>44</xdr:row>
      <xdr:rowOff>20562</xdr:rowOff>
    </xdr:to>
    <xdr:sp macro="" textlink="">
      <xdr:nvSpPr>
        <xdr:cNvPr id="408" name="円/楕円 407"/>
        <xdr:cNvSpPr/>
      </xdr:nvSpPr>
      <xdr:spPr>
        <a:xfrm>
          <a:off x="15240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5339</xdr:rowOff>
    </xdr:from>
    <xdr:ext cx="762000" cy="259045"/>
    <xdr:sp macro="" textlink="">
      <xdr:nvSpPr>
        <xdr:cNvPr id="409" name="テキスト ボックス 408"/>
        <xdr:cNvSpPr txBox="1"/>
      </xdr:nvSpPr>
      <xdr:spPr>
        <a:xfrm>
          <a:off x="14909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125791</xdr:rowOff>
    </xdr:from>
    <xdr:to>
      <xdr:col>21</xdr:col>
      <xdr:colOff>50800</xdr:colOff>
      <xdr:row>45</xdr:row>
      <xdr:rowOff>55941</xdr:rowOff>
    </xdr:to>
    <xdr:sp macro="" textlink="">
      <xdr:nvSpPr>
        <xdr:cNvPr id="410" name="円/楕円 409"/>
        <xdr:cNvSpPr/>
      </xdr:nvSpPr>
      <xdr:spPr>
        <a:xfrm>
          <a:off x="14351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40718</xdr:rowOff>
    </xdr:from>
    <xdr:ext cx="762000" cy="259045"/>
    <xdr:sp macro="" textlink="">
      <xdr:nvSpPr>
        <xdr:cNvPr id="411" name="テキスト ボックス 410"/>
        <xdr:cNvSpPr txBox="1"/>
      </xdr:nvSpPr>
      <xdr:spPr>
        <a:xfrm>
          <a:off x="14020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34774</xdr:rowOff>
    </xdr:from>
    <xdr:to>
      <xdr:col>19</xdr:col>
      <xdr:colOff>533400</xdr:colOff>
      <xdr:row>45</xdr:row>
      <xdr:rowOff>136374</xdr:rowOff>
    </xdr:to>
    <xdr:sp macro="" textlink="">
      <xdr:nvSpPr>
        <xdr:cNvPr id="412" name="円/楕円 411"/>
        <xdr:cNvSpPr/>
      </xdr:nvSpPr>
      <xdr:spPr>
        <a:xfrm>
          <a:off x="13462000" y="77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121151</xdr:rowOff>
    </xdr:from>
    <xdr:ext cx="762000" cy="259045"/>
    <xdr:sp macro="" textlink="">
      <xdr:nvSpPr>
        <xdr:cNvPr id="413" name="テキスト ボックス 412"/>
        <xdr:cNvSpPr txBox="1"/>
      </xdr:nvSpPr>
      <xdr:spPr>
        <a:xfrm>
          <a:off x="13131800" y="78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将来負担額について、公営企業会計の地方債残高の減少と職員数削減に伴う退職手当支給予定額の減少により、前年度対比</a:t>
          </a:r>
          <a:r>
            <a:rPr kumimoji="1" lang="en-US" altLang="ja-JP" sz="900">
              <a:latin typeface="ＭＳ Ｐゴシック"/>
            </a:rPr>
            <a:t>11.4</a:t>
          </a:r>
          <a:r>
            <a:rPr kumimoji="1" lang="ja-JP" altLang="en-US" sz="900">
              <a:latin typeface="ＭＳ Ｐゴシック"/>
            </a:rPr>
            <a:t>％改善した。しかし、類似団体平均と比較すると高率であり、今後も、地方債の発行は、交付税算入率の高い起債にかかる事業を優先的に実施していくなど、後世代への負担を軽減しつつ、公債費充当可能基金の着実な積立てができるよう、計画的な財政運営、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4" name="直線コネクタ 443"/>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5"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6" name="直線コネクタ 445"/>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140365</xdr:rowOff>
    </xdr:from>
    <xdr:to>
      <xdr:col>24</xdr:col>
      <xdr:colOff>558800</xdr:colOff>
      <xdr:row>20</xdr:row>
      <xdr:rowOff>99907</xdr:rowOff>
    </xdr:to>
    <xdr:cxnSp macro="">
      <xdr:nvCxnSpPr>
        <xdr:cNvPr id="449" name="直線コネクタ 448"/>
        <xdr:cNvCxnSpPr/>
      </xdr:nvCxnSpPr>
      <xdr:spPr>
        <a:xfrm flipV="1">
          <a:off x="16179800" y="3397915"/>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50"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51" name="フローチャート : 判断 450"/>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99907</xdr:rowOff>
    </xdr:from>
    <xdr:to>
      <xdr:col>23</xdr:col>
      <xdr:colOff>406400</xdr:colOff>
      <xdr:row>20</xdr:row>
      <xdr:rowOff>148167</xdr:rowOff>
    </xdr:to>
    <xdr:cxnSp macro="">
      <xdr:nvCxnSpPr>
        <xdr:cNvPr id="452" name="直線コネクタ 451"/>
        <xdr:cNvCxnSpPr/>
      </xdr:nvCxnSpPr>
      <xdr:spPr>
        <a:xfrm flipV="1">
          <a:off x="15290800" y="352890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12640</xdr:rowOff>
    </xdr:from>
    <xdr:to>
      <xdr:col>23</xdr:col>
      <xdr:colOff>457200</xdr:colOff>
      <xdr:row>14</xdr:row>
      <xdr:rowOff>114240</xdr:rowOff>
    </xdr:to>
    <xdr:sp macro="" textlink="">
      <xdr:nvSpPr>
        <xdr:cNvPr id="453" name="フローチャート : 判断 452"/>
        <xdr:cNvSpPr/>
      </xdr:nvSpPr>
      <xdr:spPr>
        <a:xfrm>
          <a:off x="16129000" y="241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124417</xdr:rowOff>
    </xdr:from>
    <xdr:ext cx="736600" cy="259045"/>
    <xdr:sp macro="" textlink="">
      <xdr:nvSpPr>
        <xdr:cNvPr id="454" name="テキスト ボックス 453"/>
        <xdr:cNvSpPr txBox="1"/>
      </xdr:nvSpPr>
      <xdr:spPr>
        <a:xfrm>
          <a:off x="15798800" y="2181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148167</xdr:rowOff>
    </xdr:from>
    <xdr:to>
      <xdr:col>22</xdr:col>
      <xdr:colOff>203200</xdr:colOff>
      <xdr:row>21</xdr:row>
      <xdr:rowOff>145627</xdr:rowOff>
    </xdr:to>
    <xdr:cxnSp macro="">
      <xdr:nvCxnSpPr>
        <xdr:cNvPr id="455" name="直線コネクタ 454"/>
        <xdr:cNvCxnSpPr/>
      </xdr:nvCxnSpPr>
      <xdr:spPr>
        <a:xfrm flipV="1">
          <a:off x="14401800" y="357716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78800</xdr:rowOff>
    </xdr:from>
    <xdr:to>
      <xdr:col>22</xdr:col>
      <xdr:colOff>254000</xdr:colOff>
      <xdr:row>17</xdr:row>
      <xdr:rowOff>8950</xdr:rowOff>
    </xdr:to>
    <xdr:sp macro="" textlink="">
      <xdr:nvSpPr>
        <xdr:cNvPr id="456" name="フローチャート : 判断 455"/>
        <xdr:cNvSpPr/>
      </xdr:nvSpPr>
      <xdr:spPr>
        <a:xfrm>
          <a:off x="15240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19127</xdr:rowOff>
    </xdr:from>
    <xdr:ext cx="762000" cy="259045"/>
    <xdr:sp macro="" textlink="">
      <xdr:nvSpPr>
        <xdr:cNvPr id="457" name="テキスト ボックス 456"/>
        <xdr:cNvSpPr txBox="1"/>
      </xdr:nvSpPr>
      <xdr:spPr>
        <a:xfrm>
          <a:off x="14909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145627</xdr:rowOff>
    </xdr:from>
    <xdr:to>
      <xdr:col>21</xdr:col>
      <xdr:colOff>0</xdr:colOff>
      <xdr:row>23</xdr:row>
      <xdr:rowOff>61263</xdr:rowOff>
    </xdr:to>
    <xdr:cxnSp macro="">
      <xdr:nvCxnSpPr>
        <xdr:cNvPr id="458" name="直線コネクタ 457"/>
        <xdr:cNvCxnSpPr/>
      </xdr:nvCxnSpPr>
      <xdr:spPr>
        <a:xfrm flipV="1">
          <a:off x="13512800" y="374607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146594</xdr:rowOff>
    </xdr:from>
    <xdr:to>
      <xdr:col>21</xdr:col>
      <xdr:colOff>50800</xdr:colOff>
      <xdr:row>17</xdr:row>
      <xdr:rowOff>76744</xdr:rowOff>
    </xdr:to>
    <xdr:sp macro="" textlink="">
      <xdr:nvSpPr>
        <xdr:cNvPr id="459" name="フローチャート : 判断 458"/>
        <xdr:cNvSpPr/>
      </xdr:nvSpPr>
      <xdr:spPr>
        <a:xfrm>
          <a:off x="14351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86921</xdr:rowOff>
    </xdr:from>
    <xdr:ext cx="762000" cy="259045"/>
    <xdr:sp macro="" textlink="">
      <xdr:nvSpPr>
        <xdr:cNvPr id="460" name="テキスト ボックス 459"/>
        <xdr:cNvSpPr txBox="1"/>
      </xdr:nvSpPr>
      <xdr:spPr>
        <a:xfrm>
          <a:off x="14020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52131</xdr:rowOff>
    </xdr:from>
    <xdr:to>
      <xdr:col>19</xdr:col>
      <xdr:colOff>533400</xdr:colOff>
      <xdr:row>17</xdr:row>
      <xdr:rowOff>153731</xdr:rowOff>
    </xdr:to>
    <xdr:sp macro="" textlink="">
      <xdr:nvSpPr>
        <xdr:cNvPr id="461" name="フローチャート : 判断 460"/>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163908</xdr:rowOff>
    </xdr:from>
    <xdr:ext cx="762000" cy="259045"/>
    <xdr:sp macro="" textlink="">
      <xdr:nvSpPr>
        <xdr:cNvPr id="462" name="テキスト ボックス 461"/>
        <xdr:cNvSpPr txBox="1"/>
      </xdr:nvSpPr>
      <xdr:spPr>
        <a:xfrm>
          <a:off x="13131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89565</xdr:rowOff>
    </xdr:from>
    <xdr:to>
      <xdr:col>24</xdr:col>
      <xdr:colOff>609600</xdr:colOff>
      <xdr:row>20</xdr:row>
      <xdr:rowOff>19715</xdr:rowOff>
    </xdr:to>
    <xdr:sp macro="" textlink="">
      <xdr:nvSpPr>
        <xdr:cNvPr id="468" name="円/楕円 467"/>
        <xdr:cNvSpPr/>
      </xdr:nvSpPr>
      <xdr:spPr>
        <a:xfrm>
          <a:off x="16967200" y="33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61642</xdr:rowOff>
    </xdr:from>
    <xdr:ext cx="762000" cy="259045"/>
    <xdr:sp macro="" textlink="">
      <xdr:nvSpPr>
        <xdr:cNvPr id="469" name="将来負担の状況該当値テキスト"/>
        <xdr:cNvSpPr txBox="1"/>
      </xdr:nvSpPr>
      <xdr:spPr>
        <a:xfrm>
          <a:off x="17106900" y="33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49107</xdr:rowOff>
    </xdr:from>
    <xdr:to>
      <xdr:col>23</xdr:col>
      <xdr:colOff>457200</xdr:colOff>
      <xdr:row>20</xdr:row>
      <xdr:rowOff>150707</xdr:rowOff>
    </xdr:to>
    <xdr:sp macro="" textlink="">
      <xdr:nvSpPr>
        <xdr:cNvPr id="470" name="円/楕円 469"/>
        <xdr:cNvSpPr/>
      </xdr:nvSpPr>
      <xdr:spPr>
        <a:xfrm>
          <a:off x="161290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135484</xdr:rowOff>
    </xdr:from>
    <xdr:ext cx="736600" cy="259045"/>
    <xdr:sp macro="" textlink="">
      <xdr:nvSpPr>
        <xdr:cNvPr id="471" name="テキスト ボックス 470"/>
        <xdr:cNvSpPr txBox="1"/>
      </xdr:nvSpPr>
      <xdr:spPr>
        <a:xfrm>
          <a:off x="15798800" y="356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97367</xdr:rowOff>
    </xdr:from>
    <xdr:to>
      <xdr:col>22</xdr:col>
      <xdr:colOff>254000</xdr:colOff>
      <xdr:row>21</xdr:row>
      <xdr:rowOff>27517</xdr:rowOff>
    </xdr:to>
    <xdr:sp macro="" textlink="">
      <xdr:nvSpPr>
        <xdr:cNvPr id="472" name="円/楕円 471"/>
        <xdr:cNvSpPr/>
      </xdr:nvSpPr>
      <xdr:spPr>
        <a:xfrm>
          <a:off x="15240000" y="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12294</xdr:rowOff>
    </xdr:from>
    <xdr:ext cx="762000" cy="259045"/>
    <xdr:sp macro="" textlink="">
      <xdr:nvSpPr>
        <xdr:cNvPr id="473" name="テキスト ボックス 472"/>
        <xdr:cNvSpPr txBox="1"/>
      </xdr:nvSpPr>
      <xdr:spPr>
        <a:xfrm>
          <a:off x="14909800" y="361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94827</xdr:rowOff>
    </xdr:from>
    <xdr:to>
      <xdr:col>21</xdr:col>
      <xdr:colOff>50800</xdr:colOff>
      <xdr:row>22</xdr:row>
      <xdr:rowOff>24977</xdr:rowOff>
    </xdr:to>
    <xdr:sp macro="" textlink="">
      <xdr:nvSpPr>
        <xdr:cNvPr id="474" name="円/楕円 473"/>
        <xdr:cNvSpPr/>
      </xdr:nvSpPr>
      <xdr:spPr>
        <a:xfrm>
          <a:off x="14351000" y="36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9754</xdr:rowOff>
    </xdr:from>
    <xdr:ext cx="762000" cy="259045"/>
    <xdr:sp macro="" textlink="">
      <xdr:nvSpPr>
        <xdr:cNvPr id="475" name="テキスト ボックス 474"/>
        <xdr:cNvSpPr txBox="1"/>
      </xdr:nvSpPr>
      <xdr:spPr>
        <a:xfrm>
          <a:off x="14020800" y="37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10463</xdr:rowOff>
    </xdr:from>
    <xdr:to>
      <xdr:col>19</xdr:col>
      <xdr:colOff>533400</xdr:colOff>
      <xdr:row>23</xdr:row>
      <xdr:rowOff>112063</xdr:rowOff>
    </xdr:to>
    <xdr:sp macro="" textlink="">
      <xdr:nvSpPr>
        <xdr:cNvPr id="476" name="円/楕円 475"/>
        <xdr:cNvSpPr/>
      </xdr:nvSpPr>
      <xdr:spPr>
        <a:xfrm>
          <a:off x="13462000" y="39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96840</xdr:rowOff>
    </xdr:from>
    <xdr:ext cx="762000" cy="259045"/>
    <xdr:sp macro="" textlink="">
      <xdr:nvSpPr>
        <xdr:cNvPr id="477" name="テキスト ボックス 476"/>
        <xdr:cNvSpPr txBox="1"/>
      </xdr:nvSpPr>
      <xdr:spPr>
        <a:xfrm>
          <a:off x="13131800" y="404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15,174
15,059
241.01
10,968,514
10,411,024
516,801
6,401,465
13,707,925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人件費の経常収支比率は、退職者の補充抑制による人員削減等を行ってきたことにより、</a:t>
          </a:r>
          <a:r>
            <a:rPr kumimoji="1" lang="en-US" altLang="ja-JP" sz="900">
              <a:latin typeface="ＭＳ Ｐゴシック"/>
            </a:rPr>
            <a:t>17.8</a:t>
          </a:r>
          <a:r>
            <a:rPr kumimoji="1" lang="ja-JP" altLang="en-US" sz="900">
              <a:latin typeface="ＭＳ Ｐゴシック"/>
            </a:rPr>
            <a:t>％で、類似団体平均を</a:t>
          </a:r>
          <a:r>
            <a:rPr kumimoji="1" lang="en-US" altLang="ja-JP" sz="900">
              <a:latin typeface="ＭＳ Ｐゴシック"/>
            </a:rPr>
            <a:t>4.4</a:t>
          </a:r>
          <a:r>
            <a:rPr kumimoji="1" lang="ja-JP" altLang="en-US" sz="900">
              <a:latin typeface="ＭＳ Ｐゴシック"/>
            </a:rPr>
            <a:t>％下回っている。少子及び高齢化とともに、人口減少が続き、普通交付税を中心する一般財源が減少し、より効率的な行財政運営が求められるため、平成</a:t>
          </a:r>
          <a:r>
            <a:rPr kumimoji="1" lang="en-US" altLang="ja-JP" sz="900">
              <a:latin typeface="ＭＳ Ｐゴシック"/>
            </a:rPr>
            <a:t>27</a:t>
          </a:r>
          <a:r>
            <a:rPr kumimoji="1" lang="ja-JP" altLang="en-US" sz="900">
              <a:latin typeface="ＭＳ Ｐゴシック"/>
            </a:rPr>
            <a:t>年度から平成</a:t>
          </a:r>
          <a:r>
            <a:rPr kumimoji="1" lang="en-US" altLang="ja-JP" sz="900">
              <a:latin typeface="ＭＳ Ｐゴシック"/>
            </a:rPr>
            <a:t>31</a:t>
          </a:r>
          <a:r>
            <a:rPr kumimoji="1" lang="ja-JP" altLang="en-US" sz="900">
              <a:latin typeface="ＭＳ Ｐゴシック"/>
            </a:rPr>
            <a:t>年度を計画期間とする第</a:t>
          </a:r>
          <a:r>
            <a:rPr kumimoji="1" lang="en-US" altLang="ja-JP" sz="900">
              <a:latin typeface="ＭＳ Ｐゴシック"/>
            </a:rPr>
            <a:t>2</a:t>
          </a:r>
          <a:r>
            <a:rPr kumimoji="1" lang="ja-JP" altLang="en-US" sz="900">
              <a:latin typeface="ＭＳ Ｐゴシック"/>
            </a:rPr>
            <a:t>次新温泉町定員適正化計画に基づき、人件費は退職者の補充抑制により人件費削減に努める。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27940</xdr:rowOff>
    </xdr:from>
    <xdr:to>
      <xdr:col>7</xdr:col>
      <xdr:colOff>15875</xdr:colOff>
      <xdr:row>34</xdr:row>
      <xdr:rowOff>35560</xdr:rowOff>
    </xdr:to>
    <xdr:cxnSp macro="">
      <xdr:nvCxnSpPr>
        <xdr:cNvPr id="66" name="直線コネクタ 65"/>
        <xdr:cNvCxnSpPr/>
      </xdr:nvCxnSpPr>
      <xdr:spPr>
        <a:xfrm>
          <a:off x="3987800" y="5857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27940</xdr:rowOff>
    </xdr:from>
    <xdr:to>
      <xdr:col>5</xdr:col>
      <xdr:colOff>549275</xdr:colOff>
      <xdr:row>35</xdr:row>
      <xdr:rowOff>39370</xdr:rowOff>
    </xdr:to>
    <xdr:cxnSp macro="">
      <xdr:nvCxnSpPr>
        <xdr:cNvPr id="69" name="直線コネクタ 68"/>
        <xdr:cNvCxnSpPr/>
      </xdr:nvCxnSpPr>
      <xdr:spPr>
        <a:xfrm flipV="1">
          <a:off x="3098800" y="5857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68580</xdr:rowOff>
    </xdr:from>
    <xdr:to>
      <xdr:col>5</xdr:col>
      <xdr:colOff>600075</xdr:colOff>
      <xdr:row>36</xdr:row>
      <xdr:rowOff>170180</xdr:rowOff>
    </xdr:to>
    <xdr:sp macro="" textlink="">
      <xdr:nvSpPr>
        <xdr:cNvPr id="70" name="フローチャート :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39370</xdr:rowOff>
    </xdr:to>
    <xdr:cxnSp macro="">
      <xdr:nvCxnSpPr>
        <xdr:cNvPr id="72" name="直線コネクタ 71"/>
        <xdr:cNvCxnSpPr/>
      </xdr:nvCxnSpPr>
      <xdr:spPr>
        <a:xfrm>
          <a:off x="2209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123190</xdr:rowOff>
    </xdr:to>
    <xdr:cxnSp macro="">
      <xdr:nvCxnSpPr>
        <xdr:cNvPr id="75" name="直線コネクタ 74"/>
        <xdr:cNvCxnSpPr/>
      </xdr:nvCxnSpPr>
      <xdr:spPr>
        <a:xfrm flipV="1">
          <a:off x="1320800" y="603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156210</xdr:rowOff>
    </xdr:from>
    <xdr:to>
      <xdr:col>7</xdr:col>
      <xdr:colOff>66675</xdr:colOff>
      <xdr:row>34</xdr:row>
      <xdr:rowOff>86360</xdr:rowOff>
    </xdr:to>
    <xdr:sp macro="" textlink="">
      <xdr:nvSpPr>
        <xdr:cNvPr id="85" name="円/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1287</xdr:rowOff>
    </xdr:from>
    <xdr:ext cx="762000" cy="259045"/>
    <xdr:sp macro="" textlink="">
      <xdr:nvSpPr>
        <xdr:cNvPr id="86" name="人件費該当値テキスト"/>
        <xdr:cNvSpPr txBox="1"/>
      </xdr:nvSpPr>
      <xdr:spPr>
        <a:xfrm>
          <a:off x="4914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148590</xdr:rowOff>
    </xdr:from>
    <xdr:to>
      <xdr:col>5</xdr:col>
      <xdr:colOff>600075</xdr:colOff>
      <xdr:row>34</xdr:row>
      <xdr:rowOff>78740</xdr:rowOff>
    </xdr:to>
    <xdr:sp macro="" textlink="">
      <xdr:nvSpPr>
        <xdr:cNvPr id="87" name="円/楕円 86"/>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88917</xdr:rowOff>
    </xdr:from>
    <xdr:ext cx="736600" cy="259045"/>
    <xdr:sp macro="" textlink="">
      <xdr:nvSpPr>
        <xdr:cNvPr id="88" name="テキスト ボックス 87"/>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160020</xdr:rowOff>
    </xdr:from>
    <xdr:to>
      <xdr:col>4</xdr:col>
      <xdr:colOff>396875</xdr:colOff>
      <xdr:row>35</xdr:row>
      <xdr:rowOff>90170</xdr:rowOff>
    </xdr:to>
    <xdr:sp macro="" textlink="">
      <xdr:nvSpPr>
        <xdr:cNvPr id="89" name="円/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72390</xdr:rowOff>
    </xdr:from>
    <xdr:to>
      <xdr:col>1</xdr:col>
      <xdr:colOff>676275</xdr:colOff>
      <xdr:row>36</xdr:row>
      <xdr:rowOff>2540</xdr:rowOff>
    </xdr:to>
    <xdr:sp macro="" textlink="">
      <xdr:nvSpPr>
        <xdr:cNvPr id="93" name="円/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物件費の経常収支比率は、</a:t>
          </a:r>
          <a:r>
            <a:rPr kumimoji="1" lang="en-US" altLang="ja-JP" sz="900">
              <a:latin typeface="ＭＳ Ｐゴシック"/>
            </a:rPr>
            <a:t>15.0</a:t>
          </a:r>
          <a:r>
            <a:rPr kumimoji="1" lang="ja-JP" altLang="en-US" sz="900">
              <a:latin typeface="ＭＳ Ｐゴシック"/>
            </a:rPr>
            <a:t>％で、類似団体平均を</a:t>
          </a:r>
          <a:r>
            <a:rPr kumimoji="1" lang="en-US" altLang="ja-JP" sz="900">
              <a:latin typeface="ＭＳ Ｐゴシック"/>
            </a:rPr>
            <a:t>0.9</a:t>
          </a:r>
          <a:r>
            <a:rPr kumimoji="1" lang="ja-JP" altLang="en-US" sz="900">
              <a:latin typeface="ＭＳ Ｐゴシック"/>
            </a:rPr>
            <a:t>％上回っている。職員の節約意識の啓発、競争によるコスト削減等により経常的経費の削減に取り組んできたが、平成</a:t>
          </a:r>
          <a:r>
            <a:rPr kumimoji="1" lang="en-US" altLang="ja-JP" sz="900">
              <a:latin typeface="ＭＳ Ｐゴシック"/>
            </a:rPr>
            <a:t>28</a:t>
          </a:r>
          <a:r>
            <a:rPr kumimoji="1" lang="ja-JP" altLang="en-US" sz="900">
              <a:latin typeface="ＭＳ Ｐゴシック"/>
            </a:rPr>
            <a:t>年度は、電算機器賃貸借料、固定資産評価手数料、ごみ処理収集運搬業務委託料等の増により、増高した。</a:t>
          </a:r>
        </a:p>
        <a:p>
          <a:r>
            <a:rPr kumimoji="1" lang="ja-JP" altLang="en-US" sz="900">
              <a:latin typeface="ＭＳ Ｐゴシック"/>
            </a:rPr>
            <a:t>　住民</a:t>
          </a:r>
          <a:r>
            <a:rPr kumimoji="1" lang="en-US" altLang="ja-JP" sz="900">
              <a:latin typeface="ＭＳ Ｐゴシック"/>
            </a:rPr>
            <a:t>1</a:t>
          </a:r>
          <a:r>
            <a:rPr kumimoji="1" lang="ja-JP" altLang="en-US" sz="900">
              <a:latin typeface="ＭＳ Ｐゴシック"/>
            </a:rPr>
            <a:t>人当り物件費は類似団体平均と比較し高いため、委託事務の長期継続契約及び効率的な出張による旅費の削減、また「もったいない運動」による職員のさらなる節約意識の向上を図り、一層の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17</xdr:row>
      <xdr:rowOff>69850</xdr:rowOff>
    </xdr:to>
    <xdr:cxnSp macro="">
      <xdr:nvCxnSpPr>
        <xdr:cNvPr id="127" name="直線コネクタ 126"/>
        <xdr:cNvCxnSpPr/>
      </xdr:nvCxnSpPr>
      <xdr:spPr>
        <a:xfrm>
          <a:off x="15671800" y="28244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81280</xdr:rowOff>
    </xdr:to>
    <xdr:cxnSp macro="">
      <xdr:nvCxnSpPr>
        <xdr:cNvPr id="130" name="直線コネクタ 129"/>
        <xdr:cNvCxnSpPr/>
      </xdr:nvCxnSpPr>
      <xdr:spPr>
        <a:xfrm>
          <a:off x="14782800" y="2733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15</xdr:row>
      <xdr:rowOff>161290</xdr:rowOff>
    </xdr:to>
    <xdr:cxnSp macro="">
      <xdr:nvCxnSpPr>
        <xdr:cNvPr id="133" name="直線コネクタ 132"/>
        <xdr:cNvCxnSpPr/>
      </xdr:nvCxnSpPr>
      <xdr:spPr>
        <a:xfrm>
          <a:off x="13893800" y="270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15</xdr:row>
      <xdr:rowOff>130810</xdr:rowOff>
    </xdr:to>
    <xdr:cxnSp macro="">
      <xdr:nvCxnSpPr>
        <xdr:cNvPr id="136" name="直線コネクタ 135"/>
        <xdr:cNvCxnSpPr/>
      </xdr:nvCxnSpPr>
      <xdr:spPr>
        <a:xfrm>
          <a:off x="13004800" y="269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6" name="円/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8" name="円/楕円 147"/>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49" name="テキスト ボックス 148"/>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50" name="円/楕円 149"/>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51" name="テキスト ボックス 150"/>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2" name="円/楕円 151"/>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3" name="テキスト ボックス 152"/>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4" name="円/楕円 153"/>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55" name="テキスト ボックス 154"/>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扶助費の経常収支比率は、</a:t>
          </a:r>
          <a:r>
            <a:rPr kumimoji="1" lang="en-US" altLang="ja-JP" sz="900">
              <a:latin typeface="ＭＳ Ｐゴシック"/>
            </a:rPr>
            <a:t>5.1</a:t>
          </a:r>
          <a:r>
            <a:rPr kumimoji="1" lang="ja-JP" altLang="en-US" sz="900">
              <a:latin typeface="ＭＳ Ｐゴシック"/>
            </a:rPr>
            <a:t>％で、類似団体平均を</a:t>
          </a:r>
          <a:r>
            <a:rPr kumimoji="1" lang="en-US" altLang="ja-JP" sz="900">
              <a:latin typeface="ＭＳ Ｐゴシック"/>
            </a:rPr>
            <a:t>0.2</a:t>
          </a:r>
          <a:r>
            <a:rPr kumimoji="1" lang="ja-JP" altLang="en-US" sz="900">
              <a:latin typeface="ＭＳ Ｐゴシック"/>
            </a:rPr>
            <a:t>％下回っている。しかし、前年度対比では</a:t>
          </a:r>
          <a:r>
            <a:rPr kumimoji="1" lang="en-US" altLang="ja-JP" sz="900">
              <a:latin typeface="ＭＳ Ｐゴシック"/>
            </a:rPr>
            <a:t>0.1</a:t>
          </a:r>
          <a:r>
            <a:rPr kumimoji="1" lang="ja-JP" altLang="en-US" sz="900">
              <a:latin typeface="ＭＳ Ｐゴシック"/>
            </a:rPr>
            <a:t>％増となっている。扶助費の増加は、財政硬直化にもつながるため、今後は、国・県補助扶助費の動向を見極めつつ、町単独扶助の見直し等により、扶助費の増高抑制に努める。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102507</xdr:rowOff>
    </xdr:to>
    <xdr:cxnSp macro="">
      <xdr:nvCxnSpPr>
        <xdr:cNvPr id="190" name="直線コネクタ 189"/>
        <xdr:cNvCxnSpPr/>
      </xdr:nvCxnSpPr>
      <xdr:spPr>
        <a:xfrm>
          <a:off x="3987800" y="9515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86178</xdr:rowOff>
    </xdr:to>
    <xdr:cxnSp macro="">
      <xdr:nvCxnSpPr>
        <xdr:cNvPr id="193" name="直線コネクタ 192"/>
        <xdr:cNvCxnSpPr/>
      </xdr:nvCxnSpPr>
      <xdr:spPr>
        <a:xfrm>
          <a:off x="3098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55</xdr:row>
      <xdr:rowOff>37193</xdr:rowOff>
    </xdr:to>
    <xdr:cxnSp macro="">
      <xdr:nvCxnSpPr>
        <xdr:cNvPr id="196" name="直線コネクタ 195"/>
        <xdr:cNvCxnSpPr/>
      </xdr:nvCxnSpPr>
      <xdr:spPr>
        <a:xfrm>
          <a:off x="2209800" y="93363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94343</xdr:rowOff>
    </xdr:to>
    <xdr:cxnSp macro="">
      <xdr:nvCxnSpPr>
        <xdr:cNvPr id="199" name="直線コネクタ 198"/>
        <xdr:cNvCxnSpPr/>
      </xdr:nvCxnSpPr>
      <xdr:spPr>
        <a:xfrm flipV="1">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9" name="円/楕円 208"/>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10"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1" name="円/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3" name="円/楕円 212"/>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4" name="テキスト ボックス 213"/>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5" name="円/楕円 214"/>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6" name="テキスト ボックス 215"/>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その他の経常収支比率は、</a:t>
          </a:r>
          <a:r>
            <a:rPr kumimoji="1" lang="en-US" altLang="ja-JP" sz="900">
              <a:latin typeface="ＭＳ Ｐゴシック"/>
            </a:rPr>
            <a:t>11.5</a:t>
          </a:r>
          <a:r>
            <a:rPr kumimoji="1" lang="ja-JP" altLang="en-US" sz="900">
              <a:latin typeface="ＭＳ Ｐゴシック"/>
            </a:rPr>
            <a:t>％で、類似団体平均を</a:t>
          </a:r>
          <a:r>
            <a:rPr kumimoji="1" lang="en-US" altLang="ja-JP" sz="900">
              <a:latin typeface="ＭＳ Ｐゴシック"/>
            </a:rPr>
            <a:t>3.5</a:t>
          </a:r>
          <a:r>
            <a:rPr kumimoji="1" lang="ja-JP" altLang="en-US" sz="900">
              <a:latin typeface="ＭＳ Ｐゴシック"/>
            </a:rPr>
            <a:t>％下回っている。平成</a:t>
          </a:r>
          <a:r>
            <a:rPr kumimoji="1" lang="en-US" altLang="ja-JP" sz="900">
              <a:latin typeface="ＭＳ Ｐゴシック"/>
            </a:rPr>
            <a:t>28</a:t>
          </a:r>
          <a:r>
            <a:rPr kumimoji="1" lang="ja-JP" altLang="en-US" sz="900">
              <a:latin typeface="ＭＳ Ｐゴシック"/>
            </a:rPr>
            <a:t>年度は、下水道事業を公営企業会計化したことに伴い、下水道事業の償還金に対する繰出を、下水道事業経営補助金に組替したことにより、前年度比</a:t>
          </a:r>
          <a:r>
            <a:rPr kumimoji="1" lang="en-US" altLang="ja-JP" sz="900">
              <a:latin typeface="ＭＳ Ｐゴシック"/>
            </a:rPr>
            <a:t>6.3</a:t>
          </a:r>
          <a:r>
            <a:rPr kumimoji="1" lang="ja-JP" altLang="en-US" sz="900">
              <a:latin typeface="ＭＳ Ｐゴシック"/>
            </a:rPr>
            <a:t>％減となった。</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58</xdr:row>
      <xdr:rowOff>26416</xdr:rowOff>
    </xdr:to>
    <xdr:cxnSp macro="">
      <xdr:nvCxnSpPr>
        <xdr:cNvPr id="248" name="直線コネクタ 247"/>
        <xdr:cNvCxnSpPr/>
      </xdr:nvCxnSpPr>
      <xdr:spPr>
        <a:xfrm flipV="1">
          <a:off x="15671800" y="9682480"/>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26416</xdr:rowOff>
    </xdr:from>
    <xdr:to>
      <xdr:col>22</xdr:col>
      <xdr:colOff>565150</xdr:colOff>
      <xdr:row>58</xdr:row>
      <xdr:rowOff>76708</xdr:rowOff>
    </xdr:to>
    <xdr:cxnSp macro="">
      <xdr:nvCxnSpPr>
        <xdr:cNvPr id="251" name="直線コネクタ 250"/>
        <xdr:cNvCxnSpPr/>
      </xdr:nvCxnSpPr>
      <xdr:spPr>
        <a:xfrm flipV="1">
          <a:off x="14782800" y="9970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2" name="フローチャート : 判断 251"/>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53" name="テキスト ボックス 25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21844</xdr:rowOff>
    </xdr:from>
    <xdr:to>
      <xdr:col>21</xdr:col>
      <xdr:colOff>361950</xdr:colOff>
      <xdr:row>58</xdr:row>
      <xdr:rowOff>76708</xdr:rowOff>
    </xdr:to>
    <xdr:cxnSp macro="">
      <xdr:nvCxnSpPr>
        <xdr:cNvPr id="254" name="直線コネクタ 253"/>
        <xdr:cNvCxnSpPr/>
      </xdr:nvCxnSpPr>
      <xdr:spPr>
        <a:xfrm>
          <a:off x="13893800" y="99659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5" name="フローチャート : 判断 254"/>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6" name="テキスト ボックス 255"/>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21844</xdr:rowOff>
    </xdr:from>
    <xdr:to>
      <xdr:col>20</xdr:col>
      <xdr:colOff>158750</xdr:colOff>
      <xdr:row>58</xdr:row>
      <xdr:rowOff>58420</xdr:rowOff>
    </xdr:to>
    <xdr:cxnSp macro="">
      <xdr:nvCxnSpPr>
        <xdr:cNvPr id="257" name="直線コネクタ 256"/>
        <xdr:cNvCxnSpPr/>
      </xdr:nvCxnSpPr>
      <xdr:spPr>
        <a:xfrm flipV="1">
          <a:off x="13004800" y="9965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153924</xdr:rowOff>
    </xdr:from>
    <xdr:to>
      <xdr:col>20</xdr:col>
      <xdr:colOff>209550</xdr:colOff>
      <xdr:row>57</xdr:row>
      <xdr:rowOff>84074</xdr:rowOff>
    </xdr:to>
    <xdr:sp macro="" textlink="">
      <xdr:nvSpPr>
        <xdr:cNvPr id="258" name="フローチャート : 判断 257"/>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94251</xdr:rowOff>
    </xdr:from>
    <xdr:ext cx="762000" cy="259045"/>
    <xdr:sp macro="" textlink="">
      <xdr:nvSpPr>
        <xdr:cNvPr id="259" name="テキスト ボックス 258"/>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60" name="フローチャート : 判断 259"/>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117111</xdr:rowOff>
    </xdr:from>
    <xdr:ext cx="762000" cy="259045"/>
    <xdr:sp macro="" textlink="">
      <xdr:nvSpPr>
        <xdr:cNvPr id="261" name="テキスト ボックス 260"/>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7" name="円/楕円 266"/>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8"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147066</xdr:rowOff>
    </xdr:from>
    <xdr:to>
      <xdr:col>22</xdr:col>
      <xdr:colOff>615950</xdr:colOff>
      <xdr:row>58</xdr:row>
      <xdr:rowOff>77216</xdr:rowOff>
    </xdr:to>
    <xdr:sp macro="" textlink="">
      <xdr:nvSpPr>
        <xdr:cNvPr id="269" name="円/楕円 268"/>
        <xdr:cNvSpPr/>
      </xdr:nvSpPr>
      <xdr:spPr>
        <a:xfrm>
          <a:off x="15621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61993</xdr:rowOff>
    </xdr:from>
    <xdr:ext cx="736600" cy="259045"/>
    <xdr:sp macro="" textlink="">
      <xdr:nvSpPr>
        <xdr:cNvPr id="270" name="テキスト ボックス 269"/>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25908</xdr:rowOff>
    </xdr:from>
    <xdr:to>
      <xdr:col>21</xdr:col>
      <xdr:colOff>412750</xdr:colOff>
      <xdr:row>58</xdr:row>
      <xdr:rowOff>127508</xdr:rowOff>
    </xdr:to>
    <xdr:sp macro="" textlink="">
      <xdr:nvSpPr>
        <xdr:cNvPr id="271" name="円/楕円 270"/>
        <xdr:cNvSpPr/>
      </xdr:nvSpPr>
      <xdr:spPr>
        <a:xfrm>
          <a:off x="14732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112285</xdr:rowOff>
    </xdr:from>
    <xdr:ext cx="762000" cy="259045"/>
    <xdr:sp macro="" textlink="">
      <xdr:nvSpPr>
        <xdr:cNvPr id="272" name="テキスト ボックス 271"/>
        <xdr:cNvSpPr txBox="1"/>
      </xdr:nvSpPr>
      <xdr:spPr>
        <a:xfrm>
          <a:off x="14401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142494</xdr:rowOff>
    </xdr:from>
    <xdr:to>
      <xdr:col>20</xdr:col>
      <xdr:colOff>209550</xdr:colOff>
      <xdr:row>58</xdr:row>
      <xdr:rowOff>72644</xdr:rowOff>
    </xdr:to>
    <xdr:sp macro="" textlink="">
      <xdr:nvSpPr>
        <xdr:cNvPr id="273" name="円/楕円 272"/>
        <xdr:cNvSpPr/>
      </xdr:nvSpPr>
      <xdr:spPr>
        <a:xfrm>
          <a:off x="13843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57421</xdr:rowOff>
    </xdr:from>
    <xdr:ext cx="762000" cy="259045"/>
    <xdr:sp macro="" textlink="">
      <xdr:nvSpPr>
        <xdr:cNvPr id="274" name="テキスト ボックス 273"/>
        <xdr:cNvSpPr txBox="1"/>
      </xdr:nvSpPr>
      <xdr:spPr>
        <a:xfrm>
          <a:off x="13512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5" name="円/楕円 274"/>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6" name="テキスト ボックス 275"/>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補助費等の経常収支比率は、</a:t>
          </a:r>
          <a:r>
            <a:rPr kumimoji="1" lang="en-US" altLang="ja-JP" sz="900">
              <a:latin typeface="ＭＳ Ｐゴシック"/>
            </a:rPr>
            <a:t>13.5</a:t>
          </a:r>
          <a:r>
            <a:rPr kumimoji="1" lang="ja-JP" altLang="en-US" sz="900">
              <a:latin typeface="ＭＳ Ｐゴシック"/>
            </a:rPr>
            <a:t>％で、類似団体平均を</a:t>
          </a:r>
          <a:r>
            <a:rPr kumimoji="1" lang="en-US" altLang="ja-JP" sz="900">
              <a:latin typeface="ＭＳ Ｐゴシック"/>
            </a:rPr>
            <a:t>0.2</a:t>
          </a:r>
          <a:r>
            <a:rPr kumimoji="1" lang="ja-JP" altLang="en-US" sz="900">
              <a:latin typeface="ＭＳ Ｐゴシック"/>
            </a:rPr>
            <a:t>％下回っている。平成</a:t>
          </a:r>
          <a:r>
            <a:rPr kumimoji="1" lang="en-US" altLang="ja-JP" sz="900">
              <a:latin typeface="ＭＳ Ｐゴシック"/>
            </a:rPr>
            <a:t>28</a:t>
          </a:r>
          <a:r>
            <a:rPr kumimoji="1" lang="ja-JP" altLang="en-US" sz="900">
              <a:latin typeface="ＭＳ Ｐゴシック"/>
            </a:rPr>
            <a:t>年度は、下水道事業を公営企業会計化したこと、さらには、公立浜坂病院事業会計に経営改善補助金</a:t>
          </a:r>
          <a:r>
            <a:rPr kumimoji="1" lang="en-US" altLang="ja-JP" sz="900">
              <a:latin typeface="ＭＳ Ｐゴシック"/>
            </a:rPr>
            <a:t>5</a:t>
          </a:r>
          <a:r>
            <a:rPr kumimoji="1" lang="ja-JP" altLang="en-US" sz="900">
              <a:latin typeface="ＭＳ Ｐゴシック"/>
            </a:rPr>
            <a:t>億円を支出したことにより、前年度比</a:t>
          </a:r>
          <a:r>
            <a:rPr kumimoji="1" lang="en-US" altLang="ja-JP" sz="900">
              <a:latin typeface="ＭＳ Ｐゴシック"/>
            </a:rPr>
            <a:t>4.4</a:t>
          </a:r>
          <a:r>
            <a:rPr kumimoji="1" lang="ja-JP" altLang="en-US" sz="900">
              <a:latin typeface="ＭＳ Ｐゴシック"/>
            </a:rPr>
            <a:t>％増となった。</a:t>
          </a:r>
        </a:p>
        <a:p>
          <a:r>
            <a:rPr kumimoji="1" lang="ja-JP" altLang="en-US" sz="900">
              <a:latin typeface="ＭＳ Ｐゴシック"/>
            </a:rPr>
            <a:t>　平成</a:t>
          </a:r>
          <a:r>
            <a:rPr kumimoji="1" lang="en-US" altLang="ja-JP" sz="900">
              <a:latin typeface="ＭＳ Ｐゴシック"/>
            </a:rPr>
            <a:t>28</a:t>
          </a:r>
          <a:r>
            <a:rPr kumimoji="1" lang="ja-JP" altLang="en-US" sz="900">
              <a:latin typeface="ＭＳ Ｐゴシック"/>
            </a:rPr>
            <a:t>年度から合併特例廃止に伴う普通交付税の段階的縮減が始まり、一般財源の経費削減を行う必要があるため、今後は、公営企業会計の中長期計画（経営戦略）を策定するなど、経営改善や事業見直し、補助団体等の自立を求め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37</xdr:row>
      <xdr:rowOff>1270</xdr:rowOff>
    </xdr:to>
    <xdr:cxnSp macro="">
      <xdr:nvCxnSpPr>
        <xdr:cNvPr id="306" name="直線コネクタ 305"/>
        <xdr:cNvCxnSpPr/>
      </xdr:nvCxnSpPr>
      <xdr:spPr>
        <a:xfrm>
          <a:off x="15671800" y="614375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156718</xdr:rowOff>
    </xdr:to>
    <xdr:cxnSp macro="">
      <xdr:nvCxnSpPr>
        <xdr:cNvPr id="309" name="直線コネクタ 308"/>
        <xdr:cNvCxnSpPr/>
      </xdr:nvCxnSpPr>
      <xdr:spPr>
        <a:xfrm flipV="1">
          <a:off x="14782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0" name="フローチャート : 判断 309"/>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11" name="テキスト ボックス 310"/>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35</xdr:row>
      <xdr:rowOff>156718</xdr:rowOff>
    </xdr:to>
    <xdr:cxnSp macro="">
      <xdr:nvCxnSpPr>
        <xdr:cNvPr id="312" name="直線コネクタ 311"/>
        <xdr:cNvCxnSpPr/>
      </xdr:nvCxnSpPr>
      <xdr:spPr>
        <a:xfrm>
          <a:off x="13893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3" name="フローチャート : 判断 312"/>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4" name="テキスト ボックス 313"/>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35</xdr:row>
      <xdr:rowOff>152146</xdr:rowOff>
    </xdr:to>
    <xdr:cxnSp macro="">
      <xdr:nvCxnSpPr>
        <xdr:cNvPr id="315" name="直線コネクタ 314"/>
        <xdr:cNvCxnSpPr/>
      </xdr:nvCxnSpPr>
      <xdr:spPr>
        <a:xfrm>
          <a:off x="13004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6" name="フローチャート :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17" name="テキスト ボックス 31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8" name="フローチャート : 判断 317"/>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9" name="テキスト ボックス 318"/>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5" name="円/楕円 324"/>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6"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7" name="円/楕円 326"/>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8" name="テキスト ボックス 327"/>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9" name="円/楕円 328"/>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30" name="テキスト ボックス 329"/>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1" name="円/楕円 330"/>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2" name="テキスト ボックス 331"/>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3" name="円/楕円 332"/>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4" name="テキスト ボックス 333"/>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公債費の経常収支比率は、</a:t>
          </a:r>
          <a:r>
            <a:rPr kumimoji="1" lang="en-US" altLang="ja-JP" sz="900">
              <a:latin typeface="ＭＳ Ｐゴシック"/>
            </a:rPr>
            <a:t>21.1</a:t>
          </a:r>
          <a:r>
            <a:rPr kumimoji="1" lang="ja-JP" altLang="en-US" sz="900">
              <a:latin typeface="ＭＳ Ｐゴシック"/>
            </a:rPr>
            <a:t>％で、類似団体平均を</a:t>
          </a:r>
          <a:r>
            <a:rPr kumimoji="1" lang="en-US" altLang="ja-JP" sz="900">
              <a:latin typeface="ＭＳ Ｐゴシック"/>
            </a:rPr>
            <a:t>4.7</a:t>
          </a:r>
          <a:r>
            <a:rPr kumimoji="1" lang="ja-JP" altLang="en-US" sz="900">
              <a:latin typeface="ＭＳ Ｐゴシック"/>
            </a:rPr>
            <a:t>％、大きく上回っている。地方債の発行は、平成</a:t>
          </a:r>
          <a:r>
            <a:rPr kumimoji="1" lang="en-US" altLang="ja-JP" sz="900">
              <a:latin typeface="ＭＳ Ｐゴシック"/>
            </a:rPr>
            <a:t>20</a:t>
          </a:r>
          <a:r>
            <a:rPr kumimoji="1" lang="ja-JP" altLang="en-US" sz="900">
              <a:latin typeface="ＭＳ Ｐゴシック"/>
            </a:rPr>
            <a:t>年度から平成</a:t>
          </a:r>
          <a:r>
            <a:rPr kumimoji="1" lang="en-US" altLang="ja-JP" sz="900">
              <a:latin typeface="ＭＳ Ｐゴシック"/>
            </a:rPr>
            <a:t>26</a:t>
          </a:r>
          <a:r>
            <a:rPr kumimoji="1" lang="ja-JP" altLang="en-US" sz="900">
              <a:latin typeface="ＭＳ Ｐゴシック"/>
            </a:rPr>
            <a:t>年度まで、収支見通し（財政計画）に基づく計画的な事業実施と投資的事業の整理・平準化により新発債発行額を抑制してきた結果、公債費に係る経常収支比率は年々減少しつつある。今後、合併特例措置の終了する平成</a:t>
          </a:r>
          <a:r>
            <a:rPr kumimoji="1" lang="en-US" altLang="ja-JP" sz="900">
              <a:latin typeface="ＭＳ Ｐゴシック"/>
            </a:rPr>
            <a:t>32</a:t>
          </a:r>
          <a:r>
            <a:rPr kumimoji="1" lang="ja-JP" altLang="en-US" sz="900">
              <a:latin typeface="ＭＳ Ｐゴシック"/>
            </a:rPr>
            <a:t>年度までの間、認定こども園整備等大型事業が計画されている。しかし、本町の公債費は類似団体と比較し多額であるため、今後も収支見通し（財政計画）に基づき事業実施し、類似団体の平均程度の水準に近づけるよう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33274</xdr:rowOff>
    </xdr:to>
    <xdr:cxnSp macro="">
      <xdr:nvCxnSpPr>
        <xdr:cNvPr id="364" name="直線コネクタ 363"/>
        <xdr:cNvCxnSpPr/>
      </xdr:nvCxnSpPr>
      <xdr:spPr>
        <a:xfrm flipV="1">
          <a:off x="3987800" y="135503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33274</xdr:rowOff>
    </xdr:from>
    <xdr:to>
      <xdr:col>5</xdr:col>
      <xdr:colOff>549275</xdr:colOff>
      <xdr:row>79</xdr:row>
      <xdr:rowOff>56135</xdr:rowOff>
    </xdr:to>
    <xdr:cxnSp macro="">
      <xdr:nvCxnSpPr>
        <xdr:cNvPr id="367" name="直線コネクタ 366"/>
        <xdr:cNvCxnSpPr/>
      </xdr:nvCxnSpPr>
      <xdr:spPr>
        <a:xfrm flipV="1">
          <a:off x="3098800" y="135778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8" name="フローチャート : 判断 367"/>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9" name="テキスト ボックス 368"/>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56135</xdr:rowOff>
    </xdr:from>
    <xdr:to>
      <xdr:col>4</xdr:col>
      <xdr:colOff>346075</xdr:colOff>
      <xdr:row>79</xdr:row>
      <xdr:rowOff>120142</xdr:rowOff>
    </xdr:to>
    <xdr:cxnSp macro="">
      <xdr:nvCxnSpPr>
        <xdr:cNvPr id="370" name="直線コネクタ 369"/>
        <xdr:cNvCxnSpPr/>
      </xdr:nvCxnSpPr>
      <xdr:spPr>
        <a:xfrm flipV="1">
          <a:off x="2209800" y="136006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1" name="フローチャート : 判断 370"/>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2" name="テキスト ボックス 371"/>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120142</xdr:rowOff>
    </xdr:from>
    <xdr:to>
      <xdr:col>3</xdr:col>
      <xdr:colOff>142875</xdr:colOff>
      <xdr:row>79</xdr:row>
      <xdr:rowOff>152146</xdr:rowOff>
    </xdr:to>
    <xdr:cxnSp macro="">
      <xdr:nvCxnSpPr>
        <xdr:cNvPr id="373" name="直線コネクタ 372"/>
        <xdr:cNvCxnSpPr/>
      </xdr:nvCxnSpPr>
      <xdr:spPr>
        <a:xfrm flipV="1">
          <a:off x="1320800" y="136646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4" name="フローチャート : 判断 373"/>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5" name="テキスト ボックス 374"/>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6" name="フローチャート : 判断 375"/>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77" name="テキスト ボックス 376"/>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126492</xdr:rowOff>
    </xdr:from>
    <xdr:to>
      <xdr:col>7</xdr:col>
      <xdr:colOff>66675</xdr:colOff>
      <xdr:row>79</xdr:row>
      <xdr:rowOff>56642</xdr:rowOff>
    </xdr:to>
    <xdr:sp macro="" textlink="">
      <xdr:nvSpPr>
        <xdr:cNvPr id="383" name="円/楕円 382"/>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98569</xdr:rowOff>
    </xdr:from>
    <xdr:ext cx="762000" cy="259045"/>
    <xdr:sp macro="" textlink="">
      <xdr:nvSpPr>
        <xdr:cNvPr id="384"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153924</xdr:rowOff>
    </xdr:from>
    <xdr:to>
      <xdr:col>5</xdr:col>
      <xdr:colOff>600075</xdr:colOff>
      <xdr:row>79</xdr:row>
      <xdr:rowOff>84074</xdr:rowOff>
    </xdr:to>
    <xdr:sp macro="" textlink="">
      <xdr:nvSpPr>
        <xdr:cNvPr id="385" name="円/楕円 384"/>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68851</xdr:rowOff>
    </xdr:from>
    <xdr:ext cx="736600" cy="259045"/>
    <xdr:sp macro="" textlink="">
      <xdr:nvSpPr>
        <xdr:cNvPr id="386" name="テキスト ボックス 385"/>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5335</xdr:rowOff>
    </xdr:from>
    <xdr:to>
      <xdr:col>4</xdr:col>
      <xdr:colOff>396875</xdr:colOff>
      <xdr:row>79</xdr:row>
      <xdr:rowOff>106935</xdr:rowOff>
    </xdr:to>
    <xdr:sp macro="" textlink="">
      <xdr:nvSpPr>
        <xdr:cNvPr id="387" name="円/楕円 386"/>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91712</xdr:rowOff>
    </xdr:from>
    <xdr:ext cx="762000" cy="259045"/>
    <xdr:sp macro="" textlink="">
      <xdr:nvSpPr>
        <xdr:cNvPr id="388" name="テキスト ボックス 387"/>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69342</xdr:rowOff>
    </xdr:from>
    <xdr:to>
      <xdr:col>3</xdr:col>
      <xdr:colOff>193675</xdr:colOff>
      <xdr:row>79</xdr:row>
      <xdr:rowOff>170942</xdr:rowOff>
    </xdr:to>
    <xdr:sp macro="" textlink="">
      <xdr:nvSpPr>
        <xdr:cNvPr id="389" name="円/楕円 388"/>
        <xdr:cNvSpPr/>
      </xdr:nvSpPr>
      <xdr:spPr>
        <a:xfrm>
          <a:off x="2159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155719</xdr:rowOff>
    </xdr:from>
    <xdr:ext cx="762000" cy="259045"/>
    <xdr:sp macro="" textlink="">
      <xdr:nvSpPr>
        <xdr:cNvPr id="390" name="テキスト ボックス 389"/>
        <xdr:cNvSpPr txBox="1"/>
      </xdr:nvSpPr>
      <xdr:spPr>
        <a:xfrm>
          <a:off x="1828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91" name="円/楕円 390"/>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392" name="テキスト ボックス 391"/>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公債費以外の経常収支比率は、</a:t>
          </a:r>
          <a:r>
            <a:rPr kumimoji="1" lang="en-US" altLang="ja-JP" sz="900">
              <a:latin typeface="ＭＳ Ｐゴシック"/>
            </a:rPr>
            <a:t>62.9</a:t>
          </a:r>
          <a:r>
            <a:rPr kumimoji="1" lang="ja-JP" altLang="en-US" sz="900">
              <a:latin typeface="ＭＳ Ｐゴシック"/>
            </a:rPr>
            <a:t>％で、類似団体平均を</a:t>
          </a:r>
          <a:r>
            <a:rPr kumimoji="1" lang="en-US" altLang="ja-JP" sz="900">
              <a:latin typeface="ＭＳ Ｐゴシック"/>
            </a:rPr>
            <a:t>7.4</a:t>
          </a:r>
          <a:r>
            <a:rPr kumimoji="1" lang="ja-JP" altLang="en-US" sz="900">
              <a:latin typeface="ＭＳ Ｐゴシック"/>
            </a:rPr>
            <a:t>％下回っている。</a:t>
          </a:r>
        </a:p>
        <a:p>
          <a:r>
            <a:rPr kumimoji="1" lang="ja-JP" altLang="en-US" sz="900">
              <a:latin typeface="ＭＳ Ｐゴシック"/>
            </a:rPr>
            <a:t>　今後は、町税の徴収強化などの取組みを通じて経常一般財源の確保に努めつつ、歳出経常経費削減に努め、経常収支比率と財政基盤の安定・強化を図る。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127000</xdr:rowOff>
    </xdr:from>
    <xdr:to>
      <xdr:col>24</xdr:col>
      <xdr:colOff>31750</xdr:colOff>
      <xdr:row>75</xdr:row>
      <xdr:rowOff>142240</xdr:rowOff>
    </xdr:to>
    <xdr:cxnSp macro="">
      <xdr:nvCxnSpPr>
        <xdr:cNvPr id="425" name="直線コネクタ 424"/>
        <xdr:cNvCxnSpPr/>
      </xdr:nvCxnSpPr>
      <xdr:spPr>
        <a:xfrm>
          <a:off x="15671800" y="129857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127000</xdr:rowOff>
    </xdr:from>
    <xdr:to>
      <xdr:col>22</xdr:col>
      <xdr:colOff>565150</xdr:colOff>
      <xdr:row>76</xdr:row>
      <xdr:rowOff>43180</xdr:rowOff>
    </xdr:to>
    <xdr:cxnSp macro="">
      <xdr:nvCxnSpPr>
        <xdr:cNvPr id="428" name="直線コネクタ 427"/>
        <xdr:cNvCxnSpPr/>
      </xdr:nvCxnSpPr>
      <xdr:spPr>
        <a:xfrm flipV="1">
          <a:off x="14782800" y="129857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38100</xdr:rowOff>
    </xdr:from>
    <xdr:to>
      <xdr:col>22</xdr:col>
      <xdr:colOff>615950</xdr:colOff>
      <xdr:row>77</xdr:row>
      <xdr:rowOff>139700</xdr:rowOff>
    </xdr:to>
    <xdr:sp macro="" textlink="">
      <xdr:nvSpPr>
        <xdr:cNvPr id="429" name="フローチャート : 判断 428"/>
        <xdr:cNvSpPr/>
      </xdr:nvSpPr>
      <xdr:spPr>
        <a:xfrm>
          <a:off x="15621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124477</xdr:rowOff>
    </xdr:from>
    <xdr:ext cx="736600" cy="259045"/>
    <xdr:sp macro="" textlink="">
      <xdr:nvSpPr>
        <xdr:cNvPr id="430" name="テキスト ボックス 429"/>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43180</xdr:rowOff>
    </xdr:to>
    <xdr:cxnSp macro="">
      <xdr:nvCxnSpPr>
        <xdr:cNvPr id="431" name="直線コネクタ 430"/>
        <xdr:cNvCxnSpPr/>
      </xdr:nvCxnSpPr>
      <xdr:spPr>
        <a:xfrm>
          <a:off x="13893800" y="12974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76</xdr:row>
      <xdr:rowOff>1270</xdr:rowOff>
    </xdr:to>
    <xdr:cxnSp macro="">
      <xdr:nvCxnSpPr>
        <xdr:cNvPr id="434" name="直線コネクタ 433"/>
        <xdr:cNvCxnSpPr/>
      </xdr:nvCxnSpPr>
      <xdr:spPr>
        <a:xfrm flipV="1">
          <a:off x="13004800" y="12974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5" name="フローチャート : 判断 434"/>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36" name="テキスト ボックス 435"/>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7" name="フローチャート : 判断 436"/>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8" name="テキスト ボックス 437"/>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91440</xdr:rowOff>
    </xdr:from>
    <xdr:to>
      <xdr:col>24</xdr:col>
      <xdr:colOff>82550</xdr:colOff>
      <xdr:row>76</xdr:row>
      <xdr:rowOff>21589</xdr:rowOff>
    </xdr:to>
    <xdr:sp macro="" textlink="">
      <xdr:nvSpPr>
        <xdr:cNvPr id="444" name="円/楕円 443"/>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107967</xdr:rowOff>
    </xdr:from>
    <xdr:ext cx="762000" cy="259045"/>
    <xdr:sp macro="" textlink="">
      <xdr:nvSpPr>
        <xdr:cNvPr id="445" name="公債費以外該当値テキスト"/>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76200</xdr:rowOff>
    </xdr:from>
    <xdr:to>
      <xdr:col>22</xdr:col>
      <xdr:colOff>615950</xdr:colOff>
      <xdr:row>76</xdr:row>
      <xdr:rowOff>6350</xdr:rowOff>
    </xdr:to>
    <xdr:sp macro="" textlink="">
      <xdr:nvSpPr>
        <xdr:cNvPr id="446" name="円/楕円 445"/>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16527</xdr:rowOff>
    </xdr:from>
    <xdr:ext cx="736600" cy="259045"/>
    <xdr:sp macro="" textlink="">
      <xdr:nvSpPr>
        <xdr:cNvPr id="447" name="テキスト ボックス 446"/>
        <xdr:cNvSpPr txBox="1"/>
      </xdr:nvSpPr>
      <xdr:spPr>
        <a:xfrm>
          <a:off x="15290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163830</xdr:rowOff>
    </xdr:from>
    <xdr:to>
      <xdr:col>21</xdr:col>
      <xdr:colOff>412750</xdr:colOff>
      <xdr:row>76</xdr:row>
      <xdr:rowOff>93980</xdr:rowOff>
    </xdr:to>
    <xdr:sp macro="" textlink="">
      <xdr:nvSpPr>
        <xdr:cNvPr id="448" name="円/楕円 447"/>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104157</xdr:rowOff>
    </xdr:from>
    <xdr:ext cx="762000" cy="259045"/>
    <xdr:sp macro="" textlink="">
      <xdr:nvSpPr>
        <xdr:cNvPr id="449" name="テキスト ボックス 448"/>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0" name="円/楕円 449"/>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5097</xdr:rowOff>
    </xdr:from>
    <xdr:ext cx="762000" cy="259045"/>
    <xdr:sp macro="" textlink="">
      <xdr:nvSpPr>
        <xdr:cNvPr id="451" name="テキスト ボックス 450"/>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52" name="円/楕円 451"/>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62247</xdr:rowOff>
    </xdr:from>
    <xdr:ext cx="762000" cy="259045"/>
    <xdr:sp macro="" textlink="">
      <xdr:nvSpPr>
        <xdr:cNvPr id="453" name="テキスト ボックス 452"/>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兵庫県新温泉町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22278</xdr:rowOff>
    </xdr:from>
    <xdr:to>
      <xdr:col>4</xdr:col>
      <xdr:colOff>1117600</xdr:colOff>
      <xdr:row>17</xdr:row>
      <xdr:rowOff>49870</xdr:rowOff>
    </xdr:to>
    <xdr:cxnSp macro="">
      <xdr:nvCxnSpPr>
        <xdr:cNvPr id="50" name="直線コネクタ 49"/>
        <xdr:cNvCxnSpPr/>
      </xdr:nvCxnSpPr>
      <xdr:spPr bwMode="auto">
        <a:xfrm>
          <a:off x="5003800" y="2984553"/>
          <a:ext cx="647700" cy="27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12982</xdr:rowOff>
    </xdr:from>
    <xdr:to>
      <xdr:col>4</xdr:col>
      <xdr:colOff>469900</xdr:colOff>
      <xdr:row>17</xdr:row>
      <xdr:rowOff>22278</xdr:rowOff>
    </xdr:to>
    <xdr:cxnSp macro="">
      <xdr:nvCxnSpPr>
        <xdr:cNvPr id="53" name="直線コネクタ 52"/>
        <xdr:cNvCxnSpPr/>
      </xdr:nvCxnSpPr>
      <xdr:spPr bwMode="auto">
        <a:xfrm>
          <a:off x="4305300" y="2975257"/>
          <a:ext cx="6985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12982</xdr:rowOff>
    </xdr:from>
    <xdr:to>
      <xdr:col>3</xdr:col>
      <xdr:colOff>904875</xdr:colOff>
      <xdr:row>17</xdr:row>
      <xdr:rowOff>29015</xdr:rowOff>
    </xdr:to>
    <xdr:cxnSp macro="">
      <xdr:nvCxnSpPr>
        <xdr:cNvPr id="56" name="直線コネクタ 55"/>
        <xdr:cNvCxnSpPr/>
      </xdr:nvCxnSpPr>
      <xdr:spPr bwMode="auto">
        <a:xfrm flipV="1">
          <a:off x="3606800" y="2975257"/>
          <a:ext cx="698500" cy="16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30091</xdr:rowOff>
    </xdr:from>
    <xdr:to>
      <xdr:col>3</xdr:col>
      <xdr:colOff>955675</xdr:colOff>
      <xdr:row>18</xdr:row>
      <xdr:rowOff>131691</xdr:rowOff>
    </xdr:to>
    <xdr:sp macro="" textlink="">
      <xdr:nvSpPr>
        <xdr:cNvPr id="57" name="フローチャート : 判断 56"/>
        <xdr:cNvSpPr/>
      </xdr:nvSpPr>
      <xdr:spPr bwMode="auto">
        <a:xfrm>
          <a:off x="4254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116468</xdr:rowOff>
    </xdr:from>
    <xdr:ext cx="762000" cy="259045"/>
    <xdr:sp macro="" textlink="">
      <xdr:nvSpPr>
        <xdr:cNvPr id="58" name="テキスト ボックス 57"/>
        <xdr:cNvSpPr txBox="1"/>
      </xdr:nvSpPr>
      <xdr:spPr>
        <a:xfrm>
          <a:off x="3924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2962</xdr:rowOff>
    </xdr:from>
    <xdr:to>
      <xdr:col>3</xdr:col>
      <xdr:colOff>206375</xdr:colOff>
      <xdr:row>17</xdr:row>
      <xdr:rowOff>29015</xdr:rowOff>
    </xdr:to>
    <xdr:cxnSp macro="">
      <xdr:nvCxnSpPr>
        <xdr:cNvPr id="59" name="直線コネクタ 58"/>
        <xdr:cNvCxnSpPr/>
      </xdr:nvCxnSpPr>
      <xdr:spPr bwMode="auto">
        <a:xfrm>
          <a:off x="2908300" y="2965237"/>
          <a:ext cx="698500" cy="2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45674</xdr:rowOff>
    </xdr:from>
    <xdr:to>
      <xdr:col>3</xdr:col>
      <xdr:colOff>257175</xdr:colOff>
      <xdr:row>18</xdr:row>
      <xdr:rowOff>147274</xdr:rowOff>
    </xdr:to>
    <xdr:sp macro="" textlink="">
      <xdr:nvSpPr>
        <xdr:cNvPr id="60" name="フローチャート : 判断 59"/>
        <xdr:cNvSpPr/>
      </xdr:nvSpPr>
      <xdr:spPr bwMode="auto">
        <a:xfrm>
          <a:off x="35560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132051</xdr:rowOff>
    </xdr:from>
    <xdr:ext cx="762000" cy="259045"/>
    <xdr:sp macro="" textlink="">
      <xdr:nvSpPr>
        <xdr:cNvPr id="61" name="テキスト ボックス 60"/>
        <xdr:cNvSpPr txBox="1"/>
      </xdr:nvSpPr>
      <xdr:spPr>
        <a:xfrm>
          <a:off x="32258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27767</xdr:rowOff>
    </xdr:from>
    <xdr:to>
      <xdr:col>2</xdr:col>
      <xdr:colOff>692150</xdr:colOff>
      <xdr:row>18</xdr:row>
      <xdr:rowOff>129367</xdr:rowOff>
    </xdr:to>
    <xdr:sp macro="" textlink="">
      <xdr:nvSpPr>
        <xdr:cNvPr id="62" name="フローチャート : 判断 61"/>
        <xdr:cNvSpPr/>
      </xdr:nvSpPr>
      <xdr:spPr bwMode="auto">
        <a:xfrm>
          <a:off x="28575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114144</xdr:rowOff>
    </xdr:from>
    <xdr:ext cx="762000" cy="259045"/>
    <xdr:sp macro="" textlink="">
      <xdr:nvSpPr>
        <xdr:cNvPr id="63" name="テキスト ボックス 62"/>
        <xdr:cNvSpPr txBox="1"/>
      </xdr:nvSpPr>
      <xdr:spPr>
        <a:xfrm>
          <a:off x="25273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170520</xdr:rowOff>
    </xdr:from>
    <xdr:to>
      <xdr:col>5</xdr:col>
      <xdr:colOff>34925</xdr:colOff>
      <xdr:row>17</xdr:row>
      <xdr:rowOff>100670</xdr:rowOff>
    </xdr:to>
    <xdr:sp macro="" textlink="">
      <xdr:nvSpPr>
        <xdr:cNvPr id="69" name="円/楕円 68"/>
        <xdr:cNvSpPr/>
      </xdr:nvSpPr>
      <xdr:spPr bwMode="auto">
        <a:xfrm>
          <a:off x="5600700" y="296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15597</xdr:rowOff>
    </xdr:from>
    <xdr:ext cx="762000" cy="259045"/>
    <xdr:sp macro="" textlink="">
      <xdr:nvSpPr>
        <xdr:cNvPr id="70" name="人口1人当たり決算額の推移該当値テキスト130"/>
        <xdr:cNvSpPr txBox="1"/>
      </xdr:nvSpPr>
      <xdr:spPr>
        <a:xfrm>
          <a:off x="5740400" y="28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121,372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142928</xdr:rowOff>
    </xdr:from>
    <xdr:to>
      <xdr:col>4</xdr:col>
      <xdr:colOff>520700</xdr:colOff>
      <xdr:row>17</xdr:row>
      <xdr:rowOff>73078</xdr:rowOff>
    </xdr:to>
    <xdr:sp macro="" textlink="">
      <xdr:nvSpPr>
        <xdr:cNvPr id="71" name="円/楕円 70"/>
        <xdr:cNvSpPr/>
      </xdr:nvSpPr>
      <xdr:spPr bwMode="auto">
        <a:xfrm>
          <a:off x="4953000" y="293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83255</xdr:rowOff>
    </xdr:from>
    <xdr:ext cx="736600" cy="259045"/>
    <xdr:sp macro="" textlink="">
      <xdr:nvSpPr>
        <xdr:cNvPr id="72" name="テキスト ボックス 71"/>
        <xdr:cNvSpPr txBox="1"/>
      </xdr:nvSpPr>
      <xdr:spPr>
        <a:xfrm>
          <a:off x="4622800" y="2702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124,993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133632</xdr:rowOff>
    </xdr:from>
    <xdr:to>
      <xdr:col>3</xdr:col>
      <xdr:colOff>955675</xdr:colOff>
      <xdr:row>17</xdr:row>
      <xdr:rowOff>63782</xdr:rowOff>
    </xdr:to>
    <xdr:sp macro="" textlink="">
      <xdr:nvSpPr>
        <xdr:cNvPr id="73" name="円/楕円 72"/>
        <xdr:cNvSpPr/>
      </xdr:nvSpPr>
      <xdr:spPr bwMode="auto">
        <a:xfrm>
          <a:off x="4254500" y="292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73959</xdr:rowOff>
    </xdr:from>
    <xdr:ext cx="762000" cy="259045"/>
    <xdr:sp macro="" textlink="">
      <xdr:nvSpPr>
        <xdr:cNvPr id="74" name="テキスト ボックス 73"/>
        <xdr:cNvSpPr txBox="1"/>
      </xdr:nvSpPr>
      <xdr:spPr>
        <a:xfrm>
          <a:off x="39243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126,213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149665</xdr:rowOff>
    </xdr:from>
    <xdr:to>
      <xdr:col>3</xdr:col>
      <xdr:colOff>257175</xdr:colOff>
      <xdr:row>17</xdr:row>
      <xdr:rowOff>79815</xdr:rowOff>
    </xdr:to>
    <xdr:sp macro="" textlink="">
      <xdr:nvSpPr>
        <xdr:cNvPr id="75" name="円/楕円 74"/>
        <xdr:cNvSpPr/>
      </xdr:nvSpPr>
      <xdr:spPr bwMode="auto">
        <a:xfrm>
          <a:off x="3556000" y="294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89992</xdr:rowOff>
    </xdr:from>
    <xdr:ext cx="762000" cy="259045"/>
    <xdr:sp macro="" textlink="">
      <xdr:nvSpPr>
        <xdr:cNvPr id="76" name="テキスト ボックス 75"/>
        <xdr:cNvSpPr txBox="1"/>
      </xdr:nvSpPr>
      <xdr:spPr>
        <a:xfrm>
          <a:off x="3225800" y="270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124,109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123612</xdr:rowOff>
    </xdr:from>
    <xdr:to>
      <xdr:col>2</xdr:col>
      <xdr:colOff>692150</xdr:colOff>
      <xdr:row>17</xdr:row>
      <xdr:rowOff>53762</xdr:rowOff>
    </xdr:to>
    <xdr:sp macro="" textlink="">
      <xdr:nvSpPr>
        <xdr:cNvPr id="77" name="円/楕円 76"/>
        <xdr:cNvSpPr/>
      </xdr:nvSpPr>
      <xdr:spPr bwMode="auto">
        <a:xfrm>
          <a:off x="2857500" y="291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63939</xdr:rowOff>
    </xdr:from>
    <xdr:ext cx="762000" cy="259045"/>
    <xdr:sp macro="" textlink="">
      <xdr:nvSpPr>
        <xdr:cNvPr id="78" name="テキスト ボックス 77"/>
        <xdr:cNvSpPr txBox="1"/>
      </xdr:nvSpPr>
      <xdr:spPr>
        <a:xfrm>
          <a:off x="2527300" y="268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342145</xdr:rowOff>
    </xdr:from>
    <xdr:to>
      <xdr:col>4</xdr:col>
      <xdr:colOff>1117600</xdr:colOff>
      <xdr:row>35</xdr:row>
      <xdr:rowOff>219518</xdr:rowOff>
    </xdr:to>
    <xdr:cxnSp macro="">
      <xdr:nvCxnSpPr>
        <xdr:cNvPr id="115" name="直線コネクタ 114"/>
        <xdr:cNvCxnSpPr/>
      </xdr:nvCxnSpPr>
      <xdr:spPr bwMode="auto">
        <a:xfrm>
          <a:off x="5003800" y="6609595"/>
          <a:ext cx="647700" cy="22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286302</xdr:rowOff>
    </xdr:from>
    <xdr:to>
      <xdr:col>4</xdr:col>
      <xdr:colOff>469900</xdr:colOff>
      <xdr:row>34</xdr:row>
      <xdr:rowOff>342145</xdr:rowOff>
    </xdr:to>
    <xdr:cxnSp macro="">
      <xdr:nvCxnSpPr>
        <xdr:cNvPr id="118" name="直線コネクタ 117"/>
        <xdr:cNvCxnSpPr/>
      </xdr:nvCxnSpPr>
      <xdr:spPr bwMode="auto">
        <a:xfrm>
          <a:off x="4305300" y="6553752"/>
          <a:ext cx="698500" cy="55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21826</xdr:rowOff>
    </xdr:from>
    <xdr:to>
      <xdr:col>4</xdr:col>
      <xdr:colOff>520700</xdr:colOff>
      <xdr:row>37</xdr:row>
      <xdr:rowOff>123426</xdr:rowOff>
    </xdr:to>
    <xdr:sp macro="" textlink="">
      <xdr:nvSpPr>
        <xdr:cNvPr id="119" name="フローチャート : 判断 118"/>
        <xdr:cNvSpPr/>
      </xdr:nvSpPr>
      <xdr:spPr bwMode="auto">
        <a:xfrm>
          <a:off x="4953000" y="7146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108203</xdr:rowOff>
    </xdr:from>
    <xdr:ext cx="736600" cy="259045"/>
    <xdr:sp macro="" textlink="">
      <xdr:nvSpPr>
        <xdr:cNvPr id="120" name="テキスト ボックス 119"/>
        <xdr:cNvSpPr txBox="1"/>
      </xdr:nvSpPr>
      <xdr:spPr>
        <a:xfrm>
          <a:off x="4622800" y="7232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37879</xdr:rowOff>
    </xdr:from>
    <xdr:to>
      <xdr:col>3</xdr:col>
      <xdr:colOff>904875</xdr:colOff>
      <xdr:row>34</xdr:row>
      <xdr:rowOff>286302</xdr:rowOff>
    </xdr:to>
    <xdr:cxnSp macro="">
      <xdr:nvCxnSpPr>
        <xdr:cNvPr id="121" name="直線コネクタ 120"/>
        <xdr:cNvCxnSpPr/>
      </xdr:nvCxnSpPr>
      <xdr:spPr bwMode="auto">
        <a:xfrm>
          <a:off x="3606800" y="6305329"/>
          <a:ext cx="698500" cy="24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20748</xdr:rowOff>
    </xdr:from>
    <xdr:to>
      <xdr:col>3</xdr:col>
      <xdr:colOff>955675</xdr:colOff>
      <xdr:row>37</xdr:row>
      <xdr:rowOff>122348</xdr:rowOff>
    </xdr:to>
    <xdr:sp macro="" textlink="">
      <xdr:nvSpPr>
        <xdr:cNvPr id="122" name="フローチャート : 判断 121"/>
        <xdr:cNvSpPr/>
      </xdr:nvSpPr>
      <xdr:spPr bwMode="auto">
        <a:xfrm>
          <a:off x="4254500" y="71454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107125</xdr:rowOff>
    </xdr:from>
    <xdr:ext cx="762000" cy="259045"/>
    <xdr:sp macro="" textlink="">
      <xdr:nvSpPr>
        <xdr:cNvPr id="123" name="テキスト ボックス 122"/>
        <xdr:cNvSpPr txBox="1"/>
      </xdr:nvSpPr>
      <xdr:spPr>
        <a:xfrm>
          <a:off x="3924300" y="72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240222</xdr:rowOff>
    </xdr:from>
    <xdr:to>
      <xdr:col>3</xdr:col>
      <xdr:colOff>206375</xdr:colOff>
      <xdr:row>34</xdr:row>
      <xdr:rowOff>37879</xdr:rowOff>
    </xdr:to>
    <xdr:cxnSp macro="">
      <xdr:nvCxnSpPr>
        <xdr:cNvPr id="124" name="直線コネクタ 123"/>
        <xdr:cNvCxnSpPr/>
      </xdr:nvCxnSpPr>
      <xdr:spPr bwMode="auto">
        <a:xfrm>
          <a:off x="2908300" y="6164772"/>
          <a:ext cx="698500" cy="140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104971</xdr:rowOff>
    </xdr:from>
    <xdr:to>
      <xdr:col>3</xdr:col>
      <xdr:colOff>257175</xdr:colOff>
      <xdr:row>37</xdr:row>
      <xdr:rowOff>35121</xdr:rowOff>
    </xdr:to>
    <xdr:sp macro="" textlink="">
      <xdr:nvSpPr>
        <xdr:cNvPr id="125" name="フローチャート : 判断 124"/>
        <xdr:cNvSpPr/>
      </xdr:nvSpPr>
      <xdr:spPr bwMode="auto">
        <a:xfrm>
          <a:off x="3556000" y="7058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19898</xdr:rowOff>
    </xdr:from>
    <xdr:ext cx="762000" cy="259045"/>
    <xdr:sp macro="" textlink="">
      <xdr:nvSpPr>
        <xdr:cNvPr id="126" name="テキスト ボックス 125"/>
        <xdr:cNvSpPr txBox="1"/>
      </xdr:nvSpPr>
      <xdr:spPr>
        <a:xfrm>
          <a:off x="3225800" y="714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54614</xdr:rowOff>
    </xdr:from>
    <xdr:to>
      <xdr:col>2</xdr:col>
      <xdr:colOff>692150</xdr:colOff>
      <xdr:row>36</xdr:row>
      <xdr:rowOff>156214</xdr:rowOff>
    </xdr:to>
    <xdr:sp macro="" textlink="">
      <xdr:nvSpPr>
        <xdr:cNvPr id="127" name="フローチャート : 判断 126"/>
        <xdr:cNvSpPr/>
      </xdr:nvSpPr>
      <xdr:spPr bwMode="auto">
        <a:xfrm>
          <a:off x="2857500" y="7007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140991</xdr:rowOff>
    </xdr:from>
    <xdr:ext cx="762000" cy="259045"/>
    <xdr:sp macro="" textlink="">
      <xdr:nvSpPr>
        <xdr:cNvPr id="128" name="テキスト ボックス 127"/>
        <xdr:cNvSpPr txBox="1"/>
      </xdr:nvSpPr>
      <xdr:spPr>
        <a:xfrm>
          <a:off x="2527300" y="709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168718</xdr:rowOff>
    </xdr:from>
    <xdr:to>
      <xdr:col>5</xdr:col>
      <xdr:colOff>34925</xdr:colOff>
      <xdr:row>35</xdr:row>
      <xdr:rowOff>270318</xdr:rowOff>
    </xdr:to>
    <xdr:sp macro="" textlink="">
      <xdr:nvSpPr>
        <xdr:cNvPr id="134" name="円/楕円 133"/>
        <xdr:cNvSpPr/>
      </xdr:nvSpPr>
      <xdr:spPr bwMode="auto">
        <a:xfrm>
          <a:off x="5600700" y="677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13795</xdr:rowOff>
    </xdr:from>
    <xdr:ext cx="762000" cy="259045"/>
    <xdr:sp macro="" textlink="">
      <xdr:nvSpPr>
        <xdr:cNvPr id="135" name="人口1人当たり決算額の推移該当値テキスト445"/>
        <xdr:cNvSpPr txBox="1"/>
      </xdr:nvSpPr>
      <xdr:spPr>
        <a:xfrm>
          <a:off x="5740400" y="662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33,917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291345</xdr:rowOff>
    </xdr:from>
    <xdr:to>
      <xdr:col>4</xdr:col>
      <xdr:colOff>520700</xdr:colOff>
      <xdr:row>35</xdr:row>
      <xdr:rowOff>50045</xdr:rowOff>
    </xdr:to>
    <xdr:sp macro="" textlink="">
      <xdr:nvSpPr>
        <xdr:cNvPr id="136" name="円/楕円 135"/>
        <xdr:cNvSpPr/>
      </xdr:nvSpPr>
      <xdr:spPr bwMode="auto">
        <a:xfrm>
          <a:off x="4953000" y="655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60222</xdr:rowOff>
    </xdr:from>
    <xdr:ext cx="736600" cy="259045"/>
    <xdr:sp macro="" textlink="">
      <xdr:nvSpPr>
        <xdr:cNvPr id="137" name="テキスト ボックス 136"/>
        <xdr:cNvSpPr txBox="1"/>
      </xdr:nvSpPr>
      <xdr:spPr>
        <a:xfrm>
          <a:off x="4622800" y="632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235502</xdr:rowOff>
    </xdr:from>
    <xdr:to>
      <xdr:col>3</xdr:col>
      <xdr:colOff>955675</xdr:colOff>
      <xdr:row>34</xdr:row>
      <xdr:rowOff>337102</xdr:rowOff>
    </xdr:to>
    <xdr:sp macro="" textlink="">
      <xdr:nvSpPr>
        <xdr:cNvPr id="138" name="円/楕円 137"/>
        <xdr:cNvSpPr/>
      </xdr:nvSpPr>
      <xdr:spPr bwMode="auto">
        <a:xfrm>
          <a:off x="4254500" y="650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4379</xdr:rowOff>
    </xdr:from>
    <xdr:ext cx="762000" cy="259045"/>
    <xdr:sp macro="" textlink="">
      <xdr:nvSpPr>
        <xdr:cNvPr id="139" name="テキスト ボックス 138"/>
        <xdr:cNvSpPr txBox="1"/>
      </xdr:nvSpPr>
      <xdr:spPr>
        <a:xfrm>
          <a:off x="3924300" y="627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42,372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329979</xdr:rowOff>
    </xdr:from>
    <xdr:to>
      <xdr:col>3</xdr:col>
      <xdr:colOff>257175</xdr:colOff>
      <xdr:row>34</xdr:row>
      <xdr:rowOff>88679</xdr:rowOff>
    </xdr:to>
    <xdr:sp macro="" textlink="">
      <xdr:nvSpPr>
        <xdr:cNvPr id="140" name="円/楕円 139"/>
        <xdr:cNvSpPr/>
      </xdr:nvSpPr>
      <xdr:spPr bwMode="auto">
        <a:xfrm>
          <a:off x="3556000" y="6254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98856</xdr:rowOff>
    </xdr:from>
    <xdr:ext cx="762000" cy="259045"/>
    <xdr:sp macro="" textlink="">
      <xdr:nvSpPr>
        <xdr:cNvPr id="141" name="テキスト ボックス 140"/>
        <xdr:cNvSpPr txBox="1"/>
      </xdr:nvSpPr>
      <xdr:spPr>
        <a:xfrm>
          <a:off x="3225800" y="60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49,979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189422</xdr:rowOff>
    </xdr:from>
    <xdr:to>
      <xdr:col>2</xdr:col>
      <xdr:colOff>692150</xdr:colOff>
      <xdr:row>33</xdr:row>
      <xdr:rowOff>291022</xdr:rowOff>
    </xdr:to>
    <xdr:sp macro="" textlink="">
      <xdr:nvSpPr>
        <xdr:cNvPr id="142" name="円/楕円 141"/>
        <xdr:cNvSpPr/>
      </xdr:nvSpPr>
      <xdr:spPr bwMode="auto">
        <a:xfrm>
          <a:off x="2857500" y="6113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129749</xdr:rowOff>
    </xdr:from>
    <xdr:ext cx="762000" cy="259045"/>
    <xdr:sp macro="" textlink="">
      <xdr:nvSpPr>
        <xdr:cNvPr id="143" name="テキスト ボックス 142"/>
        <xdr:cNvSpPr txBox="1"/>
      </xdr:nvSpPr>
      <xdr:spPr>
        <a:xfrm>
          <a:off x="2527300" y="588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15,174
15,059
241.01
10,968,514
10,411,024
516,801
6,401,465
13,707,925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106597</xdr:rowOff>
    </xdr:from>
    <xdr:to>
      <xdr:col>6</xdr:col>
      <xdr:colOff>511175</xdr:colOff>
      <xdr:row>35</xdr:row>
      <xdr:rowOff>140810</xdr:rowOff>
    </xdr:to>
    <xdr:cxnSp macro="">
      <xdr:nvCxnSpPr>
        <xdr:cNvPr id="63" name="直線コネクタ 62"/>
        <xdr:cNvCxnSpPr/>
      </xdr:nvCxnSpPr>
      <xdr:spPr>
        <a:xfrm>
          <a:off x="3797300" y="6107347"/>
          <a:ext cx="8382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50448</xdr:rowOff>
    </xdr:from>
    <xdr:to>
      <xdr:col>5</xdr:col>
      <xdr:colOff>358775</xdr:colOff>
      <xdr:row>35</xdr:row>
      <xdr:rowOff>106597</xdr:rowOff>
    </xdr:to>
    <xdr:cxnSp macro="">
      <xdr:nvCxnSpPr>
        <xdr:cNvPr id="66" name="直線コネクタ 65"/>
        <xdr:cNvCxnSpPr/>
      </xdr:nvCxnSpPr>
      <xdr:spPr>
        <a:xfrm>
          <a:off x="2908300" y="6051198"/>
          <a:ext cx="889000" cy="5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95780</xdr:rowOff>
    </xdr:from>
    <xdr:to>
      <xdr:col>5</xdr:col>
      <xdr:colOff>409575</xdr:colOff>
      <xdr:row>36</xdr:row>
      <xdr:rowOff>25930</xdr:rowOff>
    </xdr:to>
    <xdr:sp macro="" textlink="">
      <xdr:nvSpPr>
        <xdr:cNvPr id="67" name="フローチャート : 判断 66"/>
        <xdr:cNvSpPr/>
      </xdr:nvSpPr>
      <xdr:spPr>
        <a:xfrm>
          <a:off x="3746500" y="609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17057</xdr:rowOff>
    </xdr:from>
    <xdr:ext cx="534377" cy="259045"/>
    <xdr:sp macro="" textlink="">
      <xdr:nvSpPr>
        <xdr:cNvPr id="68" name="テキスト ボックス 67"/>
        <xdr:cNvSpPr txBox="1"/>
      </xdr:nvSpPr>
      <xdr:spPr>
        <a:xfrm>
          <a:off x="3530111" y="618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33945</xdr:rowOff>
    </xdr:from>
    <xdr:to>
      <xdr:col>4</xdr:col>
      <xdr:colOff>155575</xdr:colOff>
      <xdr:row>35</xdr:row>
      <xdr:rowOff>50448</xdr:rowOff>
    </xdr:to>
    <xdr:cxnSp macro="">
      <xdr:nvCxnSpPr>
        <xdr:cNvPr id="69" name="直線コネクタ 68"/>
        <xdr:cNvCxnSpPr/>
      </xdr:nvCxnSpPr>
      <xdr:spPr>
        <a:xfrm>
          <a:off x="2019300" y="6034695"/>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42102</xdr:rowOff>
    </xdr:from>
    <xdr:to>
      <xdr:col>4</xdr:col>
      <xdr:colOff>206375</xdr:colOff>
      <xdr:row>36</xdr:row>
      <xdr:rowOff>143702</xdr:rowOff>
    </xdr:to>
    <xdr:sp macro="" textlink="">
      <xdr:nvSpPr>
        <xdr:cNvPr id="70" name="フローチャート : 判断 69"/>
        <xdr:cNvSpPr/>
      </xdr:nvSpPr>
      <xdr:spPr>
        <a:xfrm>
          <a:off x="2857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134829</xdr:rowOff>
    </xdr:from>
    <xdr:ext cx="534377" cy="259045"/>
    <xdr:sp macro="" textlink="">
      <xdr:nvSpPr>
        <xdr:cNvPr id="71" name="テキスト ボックス 70"/>
        <xdr:cNvSpPr txBox="1"/>
      </xdr:nvSpPr>
      <xdr:spPr>
        <a:xfrm>
          <a:off x="2641111" y="63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155713</xdr:rowOff>
    </xdr:from>
    <xdr:to>
      <xdr:col>2</xdr:col>
      <xdr:colOff>638175</xdr:colOff>
      <xdr:row>35</xdr:row>
      <xdr:rowOff>33945</xdr:rowOff>
    </xdr:to>
    <xdr:cxnSp macro="">
      <xdr:nvCxnSpPr>
        <xdr:cNvPr id="72" name="直線コネクタ 71"/>
        <xdr:cNvCxnSpPr/>
      </xdr:nvCxnSpPr>
      <xdr:spPr>
        <a:xfrm>
          <a:off x="1130300" y="5985013"/>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50985</xdr:rowOff>
    </xdr:from>
    <xdr:to>
      <xdr:col>3</xdr:col>
      <xdr:colOff>3175</xdr:colOff>
      <xdr:row>36</xdr:row>
      <xdr:rowOff>152585</xdr:rowOff>
    </xdr:to>
    <xdr:sp macro="" textlink="">
      <xdr:nvSpPr>
        <xdr:cNvPr id="73" name="フローチャート : 判断 72"/>
        <xdr:cNvSpPr/>
      </xdr:nvSpPr>
      <xdr:spPr>
        <a:xfrm>
          <a:off x="1968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143712</xdr:rowOff>
    </xdr:from>
    <xdr:ext cx="534377" cy="259045"/>
    <xdr:sp macro="" textlink="">
      <xdr:nvSpPr>
        <xdr:cNvPr id="74" name="テキスト ボックス 73"/>
        <xdr:cNvSpPr txBox="1"/>
      </xdr:nvSpPr>
      <xdr:spPr>
        <a:xfrm>
          <a:off x="1752111" y="63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28647</xdr:rowOff>
    </xdr:from>
    <xdr:to>
      <xdr:col>1</xdr:col>
      <xdr:colOff>485775</xdr:colOff>
      <xdr:row>36</xdr:row>
      <xdr:rowOff>130247</xdr:rowOff>
    </xdr:to>
    <xdr:sp macro="" textlink="">
      <xdr:nvSpPr>
        <xdr:cNvPr id="75" name="フローチャート : 判断 74"/>
        <xdr:cNvSpPr/>
      </xdr:nvSpPr>
      <xdr:spPr>
        <a:xfrm>
          <a:off x="1079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121374</xdr:rowOff>
    </xdr:from>
    <xdr:ext cx="534377" cy="259045"/>
    <xdr:sp macro="" textlink="">
      <xdr:nvSpPr>
        <xdr:cNvPr id="76" name="テキスト ボックス 75"/>
        <xdr:cNvSpPr txBox="1"/>
      </xdr:nvSpPr>
      <xdr:spPr>
        <a:xfrm>
          <a:off x="863111" y="62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90010</xdr:rowOff>
    </xdr:from>
    <xdr:to>
      <xdr:col>6</xdr:col>
      <xdr:colOff>561975</xdr:colOff>
      <xdr:row>36</xdr:row>
      <xdr:rowOff>20160</xdr:rowOff>
    </xdr:to>
    <xdr:sp macro="" textlink="">
      <xdr:nvSpPr>
        <xdr:cNvPr id="82" name="円/楕円 81"/>
        <xdr:cNvSpPr/>
      </xdr:nvSpPr>
      <xdr:spPr>
        <a:xfrm>
          <a:off x="4584700" y="60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112887</xdr:rowOff>
    </xdr:from>
    <xdr:ext cx="534377" cy="259045"/>
    <xdr:sp macro="" textlink="">
      <xdr:nvSpPr>
        <xdr:cNvPr id="83" name="人件費該当値テキスト"/>
        <xdr:cNvSpPr txBox="1"/>
      </xdr:nvSpPr>
      <xdr:spPr>
        <a:xfrm>
          <a:off x="4686300" y="59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55797</xdr:rowOff>
    </xdr:from>
    <xdr:to>
      <xdr:col>5</xdr:col>
      <xdr:colOff>409575</xdr:colOff>
      <xdr:row>35</xdr:row>
      <xdr:rowOff>157397</xdr:rowOff>
    </xdr:to>
    <xdr:sp macro="" textlink="">
      <xdr:nvSpPr>
        <xdr:cNvPr id="84" name="円/楕円 83"/>
        <xdr:cNvSpPr/>
      </xdr:nvSpPr>
      <xdr:spPr>
        <a:xfrm>
          <a:off x="3746500" y="60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2474</xdr:rowOff>
    </xdr:from>
    <xdr:ext cx="534377" cy="259045"/>
    <xdr:sp macro="" textlink="">
      <xdr:nvSpPr>
        <xdr:cNvPr id="85" name="テキスト ボックス 84"/>
        <xdr:cNvSpPr txBox="1"/>
      </xdr:nvSpPr>
      <xdr:spPr>
        <a:xfrm>
          <a:off x="3530111" y="583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92,291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171098</xdr:rowOff>
    </xdr:from>
    <xdr:to>
      <xdr:col>4</xdr:col>
      <xdr:colOff>206375</xdr:colOff>
      <xdr:row>35</xdr:row>
      <xdr:rowOff>101248</xdr:rowOff>
    </xdr:to>
    <xdr:sp macro="" textlink="">
      <xdr:nvSpPr>
        <xdr:cNvPr id="86" name="円/楕円 85"/>
        <xdr:cNvSpPr/>
      </xdr:nvSpPr>
      <xdr:spPr>
        <a:xfrm>
          <a:off x="2857500" y="60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117775</xdr:rowOff>
    </xdr:from>
    <xdr:ext cx="534377" cy="259045"/>
    <xdr:sp macro="" textlink="">
      <xdr:nvSpPr>
        <xdr:cNvPr id="87" name="テキスト ボックス 86"/>
        <xdr:cNvSpPr txBox="1"/>
      </xdr:nvSpPr>
      <xdr:spPr>
        <a:xfrm>
          <a:off x="2641111" y="57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154595</xdr:rowOff>
    </xdr:from>
    <xdr:to>
      <xdr:col>3</xdr:col>
      <xdr:colOff>3175</xdr:colOff>
      <xdr:row>35</xdr:row>
      <xdr:rowOff>84745</xdr:rowOff>
    </xdr:to>
    <xdr:sp macro="" textlink="">
      <xdr:nvSpPr>
        <xdr:cNvPr id="88" name="円/楕円 87"/>
        <xdr:cNvSpPr/>
      </xdr:nvSpPr>
      <xdr:spPr>
        <a:xfrm>
          <a:off x="1968500" y="59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101272</xdr:rowOff>
    </xdr:from>
    <xdr:ext cx="534377" cy="259045"/>
    <xdr:sp macro="" textlink="">
      <xdr:nvSpPr>
        <xdr:cNvPr id="89" name="テキスト ボックス 88"/>
        <xdr:cNvSpPr txBox="1"/>
      </xdr:nvSpPr>
      <xdr:spPr>
        <a:xfrm>
          <a:off x="1752111" y="57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98,965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104913</xdr:rowOff>
    </xdr:from>
    <xdr:to>
      <xdr:col>1</xdr:col>
      <xdr:colOff>485775</xdr:colOff>
      <xdr:row>35</xdr:row>
      <xdr:rowOff>35063</xdr:rowOff>
    </xdr:to>
    <xdr:sp macro="" textlink="">
      <xdr:nvSpPr>
        <xdr:cNvPr id="90" name="円/楕円 89"/>
        <xdr:cNvSpPr/>
      </xdr:nvSpPr>
      <xdr:spPr>
        <a:xfrm>
          <a:off x="1079500" y="59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51590</xdr:rowOff>
    </xdr:from>
    <xdr:ext cx="599010" cy="259045"/>
    <xdr:sp macro="" textlink="">
      <xdr:nvSpPr>
        <xdr:cNvPr id="91" name="テキスト ボックス 90"/>
        <xdr:cNvSpPr txBox="1"/>
      </xdr:nvSpPr>
      <xdr:spPr>
        <a:xfrm>
          <a:off x="830794" y="570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92753</xdr:rowOff>
    </xdr:from>
    <xdr:to>
      <xdr:col>6</xdr:col>
      <xdr:colOff>511175</xdr:colOff>
      <xdr:row>56</xdr:row>
      <xdr:rowOff>106218</xdr:rowOff>
    </xdr:to>
    <xdr:cxnSp macro="">
      <xdr:nvCxnSpPr>
        <xdr:cNvPr id="121" name="直線コネクタ 120"/>
        <xdr:cNvCxnSpPr/>
      </xdr:nvCxnSpPr>
      <xdr:spPr>
        <a:xfrm>
          <a:off x="3797300" y="9693953"/>
          <a:ext cx="8382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92753</xdr:rowOff>
    </xdr:from>
    <xdr:to>
      <xdr:col>5</xdr:col>
      <xdr:colOff>358775</xdr:colOff>
      <xdr:row>57</xdr:row>
      <xdr:rowOff>36754</xdr:rowOff>
    </xdr:to>
    <xdr:cxnSp macro="">
      <xdr:nvCxnSpPr>
        <xdr:cNvPr id="124" name="直線コネクタ 123"/>
        <xdr:cNvCxnSpPr/>
      </xdr:nvCxnSpPr>
      <xdr:spPr>
        <a:xfrm flipV="1">
          <a:off x="2908300" y="9693953"/>
          <a:ext cx="889000" cy="11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111028</xdr:rowOff>
    </xdr:from>
    <xdr:to>
      <xdr:col>5</xdr:col>
      <xdr:colOff>409575</xdr:colOff>
      <xdr:row>58</xdr:row>
      <xdr:rowOff>41178</xdr:rowOff>
    </xdr:to>
    <xdr:sp macro="" textlink="">
      <xdr:nvSpPr>
        <xdr:cNvPr id="125" name="フローチャート : 判断 124"/>
        <xdr:cNvSpPr/>
      </xdr:nvSpPr>
      <xdr:spPr>
        <a:xfrm>
          <a:off x="3746500" y="988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32305</xdr:rowOff>
    </xdr:from>
    <xdr:ext cx="534377" cy="259045"/>
    <xdr:sp macro="" textlink="">
      <xdr:nvSpPr>
        <xdr:cNvPr id="126" name="テキスト ボックス 125"/>
        <xdr:cNvSpPr txBox="1"/>
      </xdr:nvSpPr>
      <xdr:spPr>
        <a:xfrm>
          <a:off x="3530111" y="997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36754</xdr:rowOff>
    </xdr:from>
    <xdr:to>
      <xdr:col>4</xdr:col>
      <xdr:colOff>155575</xdr:colOff>
      <xdr:row>57</xdr:row>
      <xdr:rowOff>83175</xdr:rowOff>
    </xdr:to>
    <xdr:cxnSp macro="">
      <xdr:nvCxnSpPr>
        <xdr:cNvPr id="127" name="直線コネクタ 126"/>
        <xdr:cNvCxnSpPr/>
      </xdr:nvCxnSpPr>
      <xdr:spPr>
        <a:xfrm flipV="1">
          <a:off x="2019300" y="9809404"/>
          <a:ext cx="889000" cy="4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83175</xdr:rowOff>
    </xdr:from>
    <xdr:to>
      <xdr:col>2</xdr:col>
      <xdr:colOff>638175</xdr:colOff>
      <xdr:row>57</xdr:row>
      <xdr:rowOff>104214</xdr:rowOff>
    </xdr:to>
    <xdr:cxnSp macro="">
      <xdr:nvCxnSpPr>
        <xdr:cNvPr id="130" name="直線コネクタ 129"/>
        <xdr:cNvCxnSpPr/>
      </xdr:nvCxnSpPr>
      <xdr:spPr>
        <a:xfrm flipV="1">
          <a:off x="1130300" y="9855825"/>
          <a:ext cx="8890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55418</xdr:rowOff>
    </xdr:from>
    <xdr:to>
      <xdr:col>6</xdr:col>
      <xdr:colOff>561975</xdr:colOff>
      <xdr:row>56</xdr:row>
      <xdr:rowOff>157018</xdr:rowOff>
    </xdr:to>
    <xdr:sp macro="" textlink="">
      <xdr:nvSpPr>
        <xdr:cNvPr id="140" name="円/楕円 139"/>
        <xdr:cNvSpPr/>
      </xdr:nvSpPr>
      <xdr:spPr>
        <a:xfrm>
          <a:off x="4584700" y="96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78295</xdr:rowOff>
    </xdr:from>
    <xdr:ext cx="599010" cy="259045"/>
    <xdr:sp macro="" textlink="">
      <xdr:nvSpPr>
        <xdr:cNvPr id="141" name="物件費該当値テキスト"/>
        <xdr:cNvSpPr txBox="1"/>
      </xdr:nvSpPr>
      <xdr:spPr>
        <a:xfrm>
          <a:off x="4686300" y="950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109,394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41953</xdr:rowOff>
    </xdr:from>
    <xdr:to>
      <xdr:col>5</xdr:col>
      <xdr:colOff>409575</xdr:colOff>
      <xdr:row>56</xdr:row>
      <xdr:rowOff>143553</xdr:rowOff>
    </xdr:to>
    <xdr:sp macro="" textlink="">
      <xdr:nvSpPr>
        <xdr:cNvPr id="142" name="円/楕円 141"/>
        <xdr:cNvSpPr/>
      </xdr:nvSpPr>
      <xdr:spPr>
        <a:xfrm>
          <a:off x="3746500" y="96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160080</xdr:rowOff>
    </xdr:from>
    <xdr:ext cx="599010" cy="259045"/>
    <xdr:sp macro="" textlink="">
      <xdr:nvSpPr>
        <xdr:cNvPr id="143" name="テキスト ボックス 142"/>
        <xdr:cNvSpPr txBox="1"/>
      </xdr:nvSpPr>
      <xdr:spPr>
        <a:xfrm>
          <a:off x="3497794" y="941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111,161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157404</xdr:rowOff>
    </xdr:from>
    <xdr:to>
      <xdr:col>4</xdr:col>
      <xdr:colOff>206375</xdr:colOff>
      <xdr:row>57</xdr:row>
      <xdr:rowOff>87554</xdr:rowOff>
    </xdr:to>
    <xdr:sp macro="" textlink="">
      <xdr:nvSpPr>
        <xdr:cNvPr id="144" name="円/楕円 143"/>
        <xdr:cNvSpPr/>
      </xdr:nvSpPr>
      <xdr:spPr>
        <a:xfrm>
          <a:off x="2857500" y="97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104081</xdr:rowOff>
    </xdr:from>
    <xdr:ext cx="534377" cy="259045"/>
    <xdr:sp macro="" textlink="">
      <xdr:nvSpPr>
        <xdr:cNvPr id="145" name="テキスト ボックス 144"/>
        <xdr:cNvSpPr txBox="1"/>
      </xdr:nvSpPr>
      <xdr:spPr>
        <a:xfrm>
          <a:off x="2641111" y="953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32375</xdr:rowOff>
    </xdr:from>
    <xdr:to>
      <xdr:col>3</xdr:col>
      <xdr:colOff>3175</xdr:colOff>
      <xdr:row>57</xdr:row>
      <xdr:rowOff>133975</xdr:rowOff>
    </xdr:to>
    <xdr:sp macro="" textlink="">
      <xdr:nvSpPr>
        <xdr:cNvPr id="146" name="円/楕円 145"/>
        <xdr:cNvSpPr/>
      </xdr:nvSpPr>
      <xdr:spPr>
        <a:xfrm>
          <a:off x="1968500" y="98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150502</xdr:rowOff>
    </xdr:from>
    <xdr:ext cx="534377" cy="259045"/>
    <xdr:sp macro="" textlink="">
      <xdr:nvSpPr>
        <xdr:cNvPr id="147" name="テキスト ボックス 146"/>
        <xdr:cNvSpPr txBox="1"/>
      </xdr:nvSpPr>
      <xdr:spPr>
        <a:xfrm>
          <a:off x="1752111" y="958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53414</xdr:rowOff>
    </xdr:from>
    <xdr:to>
      <xdr:col>1</xdr:col>
      <xdr:colOff>485775</xdr:colOff>
      <xdr:row>57</xdr:row>
      <xdr:rowOff>155014</xdr:rowOff>
    </xdr:to>
    <xdr:sp macro="" textlink="">
      <xdr:nvSpPr>
        <xdr:cNvPr id="148" name="円/楕円 147"/>
        <xdr:cNvSpPr/>
      </xdr:nvSpPr>
      <xdr:spPr>
        <a:xfrm>
          <a:off x="1079500" y="98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91</xdr:rowOff>
    </xdr:from>
    <xdr:ext cx="534377" cy="259045"/>
    <xdr:sp macro="" textlink="">
      <xdr:nvSpPr>
        <xdr:cNvPr id="149" name="テキスト ボックス 148"/>
        <xdr:cNvSpPr txBox="1"/>
      </xdr:nvSpPr>
      <xdr:spPr>
        <a:xfrm>
          <a:off x="863111" y="960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19982</xdr:rowOff>
    </xdr:from>
    <xdr:to>
      <xdr:col>6</xdr:col>
      <xdr:colOff>511175</xdr:colOff>
      <xdr:row>78</xdr:row>
      <xdr:rowOff>16097</xdr:rowOff>
    </xdr:to>
    <xdr:cxnSp macro="">
      <xdr:nvCxnSpPr>
        <xdr:cNvPr id="176" name="直線コネクタ 175"/>
        <xdr:cNvCxnSpPr/>
      </xdr:nvCxnSpPr>
      <xdr:spPr>
        <a:xfrm flipV="1">
          <a:off x="3797300" y="13221632"/>
          <a:ext cx="838200" cy="1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7" name="維持補修費平均値テキスト"/>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160182</xdr:rowOff>
    </xdr:from>
    <xdr:to>
      <xdr:col>5</xdr:col>
      <xdr:colOff>358775</xdr:colOff>
      <xdr:row>78</xdr:row>
      <xdr:rowOff>16097</xdr:rowOff>
    </xdr:to>
    <xdr:cxnSp macro="">
      <xdr:nvCxnSpPr>
        <xdr:cNvPr id="179" name="直線コネクタ 178"/>
        <xdr:cNvCxnSpPr/>
      </xdr:nvCxnSpPr>
      <xdr:spPr>
        <a:xfrm>
          <a:off x="2908300" y="13361832"/>
          <a:ext cx="889000" cy="2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150828</xdr:rowOff>
    </xdr:from>
    <xdr:to>
      <xdr:col>5</xdr:col>
      <xdr:colOff>409575</xdr:colOff>
      <xdr:row>78</xdr:row>
      <xdr:rowOff>80978</xdr:rowOff>
    </xdr:to>
    <xdr:sp macro="" textlink="">
      <xdr:nvSpPr>
        <xdr:cNvPr id="180" name="フローチャート : 判断 179"/>
        <xdr:cNvSpPr/>
      </xdr:nvSpPr>
      <xdr:spPr>
        <a:xfrm>
          <a:off x="3746500" y="1335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72105</xdr:rowOff>
    </xdr:from>
    <xdr:ext cx="469744" cy="259045"/>
    <xdr:sp macro="" textlink="">
      <xdr:nvSpPr>
        <xdr:cNvPr id="181" name="テキスト ボックス 180"/>
        <xdr:cNvSpPr txBox="1"/>
      </xdr:nvSpPr>
      <xdr:spPr>
        <a:xfrm>
          <a:off x="3562427" y="1344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160182</xdr:rowOff>
    </xdr:from>
    <xdr:to>
      <xdr:col>4</xdr:col>
      <xdr:colOff>155575</xdr:colOff>
      <xdr:row>78</xdr:row>
      <xdr:rowOff>41264</xdr:rowOff>
    </xdr:to>
    <xdr:cxnSp macro="">
      <xdr:nvCxnSpPr>
        <xdr:cNvPr id="182" name="直線コネクタ 181"/>
        <xdr:cNvCxnSpPr/>
      </xdr:nvCxnSpPr>
      <xdr:spPr>
        <a:xfrm flipV="1">
          <a:off x="2019300" y="13361832"/>
          <a:ext cx="889000" cy="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145593</xdr:rowOff>
    </xdr:from>
    <xdr:to>
      <xdr:col>4</xdr:col>
      <xdr:colOff>206375</xdr:colOff>
      <xdr:row>78</xdr:row>
      <xdr:rowOff>75743</xdr:rowOff>
    </xdr:to>
    <xdr:sp macro="" textlink="">
      <xdr:nvSpPr>
        <xdr:cNvPr id="183" name="フローチャート : 判断 182"/>
        <xdr:cNvSpPr/>
      </xdr:nvSpPr>
      <xdr:spPr>
        <a:xfrm>
          <a:off x="2857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66870</xdr:rowOff>
    </xdr:from>
    <xdr:ext cx="469744" cy="259045"/>
    <xdr:sp macro="" textlink="">
      <xdr:nvSpPr>
        <xdr:cNvPr id="184" name="テキスト ボックス 183"/>
        <xdr:cNvSpPr txBox="1"/>
      </xdr:nvSpPr>
      <xdr:spPr>
        <a:xfrm>
          <a:off x="2673427"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38681</xdr:rowOff>
    </xdr:from>
    <xdr:to>
      <xdr:col>2</xdr:col>
      <xdr:colOff>638175</xdr:colOff>
      <xdr:row>78</xdr:row>
      <xdr:rowOff>41264</xdr:rowOff>
    </xdr:to>
    <xdr:cxnSp macro="">
      <xdr:nvCxnSpPr>
        <xdr:cNvPr id="185" name="直線コネクタ 184"/>
        <xdr:cNvCxnSpPr/>
      </xdr:nvCxnSpPr>
      <xdr:spPr>
        <a:xfrm>
          <a:off x="1130300" y="13411781"/>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158783</xdr:rowOff>
    </xdr:from>
    <xdr:to>
      <xdr:col>3</xdr:col>
      <xdr:colOff>3175</xdr:colOff>
      <xdr:row>78</xdr:row>
      <xdr:rowOff>88933</xdr:rowOff>
    </xdr:to>
    <xdr:sp macro="" textlink="">
      <xdr:nvSpPr>
        <xdr:cNvPr id="186" name="フローチャート : 判断 185"/>
        <xdr:cNvSpPr/>
      </xdr:nvSpPr>
      <xdr:spPr>
        <a:xfrm>
          <a:off x="1968500" y="1336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105460</xdr:rowOff>
    </xdr:from>
    <xdr:ext cx="469744" cy="259045"/>
    <xdr:sp macro="" textlink="">
      <xdr:nvSpPr>
        <xdr:cNvPr id="187" name="テキスト ボックス 186"/>
        <xdr:cNvSpPr txBox="1"/>
      </xdr:nvSpPr>
      <xdr:spPr>
        <a:xfrm>
          <a:off x="1784427" y="1313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162350</xdr:rowOff>
    </xdr:from>
    <xdr:to>
      <xdr:col>1</xdr:col>
      <xdr:colOff>485775</xdr:colOff>
      <xdr:row>78</xdr:row>
      <xdr:rowOff>92500</xdr:rowOff>
    </xdr:to>
    <xdr:sp macro="" textlink="">
      <xdr:nvSpPr>
        <xdr:cNvPr id="188" name="フローチャート : 判断 187"/>
        <xdr:cNvSpPr/>
      </xdr:nvSpPr>
      <xdr:spPr>
        <a:xfrm>
          <a:off x="1079500" y="133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83627</xdr:rowOff>
    </xdr:from>
    <xdr:ext cx="469744" cy="259045"/>
    <xdr:sp macro="" textlink="">
      <xdr:nvSpPr>
        <xdr:cNvPr id="189" name="テキスト ボックス 188"/>
        <xdr:cNvSpPr txBox="1"/>
      </xdr:nvSpPr>
      <xdr:spPr>
        <a:xfrm>
          <a:off x="895427" y="1345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140632</xdr:rowOff>
    </xdr:from>
    <xdr:to>
      <xdr:col>6</xdr:col>
      <xdr:colOff>561975</xdr:colOff>
      <xdr:row>77</xdr:row>
      <xdr:rowOff>70782</xdr:rowOff>
    </xdr:to>
    <xdr:sp macro="" textlink="">
      <xdr:nvSpPr>
        <xdr:cNvPr id="195" name="円/楕円 194"/>
        <xdr:cNvSpPr/>
      </xdr:nvSpPr>
      <xdr:spPr>
        <a:xfrm>
          <a:off x="4584700" y="1317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163509</xdr:rowOff>
    </xdr:from>
    <xdr:ext cx="534377" cy="259045"/>
    <xdr:sp macro="" textlink="">
      <xdr:nvSpPr>
        <xdr:cNvPr id="196" name="維持補修費該当値テキスト"/>
        <xdr:cNvSpPr txBox="1"/>
      </xdr:nvSpPr>
      <xdr:spPr>
        <a:xfrm>
          <a:off x="4686300" y="1302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136747</xdr:rowOff>
    </xdr:from>
    <xdr:to>
      <xdr:col>5</xdr:col>
      <xdr:colOff>409575</xdr:colOff>
      <xdr:row>78</xdr:row>
      <xdr:rowOff>66897</xdr:rowOff>
    </xdr:to>
    <xdr:sp macro="" textlink="">
      <xdr:nvSpPr>
        <xdr:cNvPr id="197" name="円/楕円 196"/>
        <xdr:cNvSpPr/>
      </xdr:nvSpPr>
      <xdr:spPr>
        <a:xfrm>
          <a:off x="3746500" y="133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83424</xdr:rowOff>
    </xdr:from>
    <xdr:ext cx="469744" cy="259045"/>
    <xdr:sp macro="" textlink="">
      <xdr:nvSpPr>
        <xdr:cNvPr id="198" name="テキスト ボックス 197"/>
        <xdr:cNvSpPr txBox="1"/>
      </xdr:nvSpPr>
      <xdr:spPr>
        <a:xfrm>
          <a:off x="3562427" y="1311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109382</xdr:rowOff>
    </xdr:from>
    <xdr:to>
      <xdr:col>4</xdr:col>
      <xdr:colOff>206375</xdr:colOff>
      <xdr:row>78</xdr:row>
      <xdr:rowOff>39532</xdr:rowOff>
    </xdr:to>
    <xdr:sp macro="" textlink="">
      <xdr:nvSpPr>
        <xdr:cNvPr id="199" name="円/楕円 198"/>
        <xdr:cNvSpPr/>
      </xdr:nvSpPr>
      <xdr:spPr>
        <a:xfrm>
          <a:off x="2857500" y="133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56059</xdr:rowOff>
    </xdr:from>
    <xdr:ext cx="469744" cy="259045"/>
    <xdr:sp macro="" textlink="">
      <xdr:nvSpPr>
        <xdr:cNvPr id="200" name="テキスト ボックス 199"/>
        <xdr:cNvSpPr txBox="1"/>
      </xdr:nvSpPr>
      <xdr:spPr>
        <a:xfrm>
          <a:off x="2673427" y="1308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161914</xdr:rowOff>
    </xdr:from>
    <xdr:to>
      <xdr:col>3</xdr:col>
      <xdr:colOff>3175</xdr:colOff>
      <xdr:row>78</xdr:row>
      <xdr:rowOff>92064</xdr:rowOff>
    </xdr:to>
    <xdr:sp macro="" textlink="">
      <xdr:nvSpPr>
        <xdr:cNvPr id="201" name="円/楕円 200"/>
        <xdr:cNvSpPr/>
      </xdr:nvSpPr>
      <xdr:spPr>
        <a:xfrm>
          <a:off x="1968500" y="13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83191</xdr:rowOff>
    </xdr:from>
    <xdr:ext cx="469744" cy="259045"/>
    <xdr:sp macro="" textlink="">
      <xdr:nvSpPr>
        <xdr:cNvPr id="202" name="テキスト ボックス 201"/>
        <xdr:cNvSpPr txBox="1"/>
      </xdr:nvSpPr>
      <xdr:spPr>
        <a:xfrm>
          <a:off x="1784427" y="134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159331</xdr:rowOff>
    </xdr:from>
    <xdr:to>
      <xdr:col>1</xdr:col>
      <xdr:colOff>485775</xdr:colOff>
      <xdr:row>78</xdr:row>
      <xdr:rowOff>89481</xdr:rowOff>
    </xdr:to>
    <xdr:sp macro="" textlink="">
      <xdr:nvSpPr>
        <xdr:cNvPr id="203" name="円/楕円 202"/>
        <xdr:cNvSpPr/>
      </xdr:nvSpPr>
      <xdr:spPr>
        <a:xfrm>
          <a:off x="1079500" y="133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106008</xdr:rowOff>
    </xdr:from>
    <xdr:ext cx="469744" cy="259045"/>
    <xdr:sp macro="" textlink="">
      <xdr:nvSpPr>
        <xdr:cNvPr id="204" name="テキスト ボックス 203"/>
        <xdr:cNvSpPr txBox="1"/>
      </xdr:nvSpPr>
      <xdr:spPr>
        <a:xfrm>
          <a:off x="895427" y="1313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133262</xdr:rowOff>
    </xdr:from>
    <xdr:to>
      <xdr:col>6</xdr:col>
      <xdr:colOff>511175</xdr:colOff>
      <xdr:row>97</xdr:row>
      <xdr:rowOff>47270</xdr:rowOff>
    </xdr:to>
    <xdr:cxnSp macro="">
      <xdr:nvCxnSpPr>
        <xdr:cNvPr id="234" name="直線コネクタ 233"/>
        <xdr:cNvCxnSpPr/>
      </xdr:nvCxnSpPr>
      <xdr:spPr>
        <a:xfrm flipV="1">
          <a:off x="3797300" y="16592462"/>
          <a:ext cx="838200" cy="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47270</xdr:rowOff>
    </xdr:from>
    <xdr:to>
      <xdr:col>5</xdr:col>
      <xdr:colOff>358775</xdr:colOff>
      <xdr:row>97</xdr:row>
      <xdr:rowOff>73616</xdr:rowOff>
    </xdr:to>
    <xdr:cxnSp macro="">
      <xdr:nvCxnSpPr>
        <xdr:cNvPr id="237" name="直線コネクタ 236"/>
        <xdr:cNvCxnSpPr/>
      </xdr:nvCxnSpPr>
      <xdr:spPr>
        <a:xfrm flipV="1">
          <a:off x="2908300" y="16677920"/>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29826</xdr:rowOff>
    </xdr:from>
    <xdr:to>
      <xdr:col>5</xdr:col>
      <xdr:colOff>409575</xdr:colOff>
      <xdr:row>96</xdr:row>
      <xdr:rowOff>131426</xdr:rowOff>
    </xdr:to>
    <xdr:sp macro="" textlink="">
      <xdr:nvSpPr>
        <xdr:cNvPr id="238" name="フローチャート : 判断 237"/>
        <xdr:cNvSpPr/>
      </xdr:nvSpPr>
      <xdr:spPr>
        <a:xfrm>
          <a:off x="3746500" y="1648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147953</xdr:rowOff>
    </xdr:from>
    <xdr:ext cx="534377" cy="259045"/>
    <xdr:sp macro="" textlink="">
      <xdr:nvSpPr>
        <xdr:cNvPr id="239" name="テキスト ボックス 238"/>
        <xdr:cNvSpPr txBox="1"/>
      </xdr:nvSpPr>
      <xdr:spPr>
        <a:xfrm>
          <a:off x="3530111" y="162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73616</xdr:rowOff>
    </xdr:from>
    <xdr:to>
      <xdr:col>4</xdr:col>
      <xdr:colOff>155575</xdr:colOff>
      <xdr:row>98</xdr:row>
      <xdr:rowOff>26848</xdr:rowOff>
    </xdr:to>
    <xdr:cxnSp macro="">
      <xdr:nvCxnSpPr>
        <xdr:cNvPr id="240" name="直線コネクタ 239"/>
        <xdr:cNvCxnSpPr/>
      </xdr:nvCxnSpPr>
      <xdr:spPr>
        <a:xfrm flipV="1">
          <a:off x="2019300" y="16704266"/>
          <a:ext cx="8890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123152</xdr:rowOff>
    </xdr:from>
    <xdr:to>
      <xdr:col>4</xdr:col>
      <xdr:colOff>206375</xdr:colOff>
      <xdr:row>97</xdr:row>
      <xdr:rowOff>53302</xdr:rowOff>
    </xdr:to>
    <xdr:sp macro="" textlink="">
      <xdr:nvSpPr>
        <xdr:cNvPr id="241" name="フローチャート : 判断 240"/>
        <xdr:cNvSpPr/>
      </xdr:nvSpPr>
      <xdr:spPr>
        <a:xfrm>
          <a:off x="2857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69829</xdr:rowOff>
    </xdr:from>
    <xdr:ext cx="534377" cy="259045"/>
    <xdr:sp macro="" textlink="">
      <xdr:nvSpPr>
        <xdr:cNvPr id="242" name="テキスト ボックス 241"/>
        <xdr:cNvSpPr txBox="1"/>
      </xdr:nvSpPr>
      <xdr:spPr>
        <a:xfrm>
          <a:off x="2641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26848</xdr:rowOff>
    </xdr:from>
    <xdr:to>
      <xdr:col>2</xdr:col>
      <xdr:colOff>638175</xdr:colOff>
      <xdr:row>98</xdr:row>
      <xdr:rowOff>29190</xdr:rowOff>
    </xdr:to>
    <xdr:cxnSp macro="">
      <xdr:nvCxnSpPr>
        <xdr:cNvPr id="243" name="直線コネクタ 242"/>
        <xdr:cNvCxnSpPr/>
      </xdr:nvCxnSpPr>
      <xdr:spPr>
        <a:xfrm flipV="1">
          <a:off x="1130300" y="16828948"/>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56248</xdr:rowOff>
    </xdr:from>
    <xdr:to>
      <xdr:col>3</xdr:col>
      <xdr:colOff>3175</xdr:colOff>
      <xdr:row>97</xdr:row>
      <xdr:rowOff>157848</xdr:rowOff>
    </xdr:to>
    <xdr:sp macro="" textlink="">
      <xdr:nvSpPr>
        <xdr:cNvPr id="244" name="フローチャート : 判断 243"/>
        <xdr:cNvSpPr/>
      </xdr:nvSpPr>
      <xdr:spPr>
        <a:xfrm>
          <a:off x="1968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2925</xdr:rowOff>
    </xdr:from>
    <xdr:ext cx="534377" cy="259045"/>
    <xdr:sp macro="" textlink="">
      <xdr:nvSpPr>
        <xdr:cNvPr id="245" name="テキスト ボックス 244"/>
        <xdr:cNvSpPr txBox="1"/>
      </xdr:nvSpPr>
      <xdr:spPr>
        <a:xfrm>
          <a:off x="1752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35846</xdr:rowOff>
    </xdr:from>
    <xdr:to>
      <xdr:col>1</xdr:col>
      <xdr:colOff>485775</xdr:colOff>
      <xdr:row>97</xdr:row>
      <xdr:rowOff>137446</xdr:rowOff>
    </xdr:to>
    <xdr:sp macro="" textlink="">
      <xdr:nvSpPr>
        <xdr:cNvPr id="246" name="フローチャート : 判断 245"/>
        <xdr:cNvSpPr/>
      </xdr:nvSpPr>
      <xdr:spPr>
        <a:xfrm>
          <a:off x="1079500" y="166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153973</xdr:rowOff>
    </xdr:from>
    <xdr:ext cx="534377" cy="259045"/>
    <xdr:sp macro="" textlink="">
      <xdr:nvSpPr>
        <xdr:cNvPr id="247" name="テキスト ボックス 246"/>
        <xdr:cNvSpPr txBox="1"/>
      </xdr:nvSpPr>
      <xdr:spPr>
        <a:xfrm>
          <a:off x="863111" y="16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82462</xdr:rowOff>
    </xdr:from>
    <xdr:to>
      <xdr:col>6</xdr:col>
      <xdr:colOff>561975</xdr:colOff>
      <xdr:row>97</xdr:row>
      <xdr:rowOff>12612</xdr:rowOff>
    </xdr:to>
    <xdr:sp macro="" textlink="">
      <xdr:nvSpPr>
        <xdr:cNvPr id="253" name="円/楕円 252"/>
        <xdr:cNvSpPr/>
      </xdr:nvSpPr>
      <xdr:spPr>
        <a:xfrm>
          <a:off x="4584700" y="165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105339</xdr:rowOff>
    </xdr:from>
    <xdr:ext cx="534377" cy="259045"/>
    <xdr:sp macro="" textlink="">
      <xdr:nvSpPr>
        <xdr:cNvPr id="254" name="扶助費該当値テキスト"/>
        <xdr:cNvSpPr txBox="1"/>
      </xdr:nvSpPr>
      <xdr:spPr>
        <a:xfrm>
          <a:off x="4686300" y="163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167920</xdr:rowOff>
    </xdr:from>
    <xdr:to>
      <xdr:col>5</xdr:col>
      <xdr:colOff>409575</xdr:colOff>
      <xdr:row>97</xdr:row>
      <xdr:rowOff>98070</xdr:rowOff>
    </xdr:to>
    <xdr:sp macro="" textlink="">
      <xdr:nvSpPr>
        <xdr:cNvPr id="255" name="円/楕円 254"/>
        <xdr:cNvSpPr/>
      </xdr:nvSpPr>
      <xdr:spPr>
        <a:xfrm>
          <a:off x="3746500" y="166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89197</xdr:rowOff>
    </xdr:from>
    <xdr:ext cx="534377" cy="259045"/>
    <xdr:sp macro="" textlink="">
      <xdr:nvSpPr>
        <xdr:cNvPr id="256" name="テキスト ボックス 255"/>
        <xdr:cNvSpPr txBox="1"/>
      </xdr:nvSpPr>
      <xdr:spPr>
        <a:xfrm>
          <a:off x="3530111" y="167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22816</xdr:rowOff>
    </xdr:from>
    <xdr:to>
      <xdr:col>4</xdr:col>
      <xdr:colOff>206375</xdr:colOff>
      <xdr:row>97</xdr:row>
      <xdr:rowOff>124416</xdr:rowOff>
    </xdr:to>
    <xdr:sp macro="" textlink="">
      <xdr:nvSpPr>
        <xdr:cNvPr id="257" name="円/楕円 256"/>
        <xdr:cNvSpPr/>
      </xdr:nvSpPr>
      <xdr:spPr>
        <a:xfrm>
          <a:off x="2857500" y="166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115543</xdr:rowOff>
    </xdr:from>
    <xdr:ext cx="534377" cy="259045"/>
    <xdr:sp macro="" textlink="">
      <xdr:nvSpPr>
        <xdr:cNvPr id="258" name="テキスト ボックス 257"/>
        <xdr:cNvSpPr txBox="1"/>
      </xdr:nvSpPr>
      <xdr:spPr>
        <a:xfrm>
          <a:off x="2641111" y="1674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147498</xdr:rowOff>
    </xdr:from>
    <xdr:to>
      <xdr:col>3</xdr:col>
      <xdr:colOff>3175</xdr:colOff>
      <xdr:row>98</xdr:row>
      <xdr:rowOff>77648</xdr:rowOff>
    </xdr:to>
    <xdr:sp macro="" textlink="">
      <xdr:nvSpPr>
        <xdr:cNvPr id="259" name="円/楕円 258"/>
        <xdr:cNvSpPr/>
      </xdr:nvSpPr>
      <xdr:spPr>
        <a:xfrm>
          <a:off x="1968500" y="167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68775</xdr:rowOff>
    </xdr:from>
    <xdr:ext cx="534377" cy="259045"/>
    <xdr:sp macro="" textlink="">
      <xdr:nvSpPr>
        <xdr:cNvPr id="260" name="テキスト ボックス 259"/>
        <xdr:cNvSpPr txBox="1"/>
      </xdr:nvSpPr>
      <xdr:spPr>
        <a:xfrm>
          <a:off x="1752111" y="168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149840</xdr:rowOff>
    </xdr:from>
    <xdr:to>
      <xdr:col>1</xdr:col>
      <xdr:colOff>485775</xdr:colOff>
      <xdr:row>98</xdr:row>
      <xdr:rowOff>79990</xdr:rowOff>
    </xdr:to>
    <xdr:sp macro="" textlink="">
      <xdr:nvSpPr>
        <xdr:cNvPr id="261" name="円/楕円 260"/>
        <xdr:cNvSpPr/>
      </xdr:nvSpPr>
      <xdr:spPr>
        <a:xfrm>
          <a:off x="1079500" y="167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71117</xdr:rowOff>
    </xdr:from>
    <xdr:ext cx="534377" cy="259045"/>
    <xdr:sp macro="" textlink="">
      <xdr:nvSpPr>
        <xdr:cNvPr id="262" name="テキスト ボックス 261"/>
        <xdr:cNvSpPr txBox="1"/>
      </xdr:nvSpPr>
      <xdr:spPr>
        <a:xfrm>
          <a:off x="863111" y="168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43382</xdr:rowOff>
    </xdr:from>
    <xdr:to>
      <xdr:col>15</xdr:col>
      <xdr:colOff>180975</xdr:colOff>
      <xdr:row>34</xdr:row>
      <xdr:rowOff>170127</xdr:rowOff>
    </xdr:to>
    <xdr:cxnSp macro="">
      <xdr:nvCxnSpPr>
        <xdr:cNvPr id="289" name="直線コネクタ 288"/>
        <xdr:cNvCxnSpPr/>
      </xdr:nvCxnSpPr>
      <xdr:spPr>
        <a:xfrm flipV="1">
          <a:off x="9639300" y="5872682"/>
          <a:ext cx="838200" cy="1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170127</xdr:rowOff>
    </xdr:from>
    <xdr:to>
      <xdr:col>14</xdr:col>
      <xdr:colOff>28575</xdr:colOff>
      <xdr:row>35</xdr:row>
      <xdr:rowOff>127717</xdr:rowOff>
    </xdr:to>
    <xdr:cxnSp macro="">
      <xdr:nvCxnSpPr>
        <xdr:cNvPr id="292" name="直線コネクタ 291"/>
        <xdr:cNvCxnSpPr/>
      </xdr:nvCxnSpPr>
      <xdr:spPr>
        <a:xfrm flipV="1">
          <a:off x="8750300" y="5999427"/>
          <a:ext cx="889000" cy="12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75998</xdr:rowOff>
    </xdr:from>
    <xdr:to>
      <xdr:col>14</xdr:col>
      <xdr:colOff>79375</xdr:colOff>
      <xdr:row>37</xdr:row>
      <xdr:rowOff>6148</xdr:rowOff>
    </xdr:to>
    <xdr:sp macro="" textlink="">
      <xdr:nvSpPr>
        <xdr:cNvPr id="293" name="フローチャート : 判断 292"/>
        <xdr:cNvSpPr/>
      </xdr:nvSpPr>
      <xdr:spPr>
        <a:xfrm>
          <a:off x="9588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168725</xdr:rowOff>
    </xdr:from>
    <xdr:ext cx="534377" cy="259045"/>
    <xdr:sp macro="" textlink="">
      <xdr:nvSpPr>
        <xdr:cNvPr id="294" name="テキスト ボックス 293"/>
        <xdr:cNvSpPr txBox="1"/>
      </xdr:nvSpPr>
      <xdr:spPr>
        <a:xfrm>
          <a:off x="9372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127717</xdr:rowOff>
    </xdr:from>
    <xdr:to>
      <xdr:col>12</xdr:col>
      <xdr:colOff>511175</xdr:colOff>
      <xdr:row>36</xdr:row>
      <xdr:rowOff>75687</xdr:rowOff>
    </xdr:to>
    <xdr:cxnSp macro="">
      <xdr:nvCxnSpPr>
        <xdr:cNvPr id="295" name="直線コネクタ 294"/>
        <xdr:cNvCxnSpPr/>
      </xdr:nvCxnSpPr>
      <xdr:spPr>
        <a:xfrm flipV="1">
          <a:off x="7861300" y="6128467"/>
          <a:ext cx="889000" cy="1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155528</xdr:rowOff>
    </xdr:from>
    <xdr:to>
      <xdr:col>12</xdr:col>
      <xdr:colOff>561975</xdr:colOff>
      <xdr:row>37</xdr:row>
      <xdr:rowOff>85678</xdr:rowOff>
    </xdr:to>
    <xdr:sp macro="" textlink="">
      <xdr:nvSpPr>
        <xdr:cNvPr id="296" name="フローチャート : 判断 295"/>
        <xdr:cNvSpPr/>
      </xdr:nvSpPr>
      <xdr:spPr>
        <a:xfrm>
          <a:off x="8699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76805</xdr:rowOff>
    </xdr:from>
    <xdr:ext cx="534377" cy="259045"/>
    <xdr:sp macro="" textlink="">
      <xdr:nvSpPr>
        <xdr:cNvPr id="297" name="テキスト ボックス 296"/>
        <xdr:cNvSpPr txBox="1"/>
      </xdr:nvSpPr>
      <xdr:spPr>
        <a:xfrm>
          <a:off x="8483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75687</xdr:rowOff>
    </xdr:from>
    <xdr:to>
      <xdr:col>11</xdr:col>
      <xdr:colOff>307975</xdr:colOff>
      <xdr:row>36</xdr:row>
      <xdr:rowOff>119926</xdr:rowOff>
    </xdr:to>
    <xdr:cxnSp macro="">
      <xdr:nvCxnSpPr>
        <xdr:cNvPr id="298" name="直線コネクタ 297"/>
        <xdr:cNvCxnSpPr/>
      </xdr:nvCxnSpPr>
      <xdr:spPr>
        <a:xfrm flipV="1">
          <a:off x="6972300" y="6247887"/>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157741</xdr:rowOff>
    </xdr:from>
    <xdr:to>
      <xdr:col>11</xdr:col>
      <xdr:colOff>358775</xdr:colOff>
      <xdr:row>37</xdr:row>
      <xdr:rowOff>87891</xdr:rowOff>
    </xdr:to>
    <xdr:sp macro="" textlink="">
      <xdr:nvSpPr>
        <xdr:cNvPr id="299" name="フローチャート : 判断 298"/>
        <xdr:cNvSpPr/>
      </xdr:nvSpPr>
      <xdr:spPr>
        <a:xfrm>
          <a:off x="7810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79018</xdr:rowOff>
    </xdr:from>
    <xdr:ext cx="534377" cy="259045"/>
    <xdr:sp macro="" textlink="">
      <xdr:nvSpPr>
        <xdr:cNvPr id="300" name="テキスト ボックス 299"/>
        <xdr:cNvSpPr txBox="1"/>
      </xdr:nvSpPr>
      <xdr:spPr>
        <a:xfrm>
          <a:off x="7594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104875</xdr:rowOff>
    </xdr:from>
    <xdr:to>
      <xdr:col>10</xdr:col>
      <xdr:colOff>155575</xdr:colOff>
      <xdr:row>37</xdr:row>
      <xdr:rowOff>35025</xdr:rowOff>
    </xdr:to>
    <xdr:sp macro="" textlink="">
      <xdr:nvSpPr>
        <xdr:cNvPr id="301" name="フローチャート : 判断 300"/>
        <xdr:cNvSpPr/>
      </xdr:nvSpPr>
      <xdr:spPr>
        <a:xfrm>
          <a:off x="6921500" y="627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26152</xdr:rowOff>
    </xdr:from>
    <xdr:ext cx="534377" cy="259045"/>
    <xdr:sp macro="" textlink="">
      <xdr:nvSpPr>
        <xdr:cNvPr id="302" name="テキスト ボックス 301"/>
        <xdr:cNvSpPr txBox="1"/>
      </xdr:nvSpPr>
      <xdr:spPr>
        <a:xfrm>
          <a:off x="6705111" y="636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164032</xdr:rowOff>
    </xdr:from>
    <xdr:to>
      <xdr:col>15</xdr:col>
      <xdr:colOff>231775</xdr:colOff>
      <xdr:row>34</xdr:row>
      <xdr:rowOff>94182</xdr:rowOff>
    </xdr:to>
    <xdr:sp macro="" textlink="">
      <xdr:nvSpPr>
        <xdr:cNvPr id="308" name="円/楕円 307"/>
        <xdr:cNvSpPr/>
      </xdr:nvSpPr>
      <xdr:spPr>
        <a:xfrm>
          <a:off x="10426700" y="58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15459</xdr:rowOff>
    </xdr:from>
    <xdr:ext cx="599010" cy="259045"/>
    <xdr:sp macro="" textlink="">
      <xdr:nvSpPr>
        <xdr:cNvPr id="309" name="補助費等該当値テキスト"/>
        <xdr:cNvSpPr txBox="1"/>
      </xdr:nvSpPr>
      <xdr:spPr>
        <a:xfrm>
          <a:off x="10528300" y="56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171,067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119327</xdr:rowOff>
    </xdr:from>
    <xdr:to>
      <xdr:col>14</xdr:col>
      <xdr:colOff>79375</xdr:colOff>
      <xdr:row>35</xdr:row>
      <xdr:rowOff>49477</xdr:rowOff>
    </xdr:to>
    <xdr:sp macro="" textlink="">
      <xdr:nvSpPr>
        <xdr:cNvPr id="310" name="円/楕円 309"/>
        <xdr:cNvSpPr/>
      </xdr:nvSpPr>
      <xdr:spPr>
        <a:xfrm>
          <a:off x="9588500" y="59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66004</xdr:rowOff>
    </xdr:from>
    <xdr:ext cx="599010" cy="259045"/>
    <xdr:sp macro="" textlink="">
      <xdr:nvSpPr>
        <xdr:cNvPr id="311" name="テキスト ボックス 310"/>
        <xdr:cNvSpPr txBox="1"/>
      </xdr:nvSpPr>
      <xdr:spPr>
        <a:xfrm>
          <a:off x="9339794" y="57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143,345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76917</xdr:rowOff>
    </xdr:from>
    <xdr:to>
      <xdr:col>12</xdr:col>
      <xdr:colOff>561975</xdr:colOff>
      <xdr:row>36</xdr:row>
      <xdr:rowOff>7067</xdr:rowOff>
    </xdr:to>
    <xdr:sp macro="" textlink="">
      <xdr:nvSpPr>
        <xdr:cNvPr id="312" name="円/楕円 311"/>
        <xdr:cNvSpPr/>
      </xdr:nvSpPr>
      <xdr:spPr>
        <a:xfrm>
          <a:off x="8699500" y="60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23594</xdr:rowOff>
    </xdr:from>
    <xdr:ext cx="599010" cy="259045"/>
    <xdr:sp macro="" textlink="">
      <xdr:nvSpPr>
        <xdr:cNvPr id="313" name="テキスト ボックス 312"/>
        <xdr:cNvSpPr txBox="1"/>
      </xdr:nvSpPr>
      <xdr:spPr>
        <a:xfrm>
          <a:off x="8450794" y="585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115,121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24887</xdr:rowOff>
    </xdr:from>
    <xdr:to>
      <xdr:col>11</xdr:col>
      <xdr:colOff>358775</xdr:colOff>
      <xdr:row>36</xdr:row>
      <xdr:rowOff>126487</xdr:rowOff>
    </xdr:to>
    <xdr:sp macro="" textlink="">
      <xdr:nvSpPr>
        <xdr:cNvPr id="314" name="円/楕円 313"/>
        <xdr:cNvSpPr/>
      </xdr:nvSpPr>
      <xdr:spPr>
        <a:xfrm>
          <a:off x="7810500" y="61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143014</xdr:rowOff>
    </xdr:from>
    <xdr:ext cx="534377" cy="259045"/>
    <xdr:sp macro="" textlink="">
      <xdr:nvSpPr>
        <xdr:cNvPr id="315" name="テキスト ボックス 314"/>
        <xdr:cNvSpPr txBox="1"/>
      </xdr:nvSpPr>
      <xdr:spPr>
        <a:xfrm>
          <a:off x="7594111" y="597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69126</xdr:rowOff>
    </xdr:from>
    <xdr:to>
      <xdr:col>10</xdr:col>
      <xdr:colOff>155575</xdr:colOff>
      <xdr:row>36</xdr:row>
      <xdr:rowOff>170726</xdr:rowOff>
    </xdr:to>
    <xdr:sp macro="" textlink="">
      <xdr:nvSpPr>
        <xdr:cNvPr id="316" name="円/楕円 315"/>
        <xdr:cNvSpPr/>
      </xdr:nvSpPr>
      <xdr:spPr>
        <a:xfrm>
          <a:off x="6921500" y="62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15803</xdr:rowOff>
    </xdr:from>
    <xdr:ext cx="534377" cy="259045"/>
    <xdr:sp macro="" textlink="">
      <xdr:nvSpPr>
        <xdr:cNvPr id="317" name="テキスト ボックス 316"/>
        <xdr:cNvSpPr txBox="1"/>
      </xdr:nvSpPr>
      <xdr:spPr>
        <a:xfrm>
          <a:off x="6705111" y="60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168018</xdr:rowOff>
    </xdr:from>
    <xdr:to>
      <xdr:col>15</xdr:col>
      <xdr:colOff>180975</xdr:colOff>
      <xdr:row>58</xdr:row>
      <xdr:rowOff>168652</xdr:rowOff>
    </xdr:to>
    <xdr:cxnSp macro="">
      <xdr:nvCxnSpPr>
        <xdr:cNvPr id="346" name="直線コネクタ 345"/>
        <xdr:cNvCxnSpPr/>
      </xdr:nvCxnSpPr>
      <xdr:spPr>
        <a:xfrm>
          <a:off x="9639300" y="10112118"/>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163364</xdr:rowOff>
    </xdr:from>
    <xdr:to>
      <xdr:col>14</xdr:col>
      <xdr:colOff>28575</xdr:colOff>
      <xdr:row>58</xdr:row>
      <xdr:rowOff>168018</xdr:rowOff>
    </xdr:to>
    <xdr:cxnSp macro="">
      <xdr:nvCxnSpPr>
        <xdr:cNvPr id="349" name="直線コネクタ 348"/>
        <xdr:cNvCxnSpPr/>
      </xdr:nvCxnSpPr>
      <xdr:spPr>
        <a:xfrm>
          <a:off x="8750300" y="10107464"/>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107209</xdr:rowOff>
    </xdr:from>
    <xdr:to>
      <xdr:col>14</xdr:col>
      <xdr:colOff>79375</xdr:colOff>
      <xdr:row>59</xdr:row>
      <xdr:rowOff>37359</xdr:rowOff>
    </xdr:to>
    <xdr:sp macro="" textlink="">
      <xdr:nvSpPr>
        <xdr:cNvPr id="350" name="フローチャート : 判断 349"/>
        <xdr:cNvSpPr/>
      </xdr:nvSpPr>
      <xdr:spPr>
        <a:xfrm>
          <a:off x="9588500" y="100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53886</xdr:rowOff>
    </xdr:from>
    <xdr:ext cx="534377" cy="259045"/>
    <xdr:sp macro="" textlink="">
      <xdr:nvSpPr>
        <xdr:cNvPr id="351" name="テキスト ボックス 350"/>
        <xdr:cNvSpPr txBox="1"/>
      </xdr:nvSpPr>
      <xdr:spPr>
        <a:xfrm>
          <a:off x="9372111" y="982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128418</xdr:rowOff>
    </xdr:from>
    <xdr:to>
      <xdr:col>12</xdr:col>
      <xdr:colOff>511175</xdr:colOff>
      <xdr:row>58</xdr:row>
      <xdr:rowOff>163364</xdr:rowOff>
    </xdr:to>
    <xdr:cxnSp macro="">
      <xdr:nvCxnSpPr>
        <xdr:cNvPr id="352" name="直線コネクタ 351"/>
        <xdr:cNvCxnSpPr/>
      </xdr:nvCxnSpPr>
      <xdr:spPr>
        <a:xfrm>
          <a:off x="7861300" y="10072518"/>
          <a:ext cx="889000" cy="3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100174</xdr:rowOff>
    </xdr:from>
    <xdr:to>
      <xdr:col>12</xdr:col>
      <xdr:colOff>561975</xdr:colOff>
      <xdr:row>59</xdr:row>
      <xdr:rowOff>30324</xdr:rowOff>
    </xdr:to>
    <xdr:sp macro="" textlink="">
      <xdr:nvSpPr>
        <xdr:cNvPr id="353" name="フローチャート : 判断 352"/>
        <xdr:cNvSpPr/>
      </xdr:nvSpPr>
      <xdr:spPr>
        <a:xfrm>
          <a:off x="8699500" y="1004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46851</xdr:rowOff>
    </xdr:from>
    <xdr:ext cx="534377" cy="259045"/>
    <xdr:sp macro="" textlink="">
      <xdr:nvSpPr>
        <xdr:cNvPr id="354" name="テキスト ボックス 353"/>
        <xdr:cNvSpPr txBox="1"/>
      </xdr:nvSpPr>
      <xdr:spPr>
        <a:xfrm>
          <a:off x="8483111" y="98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128418</xdr:rowOff>
    </xdr:from>
    <xdr:to>
      <xdr:col>11</xdr:col>
      <xdr:colOff>307975</xdr:colOff>
      <xdr:row>58</xdr:row>
      <xdr:rowOff>165626</xdr:rowOff>
    </xdr:to>
    <xdr:cxnSp macro="">
      <xdr:nvCxnSpPr>
        <xdr:cNvPr id="355" name="直線コネクタ 354"/>
        <xdr:cNvCxnSpPr/>
      </xdr:nvCxnSpPr>
      <xdr:spPr>
        <a:xfrm flipV="1">
          <a:off x="6972300" y="10072518"/>
          <a:ext cx="889000" cy="3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108374</xdr:rowOff>
    </xdr:from>
    <xdr:to>
      <xdr:col>11</xdr:col>
      <xdr:colOff>358775</xdr:colOff>
      <xdr:row>59</xdr:row>
      <xdr:rowOff>38524</xdr:rowOff>
    </xdr:to>
    <xdr:sp macro="" textlink="">
      <xdr:nvSpPr>
        <xdr:cNvPr id="356" name="フローチャート : 判断 355"/>
        <xdr:cNvSpPr/>
      </xdr:nvSpPr>
      <xdr:spPr>
        <a:xfrm>
          <a:off x="7810500" y="100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29651</xdr:rowOff>
    </xdr:from>
    <xdr:ext cx="534377" cy="259045"/>
    <xdr:sp macro="" textlink="">
      <xdr:nvSpPr>
        <xdr:cNvPr id="357" name="テキスト ボックス 356"/>
        <xdr:cNvSpPr txBox="1"/>
      </xdr:nvSpPr>
      <xdr:spPr>
        <a:xfrm>
          <a:off x="7594111" y="10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111908</xdr:rowOff>
    </xdr:from>
    <xdr:to>
      <xdr:col>10</xdr:col>
      <xdr:colOff>155575</xdr:colOff>
      <xdr:row>59</xdr:row>
      <xdr:rowOff>42058</xdr:rowOff>
    </xdr:to>
    <xdr:sp macro="" textlink="">
      <xdr:nvSpPr>
        <xdr:cNvPr id="358" name="フローチャート : 判断 357"/>
        <xdr:cNvSpPr/>
      </xdr:nvSpPr>
      <xdr:spPr>
        <a:xfrm>
          <a:off x="6921500" y="1005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58585</xdr:rowOff>
    </xdr:from>
    <xdr:ext cx="534377" cy="259045"/>
    <xdr:sp macro="" textlink="">
      <xdr:nvSpPr>
        <xdr:cNvPr id="359" name="テキスト ボックス 358"/>
        <xdr:cNvSpPr txBox="1"/>
      </xdr:nvSpPr>
      <xdr:spPr>
        <a:xfrm>
          <a:off x="6705111" y="98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117852</xdr:rowOff>
    </xdr:from>
    <xdr:to>
      <xdr:col>15</xdr:col>
      <xdr:colOff>231775</xdr:colOff>
      <xdr:row>59</xdr:row>
      <xdr:rowOff>48002</xdr:rowOff>
    </xdr:to>
    <xdr:sp macro="" textlink="">
      <xdr:nvSpPr>
        <xdr:cNvPr id="365" name="円/楕円 364"/>
        <xdr:cNvSpPr/>
      </xdr:nvSpPr>
      <xdr:spPr>
        <a:xfrm>
          <a:off x="10426700" y="100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117218</xdr:rowOff>
    </xdr:from>
    <xdr:to>
      <xdr:col>14</xdr:col>
      <xdr:colOff>79375</xdr:colOff>
      <xdr:row>59</xdr:row>
      <xdr:rowOff>47368</xdr:rowOff>
    </xdr:to>
    <xdr:sp macro="" textlink="">
      <xdr:nvSpPr>
        <xdr:cNvPr id="367" name="円/楕円 366"/>
        <xdr:cNvSpPr/>
      </xdr:nvSpPr>
      <xdr:spPr>
        <a:xfrm>
          <a:off x="9588500" y="100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38495</xdr:rowOff>
    </xdr:from>
    <xdr:ext cx="534377" cy="259045"/>
    <xdr:sp macro="" textlink="">
      <xdr:nvSpPr>
        <xdr:cNvPr id="368" name="テキスト ボックス 367"/>
        <xdr:cNvSpPr txBox="1"/>
      </xdr:nvSpPr>
      <xdr:spPr>
        <a:xfrm>
          <a:off x="9372111" y="101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112564</xdr:rowOff>
    </xdr:from>
    <xdr:to>
      <xdr:col>12</xdr:col>
      <xdr:colOff>561975</xdr:colOff>
      <xdr:row>59</xdr:row>
      <xdr:rowOff>42714</xdr:rowOff>
    </xdr:to>
    <xdr:sp macro="" textlink="">
      <xdr:nvSpPr>
        <xdr:cNvPr id="369" name="円/楕円 368"/>
        <xdr:cNvSpPr/>
      </xdr:nvSpPr>
      <xdr:spPr>
        <a:xfrm>
          <a:off x="8699500" y="100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33841</xdr:rowOff>
    </xdr:from>
    <xdr:ext cx="534377" cy="259045"/>
    <xdr:sp macro="" textlink="">
      <xdr:nvSpPr>
        <xdr:cNvPr id="370" name="テキスト ボックス 369"/>
        <xdr:cNvSpPr txBox="1"/>
      </xdr:nvSpPr>
      <xdr:spPr>
        <a:xfrm>
          <a:off x="8483111" y="1014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77618</xdr:rowOff>
    </xdr:from>
    <xdr:to>
      <xdr:col>11</xdr:col>
      <xdr:colOff>358775</xdr:colOff>
      <xdr:row>59</xdr:row>
      <xdr:rowOff>7768</xdr:rowOff>
    </xdr:to>
    <xdr:sp macro="" textlink="">
      <xdr:nvSpPr>
        <xdr:cNvPr id="371" name="円/楕円 370"/>
        <xdr:cNvSpPr/>
      </xdr:nvSpPr>
      <xdr:spPr>
        <a:xfrm>
          <a:off x="7810500" y="100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24295</xdr:rowOff>
    </xdr:from>
    <xdr:ext cx="599010" cy="259045"/>
    <xdr:sp macro="" textlink="">
      <xdr:nvSpPr>
        <xdr:cNvPr id="372" name="テキスト ボックス 371"/>
        <xdr:cNvSpPr txBox="1"/>
      </xdr:nvSpPr>
      <xdr:spPr>
        <a:xfrm>
          <a:off x="7561794" y="979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114826</xdr:rowOff>
    </xdr:from>
    <xdr:to>
      <xdr:col>10</xdr:col>
      <xdr:colOff>155575</xdr:colOff>
      <xdr:row>59</xdr:row>
      <xdr:rowOff>44976</xdr:rowOff>
    </xdr:to>
    <xdr:sp macro="" textlink="">
      <xdr:nvSpPr>
        <xdr:cNvPr id="373" name="円/楕円 372"/>
        <xdr:cNvSpPr/>
      </xdr:nvSpPr>
      <xdr:spPr>
        <a:xfrm>
          <a:off x="6921500" y="100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36103</xdr:rowOff>
    </xdr:from>
    <xdr:ext cx="534377" cy="259045"/>
    <xdr:sp macro="" textlink="">
      <xdr:nvSpPr>
        <xdr:cNvPr id="374" name="テキスト ボックス 373"/>
        <xdr:cNvSpPr txBox="1"/>
      </xdr:nvSpPr>
      <xdr:spPr>
        <a:xfrm>
          <a:off x="6705111" y="101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34300</xdr:rowOff>
    </xdr:from>
    <xdr:to>
      <xdr:col>15</xdr:col>
      <xdr:colOff>180975</xdr:colOff>
      <xdr:row>79</xdr:row>
      <xdr:rowOff>43171</xdr:rowOff>
    </xdr:to>
    <xdr:cxnSp macro="">
      <xdr:nvCxnSpPr>
        <xdr:cNvPr id="403" name="直線コネクタ 402"/>
        <xdr:cNvCxnSpPr/>
      </xdr:nvCxnSpPr>
      <xdr:spPr>
        <a:xfrm flipV="1">
          <a:off x="9639300" y="13578850"/>
          <a:ext cx="8382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39557</xdr:rowOff>
    </xdr:from>
    <xdr:to>
      <xdr:col>14</xdr:col>
      <xdr:colOff>28575</xdr:colOff>
      <xdr:row>79</xdr:row>
      <xdr:rowOff>43171</xdr:rowOff>
    </xdr:to>
    <xdr:cxnSp macro="">
      <xdr:nvCxnSpPr>
        <xdr:cNvPr id="406" name="直線コネクタ 405"/>
        <xdr:cNvCxnSpPr/>
      </xdr:nvCxnSpPr>
      <xdr:spPr>
        <a:xfrm>
          <a:off x="8750300" y="13584107"/>
          <a:ext cx="8890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143383</xdr:rowOff>
    </xdr:from>
    <xdr:to>
      <xdr:col>14</xdr:col>
      <xdr:colOff>79375</xdr:colOff>
      <xdr:row>79</xdr:row>
      <xdr:rowOff>73533</xdr:rowOff>
    </xdr:to>
    <xdr:sp macro="" textlink="">
      <xdr:nvSpPr>
        <xdr:cNvPr id="407" name="フローチャート : 判断 406"/>
        <xdr:cNvSpPr/>
      </xdr:nvSpPr>
      <xdr:spPr>
        <a:xfrm>
          <a:off x="9588500" y="135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90060</xdr:rowOff>
    </xdr:from>
    <xdr:ext cx="534377" cy="259045"/>
    <xdr:sp macro="" textlink="">
      <xdr:nvSpPr>
        <xdr:cNvPr id="408" name="テキスト ボックス 407"/>
        <xdr:cNvSpPr txBox="1"/>
      </xdr:nvSpPr>
      <xdr:spPr>
        <a:xfrm>
          <a:off x="9372111" y="1329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134320</xdr:rowOff>
    </xdr:from>
    <xdr:to>
      <xdr:col>12</xdr:col>
      <xdr:colOff>561975</xdr:colOff>
      <xdr:row>79</xdr:row>
      <xdr:rowOff>64470</xdr:rowOff>
    </xdr:to>
    <xdr:sp macro="" textlink="">
      <xdr:nvSpPr>
        <xdr:cNvPr id="409" name="フローチャート : 判断 408"/>
        <xdr:cNvSpPr/>
      </xdr:nvSpPr>
      <xdr:spPr>
        <a:xfrm>
          <a:off x="8699500" y="1350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80997</xdr:rowOff>
    </xdr:from>
    <xdr:ext cx="534377" cy="259045"/>
    <xdr:sp macro="" textlink="">
      <xdr:nvSpPr>
        <xdr:cNvPr id="410" name="テキスト ボックス 409"/>
        <xdr:cNvSpPr txBox="1"/>
      </xdr:nvSpPr>
      <xdr:spPr>
        <a:xfrm>
          <a:off x="8483111" y="1328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154950</xdr:rowOff>
    </xdr:from>
    <xdr:to>
      <xdr:col>15</xdr:col>
      <xdr:colOff>231775</xdr:colOff>
      <xdr:row>79</xdr:row>
      <xdr:rowOff>85100</xdr:rowOff>
    </xdr:to>
    <xdr:sp macro="" textlink="">
      <xdr:nvSpPr>
        <xdr:cNvPr id="416" name="円/楕円 415"/>
        <xdr:cNvSpPr/>
      </xdr:nvSpPr>
      <xdr:spPr>
        <a:xfrm>
          <a:off x="10426700" y="1352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534377" cy="259045"/>
    <xdr:sp macro="" textlink="">
      <xdr:nvSpPr>
        <xdr:cNvPr id="417" name="普通建設事業費 （ うち新規整備　）該当値テキスト"/>
        <xdr:cNvSpPr txBox="1"/>
      </xdr:nvSpPr>
      <xdr:spPr>
        <a:xfrm>
          <a:off x="10528300" y="134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163821</xdr:rowOff>
    </xdr:from>
    <xdr:to>
      <xdr:col>14</xdr:col>
      <xdr:colOff>79375</xdr:colOff>
      <xdr:row>79</xdr:row>
      <xdr:rowOff>93971</xdr:rowOff>
    </xdr:to>
    <xdr:sp macro="" textlink="">
      <xdr:nvSpPr>
        <xdr:cNvPr id="418" name="円/楕円 417"/>
        <xdr:cNvSpPr/>
      </xdr:nvSpPr>
      <xdr:spPr>
        <a:xfrm>
          <a:off x="9588500" y="135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85098</xdr:rowOff>
    </xdr:from>
    <xdr:ext cx="469744" cy="259045"/>
    <xdr:sp macro="" textlink="">
      <xdr:nvSpPr>
        <xdr:cNvPr id="419" name="テキスト ボックス 418"/>
        <xdr:cNvSpPr txBox="1"/>
      </xdr:nvSpPr>
      <xdr:spPr>
        <a:xfrm>
          <a:off x="9404427" y="1362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160207</xdr:rowOff>
    </xdr:from>
    <xdr:to>
      <xdr:col>12</xdr:col>
      <xdr:colOff>561975</xdr:colOff>
      <xdr:row>79</xdr:row>
      <xdr:rowOff>90357</xdr:rowOff>
    </xdr:to>
    <xdr:sp macro="" textlink="">
      <xdr:nvSpPr>
        <xdr:cNvPr id="420" name="円/楕円 419"/>
        <xdr:cNvSpPr/>
      </xdr:nvSpPr>
      <xdr:spPr>
        <a:xfrm>
          <a:off x="8699500" y="1353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81484</xdr:rowOff>
    </xdr:from>
    <xdr:ext cx="469744" cy="259045"/>
    <xdr:sp macro="" textlink="">
      <xdr:nvSpPr>
        <xdr:cNvPr id="421" name="テキスト ボックス 420"/>
        <xdr:cNvSpPr txBox="1"/>
      </xdr:nvSpPr>
      <xdr:spPr>
        <a:xfrm>
          <a:off x="8515427" y="136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56855</xdr:rowOff>
    </xdr:from>
    <xdr:to>
      <xdr:col>15</xdr:col>
      <xdr:colOff>180975</xdr:colOff>
      <xdr:row>97</xdr:row>
      <xdr:rowOff>146371</xdr:rowOff>
    </xdr:to>
    <xdr:cxnSp macro="">
      <xdr:nvCxnSpPr>
        <xdr:cNvPr id="448" name="直線コネクタ 447"/>
        <xdr:cNvCxnSpPr/>
      </xdr:nvCxnSpPr>
      <xdr:spPr>
        <a:xfrm>
          <a:off x="9639300" y="16687505"/>
          <a:ext cx="838200" cy="8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36812</xdr:rowOff>
    </xdr:from>
    <xdr:to>
      <xdr:col>14</xdr:col>
      <xdr:colOff>28575</xdr:colOff>
      <xdr:row>97</xdr:row>
      <xdr:rowOff>56855</xdr:rowOff>
    </xdr:to>
    <xdr:cxnSp macro="">
      <xdr:nvCxnSpPr>
        <xdr:cNvPr id="451" name="直線コネクタ 450"/>
        <xdr:cNvCxnSpPr/>
      </xdr:nvCxnSpPr>
      <xdr:spPr>
        <a:xfrm>
          <a:off x="8750300" y="16667462"/>
          <a:ext cx="889000" cy="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95822</xdr:rowOff>
    </xdr:from>
    <xdr:to>
      <xdr:col>14</xdr:col>
      <xdr:colOff>79375</xdr:colOff>
      <xdr:row>98</xdr:row>
      <xdr:rowOff>25972</xdr:rowOff>
    </xdr:to>
    <xdr:sp macro="" textlink="">
      <xdr:nvSpPr>
        <xdr:cNvPr id="452" name="フローチャート : 判断 451"/>
        <xdr:cNvSpPr/>
      </xdr:nvSpPr>
      <xdr:spPr>
        <a:xfrm>
          <a:off x="9588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17099</xdr:rowOff>
    </xdr:from>
    <xdr:ext cx="534377" cy="259045"/>
    <xdr:sp macro="" textlink="">
      <xdr:nvSpPr>
        <xdr:cNvPr id="453" name="テキスト ボックス 452"/>
        <xdr:cNvSpPr txBox="1"/>
      </xdr:nvSpPr>
      <xdr:spPr>
        <a:xfrm>
          <a:off x="9372111" y="168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115601</xdr:rowOff>
    </xdr:from>
    <xdr:to>
      <xdr:col>12</xdr:col>
      <xdr:colOff>561975</xdr:colOff>
      <xdr:row>98</xdr:row>
      <xdr:rowOff>45751</xdr:rowOff>
    </xdr:to>
    <xdr:sp macro="" textlink="">
      <xdr:nvSpPr>
        <xdr:cNvPr id="454" name="フローチャート : 判断 453"/>
        <xdr:cNvSpPr/>
      </xdr:nvSpPr>
      <xdr:spPr>
        <a:xfrm>
          <a:off x="8699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36878</xdr:rowOff>
    </xdr:from>
    <xdr:ext cx="534377" cy="259045"/>
    <xdr:sp macro="" textlink="">
      <xdr:nvSpPr>
        <xdr:cNvPr id="455" name="テキスト ボックス 454"/>
        <xdr:cNvSpPr txBox="1"/>
      </xdr:nvSpPr>
      <xdr:spPr>
        <a:xfrm>
          <a:off x="8483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95571</xdr:rowOff>
    </xdr:from>
    <xdr:to>
      <xdr:col>15</xdr:col>
      <xdr:colOff>231775</xdr:colOff>
      <xdr:row>98</xdr:row>
      <xdr:rowOff>25721</xdr:rowOff>
    </xdr:to>
    <xdr:sp macro="" textlink="">
      <xdr:nvSpPr>
        <xdr:cNvPr id="461" name="円/楕円 460"/>
        <xdr:cNvSpPr/>
      </xdr:nvSpPr>
      <xdr:spPr>
        <a:xfrm>
          <a:off x="10426700" y="1672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73998</xdr:rowOff>
    </xdr:from>
    <xdr:ext cx="534377" cy="259045"/>
    <xdr:sp macro="" textlink="">
      <xdr:nvSpPr>
        <xdr:cNvPr id="462" name="普通建設事業費 （ うち更新整備　）該当値テキスト"/>
        <xdr:cNvSpPr txBox="1"/>
      </xdr:nvSpPr>
      <xdr:spPr>
        <a:xfrm>
          <a:off x="10528300" y="1670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6055</xdr:rowOff>
    </xdr:from>
    <xdr:to>
      <xdr:col>14</xdr:col>
      <xdr:colOff>79375</xdr:colOff>
      <xdr:row>97</xdr:row>
      <xdr:rowOff>107655</xdr:rowOff>
    </xdr:to>
    <xdr:sp macro="" textlink="">
      <xdr:nvSpPr>
        <xdr:cNvPr id="463" name="円/楕円 462"/>
        <xdr:cNvSpPr/>
      </xdr:nvSpPr>
      <xdr:spPr>
        <a:xfrm>
          <a:off x="9588500" y="1663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124182</xdr:rowOff>
    </xdr:from>
    <xdr:ext cx="534377" cy="259045"/>
    <xdr:sp macro="" textlink="">
      <xdr:nvSpPr>
        <xdr:cNvPr id="464" name="テキスト ボックス 463"/>
        <xdr:cNvSpPr txBox="1"/>
      </xdr:nvSpPr>
      <xdr:spPr>
        <a:xfrm>
          <a:off x="9372111" y="1641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157462</xdr:rowOff>
    </xdr:from>
    <xdr:to>
      <xdr:col>12</xdr:col>
      <xdr:colOff>561975</xdr:colOff>
      <xdr:row>97</xdr:row>
      <xdr:rowOff>87612</xdr:rowOff>
    </xdr:to>
    <xdr:sp macro="" textlink="">
      <xdr:nvSpPr>
        <xdr:cNvPr id="465" name="円/楕円 464"/>
        <xdr:cNvSpPr/>
      </xdr:nvSpPr>
      <xdr:spPr>
        <a:xfrm>
          <a:off x="8699500" y="166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104139</xdr:rowOff>
    </xdr:from>
    <xdr:ext cx="534377" cy="259045"/>
    <xdr:sp macro="" textlink="">
      <xdr:nvSpPr>
        <xdr:cNvPr id="466" name="テキスト ボックス 465"/>
        <xdr:cNvSpPr txBox="1"/>
      </xdr:nvSpPr>
      <xdr:spPr>
        <a:xfrm>
          <a:off x="8483111" y="163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133123</xdr:rowOff>
    </xdr:from>
    <xdr:to>
      <xdr:col>23</xdr:col>
      <xdr:colOff>517525</xdr:colOff>
      <xdr:row>38</xdr:row>
      <xdr:rowOff>139560</xdr:rowOff>
    </xdr:to>
    <xdr:cxnSp macro="">
      <xdr:nvCxnSpPr>
        <xdr:cNvPr id="493" name="直線コネクタ 492"/>
        <xdr:cNvCxnSpPr/>
      </xdr:nvCxnSpPr>
      <xdr:spPr>
        <a:xfrm>
          <a:off x="15481300" y="6648223"/>
          <a:ext cx="8382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99704</xdr:rowOff>
    </xdr:from>
    <xdr:to>
      <xdr:col>22</xdr:col>
      <xdr:colOff>365125</xdr:colOff>
      <xdr:row>38</xdr:row>
      <xdr:rowOff>133123</xdr:rowOff>
    </xdr:to>
    <xdr:cxnSp macro="">
      <xdr:nvCxnSpPr>
        <xdr:cNvPr id="496" name="直線コネクタ 495"/>
        <xdr:cNvCxnSpPr/>
      </xdr:nvCxnSpPr>
      <xdr:spPr>
        <a:xfrm>
          <a:off x="14592300" y="6614804"/>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85176</xdr:rowOff>
    </xdr:from>
    <xdr:to>
      <xdr:col>22</xdr:col>
      <xdr:colOff>415925</xdr:colOff>
      <xdr:row>39</xdr:row>
      <xdr:rowOff>15326</xdr:rowOff>
    </xdr:to>
    <xdr:sp macro="" textlink="">
      <xdr:nvSpPr>
        <xdr:cNvPr id="497" name="フローチャート : 判断 496"/>
        <xdr:cNvSpPr/>
      </xdr:nvSpPr>
      <xdr:spPr>
        <a:xfrm>
          <a:off x="15430500" y="660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6453</xdr:rowOff>
    </xdr:from>
    <xdr:ext cx="469744" cy="259045"/>
    <xdr:sp macro="" textlink="">
      <xdr:nvSpPr>
        <xdr:cNvPr id="498" name="テキスト ボックス 497"/>
        <xdr:cNvSpPr txBox="1"/>
      </xdr:nvSpPr>
      <xdr:spPr>
        <a:xfrm>
          <a:off x="15246427" y="669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99704</xdr:rowOff>
    </xdr:from>
    <xdr:to>
      <xdr:col>21</xdr:col>
      <xdr:colOff>161925</xdr:colOff>
      <xdr:row>38</xdr:row>
      <xdr:rowOff>120445</xdr:rowOff>
    </xdr:to>
    <xdr:cxnSp macro="">
      <xdr:nvCxnSpPr>
        <xdr:cNvPr id="499" name="直線コネクタ 498"/>
        <xdr:cNvCxnSpPr/>
      </xdr:nvCxnSpPr>
      <xdr:spPr>
        <a:xfrm flipV="1">
          <a:off x="13703300" y="6614804"/>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80831</xdr:rowOff>
    </xdr:from>
    <xdr:to>
      <xdr:col>21</xdr:col>
      <xdr:colOff>212725</xdr:colOff>
      <xdr:row>39</xdr:row>
      <xdr:rowOff>10981</xdr:rowOff>
    </xdr:to>
    <xdr:sp macro="" textlink="">
      <xdr:nvSpPr>
        <xdr:cNvPr id="500" name="フローチャート : 判断 499"/>
        <xdr:cNvSpPr/>
      </xdr:nvSpPr>
      <xdr:spPr>
        <a:xfrm>
          <a:off x="14541500" y="65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2108</xdr:rowOff>
    </xdr:from>
    <xdr:ext cx="469744" cy="259045"/>
    <xdr:sp macro="" textlink="">
      <xdr:nvSpPr>
        <xdr:cNvPr id="501" name="テキスト ボックス 500"/>
        <xdr:cNvSpPr txBox="1"/>
      </xdr:nvSpPr>
      <xdr:spPr>
        <a:xfrm>
          <a:off x="14357427" y="668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106999</xdr:rowOff>
    </xdr:from>
    <xdr:to>
      <xdr:col>19</xdr:col>
      <xdr:colOff>644525</xdr:colOff>
      <xdr:row>38</xdr:row>
      <xdr:rowOff>120445</xdr:rowOff>
    </xdr:to>
    <xdr:cxnSp macro="">
      <xdr:nvCxnSpPr>
        <xdr:cNvPr id="502" name="直線コネクタ 501"/>
        <xdr:cNvCxnSpPr/>
      </xdr:nvCxnSpPr>
      <xdr:spPr>
        <a:xfrm>
          <a:off x="12814300" y="6622099"/>
          <a:ext cx="889000" cy="1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81258</xdr:rowOff>
    </xdr:from>
    <xdr:to>
      <xdr:col>20</xdr:col>
      <xdr:colOff>9525</xdr:colOff>
      <xdr:row>39</xdr:row>
      <xdr:rowOff>11408</xdr:rowOff>
    </xdr:to>
    <xdr:sp macro="" textlink="">
      <xdr:nvSpPr>
        <xdr:cNvPr id="503" name="フローチャート : 判断 502"/>
        <xdr:cNvSpPr/>
      </xdr:nvSpPr>
      <xdr:spPr>
        <a:xfrm>
          <a:off x="13652500" y="65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2535</xdr:rowOff>
    </xdr:from>
    <xdr:ext cx="469744" cy="259045"/>
    <xdr:sp macro="" textlink="">
      <xdr:nvSpPr>
        <xdr:cNvPr id="504" name="テキスト ボックス 503"/>
        <xdr:cNvSpPr txBox="1"/>
      </xdr:nvSpPr>
      <xdr:spPr>
        <a:xfrm>
          <a:off x="13468427" y="66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54178</xdr:rowOff>
    </xdr:from>
    <xdr:to>
      <xdr:col>18</xdr:col>
      <xdr:colOff>492125</xdr:colOff>
      <xdr:row>38</xdr:row>
      <xdr:rowOff>155778</xdr:rowOff>
    </xdr:to>
    <xdr:sp macro="" textlink="">
      <xdr:nvSpPr>
        <xdr:cNvPr id="505" name="フローチャート : 判断 504"/>
        <xdr:cNvSpPr/>
      </xdr:nvSpPr>
      <xdr:spPr>
        <a:xfrm>
          <a:off x="12763500" y="656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855</xdr:rowOff>
    </xdr:from>
    <xdr:ext cx="534377" cy="259045"/>
    <xdr:sp macro="" textlink="">
      <xdr:nvSpPr>
        <xdr:cNvPr id="506" name="テキスト ボックス 505"/>
        <xdr:cNvSpPr txBox="1"/>
      </xdr:nvSpPr>
      <xdr:spPr>
        <a:xfrm>
          <a:off x="12547111" y="63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88760</xdr:rowOff>
    </xdr:from>
    <xdr:to>
      <xdr:col>23</xdr:col>
      <xdr:colOff>568325</xdr:colOff>
      <xdr:row>39</xdr:row>
      <xdr:rowOff>18910</xdr:rowOff>
    </xdr:to>
    <xdr:sp macro="" textlink="">
      <xdr:nvSpPr>
        <xdr:cNvPr id="512" name="円/楕円 511"/>
        <xdr:cNvSpPr/>
      </xdr:nvSpPr>
      <xdr:spPr>
        <a:xfrm>
          <a:off x="16268700" y="66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54248</xdr:rowOff>
    </xdr:from>
    <xdr:ext cx="313932" cy="259045"/>
    <xdr:sp macro="" textlink="">
      <xdr:nvSpPr>
        <xdr:cNvPr id="513" name="災害復旧事業費該当値テキスト"/>
        <xdr:cNvSpPr txBox="1"/>
      </xdr:nvSpPr>
      <xdr:spPr>
        <a:xfrm>
          <a:off x="16370300" y="65693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82323</xdr:rowOff>
    </xdr:from>
    <xdr:to>
      <xdr:col>22</xdr:col>
      <xdr:colOff>415925</xdr:colOff>
      <xdr:row>39</xdr:row>
      <xdr:rowOff>12473</xdr:rowOff>
    </xdr:to>
    <xdr:sp macro="" textlink="">
      <xdr:nvSpPr>
        <xdr:cNvPr id="514" name="円/楕円 513"/>
        <xdr:cNvSpPr/>
      </xdr:nvSpPr>
      <xdr:spPr>
        <a:xfrm>
          <a:off x="15430500" y="65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29000</xdr:rowOff>
    </xdr:from>
    <xdr:ext cx="469744" cy="259045"/>
    <xdr:sp macro="" textlink="">
      <xdr:nvSpPr>
        <xdr:cNvPr id="515" name="テキスト ボックス 514"/>
        <xdr:cNvSpPr txBox="1"/>
      </xdr:nvSpPr>
      <xdr:spPr>
        <a:xfrm>
          <a:off x="15246427" y="63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48904</xdr:rowOff>
    </xdr:from>
    <xdr:to>
      <xdr:col>21</xdr:col>
      <xdr:colOff>212725</xdr:colOff>
      <xdr:row>38</xdr:row>
      <xdr:rowOff>150504</xdr:rowOff>
    </xdr:to>
    <xdr:sp macro="" textlink="">
      <xdr:nvSpPr>
        <xdr:cNvPr id="516" name="円/楕円 515"/>
        <xdr:cNvSpPr/>
      </xdr:nvSpPr>
      <xdr:spPr>
        <a:xfrm>
          <a:off x="14541500" y="65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167031</xdr:rowOff>
    </xdr:from>
    <xdr:ext cx="534377" cy="259045"/>
    <xdr:sp macro="" textlink="">
      <xdr:nvSpPr>
        <xdr:cNvPr id="517" name="テキスト ボックス 516"/>
        <xdr:cNvSpPr txBox="1"/>
      </xdr:nvSpPr>
      <xdr:spPr>
        <a:xfrm>
          <a:off x="14325111" y="633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69645</xdr:rowOff>
    </xdr:from>
    <xdr:to>
      <xdr:col>20</xdr:col>
      <xdr:colOff>9525</xdr:colOff>
      <xdr:row>38</xdr:row>
      <xdr:rowOff>171245</xdr:rowOff>
    </xdr:to>
    <xdr:sp macro="" textlink="">
      <xdr:nvSpPr>
        <xdr:cNvPr id="518" name="円/楕円 517"/>
        <xdr:cNvSpPr/>
      </xdr:nvSpPr>
      <xdr:spPr>
        <a:xfrm>
          <a:off x="13652500" y="65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16322</xdr:rowOff>
    </xdr:from>
    <xdr:ext cx="469744" cy="259045"/>
    <xdr:sp macro="" textlink="">
      <xdr:nvSpPr>
        <xdr:cNvPr id="519" name="テキスト ボックス 518"/>
        <xdr:cNvSpPr txBox="1"/>
      </xdr:nvSpPr>
      <xdr:spPr>
        <a:xfrm>
          <a:off x="13468427" y="635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56199</xdr:rowOff>
    </xdr:from>
    <xdr:to>
      <xdr:col>18</xdr:col>
      <xdr:colOff>492125</xdr:colOff>
      <xdr:row>38</xdr:row>
      <xdr:rowOff>157799</xdr:rowOff>
    </xdr:to>
    <xdr:sp macro="" textlink="">
      <xdr:nvSpPr>
        <xdr:cNvPr id="520" name="円/楕円 519"/>
        <xdr:cNvSpPr/>
      </xdr:nvSpPr>
      <xdr:spPr>
        <a:xfrm>
          <a:off x="12763500" y="65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148926</xdr:rowOff>
    </xdr:from>
    <xdr:ext cx="534377" cy="259045"/>
    <xdr:sp macro="" textlink="">
      <xdr:nvSpPr>
        <xdr:cNvPr id="521" name="テキスト ボックス 520"/>
        <xdr:cNvSpPr txBox="1"/>
      </xdr:nvSpPr>
      <xdr:spPr>
        <a:xfrm>
          <a:off x="12547111" y="666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2" name="直線コネクタ 53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3" name="テキスト ボックス 53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4" name="直線コネクタ 53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5" name="テキスト ボックス 534"/>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8" name="直線コネクタ 53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9" name="テキスト ボックス 538"/>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0" name="直線コネクタ 53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1" name="テキスト ボックス 540"/>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3" name="テキスト ボックス 54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5" name="直線コネクタ 544"/>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6"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8"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9" name="直線コネクタ 54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0" name="直線コネクタ 549"/>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1"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2" name="フローチャート : 判断 551"/>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3" name="直線コネクタ 552"/>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4" name="フローチャート : 判断 553"/>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5" name="テキスト ボックス 554"/>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6" name="直線コネクタ 555"/>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7" name="フローチャート : 判断 556"/>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8" name="テキスト ボックス 557"/>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9" name="直線コネクタ 558"/>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60" name="フローチャート : 判断 559"/>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1" name="テキスト ボックス 560"/>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62" name="フローチャート : 判断 561"/>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63" name="テキスト ボックス 562"/>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円/楕円 56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0"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1" name="円/楕円 57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2" name="テキスト ボックス 571"/>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3" name="円/楕円 57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4" name="テキスト ボックス 573"/>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5" name="円/楕円 57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6" name="テキスト ボックス 57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円/楕円 57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8" name="テキスト ボックス 57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602" name="直線コネクタ 601"/>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603"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604" name="直線コネクタ 603"/>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605"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606" name="直線コネクタ 605"/>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142420</xdr:rowOff>
    </xdr:from>
    <xdr:to>
      <xdr:col>23</xdr:col>
      <xdr:colOff>517525</xdr:colOff>
      <xdr:row>75</xdr:row>
      <xdr:rowOff>8903</xdr:rowOff>
    </xdr:to>
    <xdr:cxnSp macro="">
      <xdr:nvCxnSpPr>
        <xdr:cNvPr id="607" name="直線コネクタ 606"/>
        <xdr:cNvCxnSpPr/>
      </xdr:nvCxnSpPr>
      <xdr:spPr>
        <a:xfrm>
          <a:off x="15481300" y="12829720"/>
          <a:ext cx="838200" cy="3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8"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9" name="フローチャート : 判断 608"/>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142420</xdr:rowOff>
    </xdr:from>
    <xdr:to>
      <xdr:col>22</xdr:col>
      <xdr:colOff>365125</xdr:colOff>
      <xdr:row>74</xdr:row>
      <xdr:rowOff>144196</xdr:rowOff>
    </xdr:to>
    <xdr:cxnSp macro="">
      <xdr:nvCxnSpPr>
        <xdr:cNvPr id="610" name="直線コネクタ 609"/>
        <xdr:cNvCxnSpPr/>
      </xdr:nvCxnSpPr>
      <xdr:spPr>
        <a:xfrm flipV="1">
          <a:off x="14592300" y="12829720"/>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11" name="フローチャート : 判断 610"/>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12" name="テキスト ボックス 611"/>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98163</xdr:rowOff>
    </xdr:from>
    <xdr:to>
      <xdr:col>21</xdr:col>
      <xdr:colOff>161925</xdr:colOff>
      <xdr:row>74</xdr:row>
      <xdr:rowOff>144196</xdr:rowOff>
    </xdr:to>
    <xdr:cxnSp macro="">
      <xdr:nvCxnSpPr>
        <xdr:cNvPr id="613" name="直線コネクタ 612"/>
        <xdr:cNvCxnSpPr/>
      </xdr:nvCxnSpPr>
      <xdr:spPr>
        <a:xfrm>
          <a:off x="13703300" y="12785463"/>
          <a:ext cx="889000" cy="4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4" name="フローチャート : 判断 613"/>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15" name="テキスト ボックス 614"/>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81338</xdr:rowOff>
    </xdr:from>
    <xdr:to>
      <xdr:col>19</xdr:col>
      <xdr:colOff>644525</xdr:colOff>
      <xdr:row>74</xdr:row>
      <xdr:rowOff>98163</xdr:rowOff>
    </xdr:to>
    <xdr:cxnSp macro="">
      <xdr:nvCxnSpPr>
        <xdr:cNvPr id="616" name="直線コネクタ 615"/>
        <xdr:cNvCxnSpPr/>
      </xdr:nvCxnSpPr>
      <xdr:spPr>
        <a:xfrm>
          <a:off x="12814300" y="12768638"/>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17" name="フローチャート : 判断 616"/>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18" name="テキスト ボックス 617"/>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19" name="フローチャート : 判断 618"/>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0" name="テキスト ボックス 619"/>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129553</xdr:rowOff>
    </xdr:from>
    <xdr:to>
      <xdr:col>23</xdr:col>
      <xdr:colOff>568325</xdr:colOff>
      <xdr:row>75</xdr:row>
      <xdr:rowOff>59703</xdr:rowOff>
    </xdr:to>
    <xdr:sp macro="" textlink="">
      <xdr:nvSpPr>
        <xdr:cNvPr id="626" name="円/楕円 625"/>
        <xdr:cNvSpPr/>
      </xdr:nvSpPr>
      <xdr:spPr>
        <a:xfrm>
          <a:off x="16268700" y="128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152430</xdr:rowOff>
    </xdr:from>
    <xdr:ext cx="534377" cy="259045"/>
    <xdr:sp macro="" textlink="">
      <xdr:nvSpPr>
        <xdr:cNvPr id="627" name="公債費該当値テキスト"/>
        <xdr:cNvSpPr txBox="1"/>
      </xdr:nvSpPr>
      <xdr:spPr>
        <a:xfrm>
          <a:off x="16370300" y="126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94,665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91620</xdr:rowOff>
    </xdr:from>
    <xdr:to>
      <xdr:col>22</xdr:col>
      <xdr:colOff>415925</xdr:colOff>
      <xdr:row>75</xdr:row>
      <xdr:rowOff>21770</xdr:rowOff>
    </xdr:to>
    <xdr:sp macro="" textlink="">
      <xdr:nvSpPr>
        <xdr:cNvPr id="628" name="円/楕円 627"/>
        <xdr:cNvSpPr/>
      </xdr:nvSpPr>
      <xdr:spPr>
        <a:xfrm>
          <a:off x="15430500" y="127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38297</xdr:rowOff>
    </xdr:from>
    <xdr:ext cx="534377" cy="259045"/>
    <xdr:sp macro="" textlink="">
      <xdr:nvSpPr>
        <xdr:cNvPr id="629" name="テキスト ボックス 628"/>
        <xdr:cNvSpPr txBox="1"/>
      </xdr:nvSpPr>
      <xdr:spPr>
        <a:xfrm>
          <a:off x="15214111" y="12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93396</xdr:rowOff>
    </xdr:from>
    <xdr:to>
      <xdr:col>21</xdr:col>
      <xdr:colOff>212725</xdr:colOff>
      <xdr:row>75</xdr:row>
      <xdr:rowOff>23546</xdr:rowOff>
    </xdr:to>
    <xdr:sp macro="" textlink="">
      <xdr:nvSpPr>
        <xdr:cNvPr id="630" name="円/楕円 629"/>
        <xdr:cNvSpPr/>
      </xdr:nvSpPr>
      <xdr:spPr>
        <a:xfrm>
          <a:off x="14541500" y="127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40073</xdr:rowOff>
    </xdr:from>
    <xdr:ext cx="534377" cy="259045"/>
    <xdr:sp macro="" textlink="">
      <xdr:nvSpPr>
        <xdr:cNvPr id="631" name="テキスト ボックス 630"/>
        <xdr:cNvSpPr txBox="1"/>
      </xdr:nvSpPr>
      <xdr:spPr>
        <a:xfrm>
          <a:off x="14325111" y="125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47363</xdr:rowOff>
    </xdr:from>
    <xdr:to>
      <xdr:col>20</xdr:col>
      <xdr:colOff>9525</xdr:colOff>
      <xdr:row>74</xdr:row>
      <xdr:rowOff>148963</xdr:rowOff>
    </xdr:to>
    <xdr:sp macro="" textlink="">
      <xdr:nvSpPr>
        <xdr:cNvPr id="632" name="円/楕円 631"/>
        <xdr:cNvSpPr/>
      </xdr:nvSpPr>
      <xdr:spPr>
        <a:xfrm>
          <a:off x="13652500" y="127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165490</xdr:rowOff>
    </xdr:from>
    <xdr:ext cx="599010" cy="259045"/>
    <xdr:sp macro="" textlink="">
      <xdr:nvSpPr>
        <xdr:cNvPr id="633" name="テキスト ボックス 632"/>
        <xdr:cNvSpPr txBox="1"/>
      </xdr:nvSpPr>
      <xdr:spPr>
        <a:xfrm>
          <a:off x="13403794" y="1250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30538</xdr:rowOff>
    </xdr:from>
    <xdr:to>
      <xdr:col>18</xdr:col>
      <xdr:colOff>492125</xdr:colOff>
      <xdr:row>74</xdr:row>
      <xdr:rowOff>132138</xdr:rowOff>
    </xdr:to>
    <xdr:sp macro="" textlink="">
      <xdr:nvSpPr>
        <xdr:cNvPr id="634" name="円/楕円 633"/>
        <xdr:cNvSpPr/>
      </xdr:nvSpPr>
      <xdr:spPr>
        <a:xfrm>
          <a:off x="12763500" y="127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148665</xdr:rowOff>
    </xdr:from>
    <xdr:ext cx="599010" cy="259045"/>
    <xdr:sp macro="" textlink="">
      <xdr:nvSpPr>
        <xdr:cNvPr id="635" name="テキスト ボックス 634"/>
        <xdr:cNvSpPr txBox="1"/>
      </xdr:nvSpPr>
      <xdr:spPr>
        <a:xfrm>
          <a:off x="12514794" y="1249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6" name="直線コネクタ 64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7" name="テキスト ボックス 64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8" name="直線コネクタ 64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9" name="テキスト ボックス 64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0" name="直線コネクタ 64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51" name="テキスト ボックス 65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2" name="直線コネクタ 65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3" name="テキスト ボックス 65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4" name="直線コネクタ 65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5" name="テキスト ボックス 65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6" name="直線コネクタ 65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7" name="テキスト ボックス 656"/>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9" name="テキスト ボックス 65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61" name="直線コネクタ 660"/>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62"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63" name="直線コネクタ 662"/>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64"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65" name="直線コネクタ 664"/>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76053</xdr:rowOff>
    </xdr:from>
    <xdr:to>
      <xdr:col>23</xdr:col>
      <xdr:colOff>517525</xdr:colOff>
      <xdr:row>99</xdr:row>
      <xdr:rowOff>98188</xdr:rowOff>
    </xdr:to>
    <xdr:cxnSp macro="">
      <xdr:nvCxnSpPr>
        <xdr:cNvPr id="666" name="直線コネクタ 665"/>
        <xdr:cNvCxnSpPr/>
      </xdr:nvCxnSpPr>
      <xdr:spPr>
        <a:xfrm flipV="1">
          <a:off x="15481300" y="17049603"/>
          <a:ext cx="8382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67"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8" name="フローチャート : 判断 667"/>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91148</xdr:rowOff>
    </xdr:from>
    <xdr:to>
      <xdr:col>22</xdr:col>
      <xdr:colOff>365125</xdr:colOff>
      <xdr:row>99</xdr:row>
      <xdr:rowOff>98188</xdr:rowOff>
    </xdr:to>
    <xdr:cxnSp macro="">
      <xdr:nvCxnSpPr>
        <xdr:cNvPr id="669" name="直線コネクタ 668"/>
        <xdr:cNvCxnSpPr/>
      </xdr:nvCxnSpPr>
      <xdr:spPr>
        <a:xfrm>
          <a:off x="14592300" y="17064698"/>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5657</xdr:rowOff>
    </xdr:from>
    <xdr:to>
      <xdr:col>22</xdr:col>
      <xdr:colOff>415925</xdr:colOff>
      <xdr:row>99</xdr:row>
      <xdr:rowOff>107257</xdr:rowOff>
    </xdr:to>
    <xdr:sp macro="" textlink="">
      <xdr:nvSpPr>
        <xdr:cNvPr id="670" name="フローチャート : 判断 669"/>
        <xdr:cNvSpPr/>
      </xdr:nvSpPr>
      <xdr:spPr>
        <a:xfrm>
          <a:off x="15430500" y="1697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123784</xdr:rowOff>
    </xdr:from>
    <xdr:ext cx="534377" cy="259045"/>
    <xdr:sp macro="" textlink="">
      <xdr:nvSpPr>
        <xdr:cNvPr id="671" name="テキスト ボックス 670"/>
        <xdr:cNvSpPr txBox="1"/>
      </xdr:nvSpPr>
      <xdr:spPr>
        <a:xfrm>
          <a:off x="15214111" y="1675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78327</xdr:rowOff>
    </xdr:from>
    <xdr:to>
      <xdr:col>21</xdr:col>
      <xdr:colOff>161925</xdr:colOff>
      <xdr:row>99</xdr:row>
      <xdr:rowOff>91148</xdr:rowOff>
    </xdr:to>
    <xdr:cxnSp macro="">
      <xdr:nvCxnSpPr>
        <xdr:cNvPr id="672" name="直線コネクタ 671"/>
        <xdr:cNvCxnSpPr/>
      </xdr:nvCxnSpPr>
      <xdr:spPr>
        <a:xfrm>
          <a:off x="13703300" y="17051877"/>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12481</xdr:rowOff>
    </xdr:from>
    <xdr:to>
      <xdr:col>21</xdr:col>
      <xdr:colOff>212725</xdr:colOff>
      <xdr:row>99</xdr:row>
      <xdr:rowOff>114081</xdr:rowOff>
    </xdr:to>
    <xdr:sp macro="" textlink="">
      <xdr:nvSpPr>
        <xdr:cNvPr id="673" name="フローチャート : 判断 672"/>
        <xdr:cNvSpPr/>
      </xdr:nvSpPr>
      <xdr:spPr>
        <a:xfrm>
          <a:off x="14541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130608</xdr:rowOff>
    </xdr:from>
    <xdr:ext cx="534377" cy="259045"/>
    <xdr:sp macro="" textlink="">
      <xdr:nvSpPr>
        <xdr:cNvPr id="674" name="テキスト ボックス 673"/>
        <xdr:cNvSpPr txBox="1"/>
      </xdr:nvSpPr>
      <xdr:spPr>
        <a:xfrm>
          <a:off x="14325111"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78327</xdr:rowOff>
    </xdr:from>
    <xdr:to>
      <xdr:col>19</xdr:col>
      <xdr:colOff>644525</xdr:colOff>
      <xdr:row>99</xdr:row>
      <xdr:rowOff>96017</xdr:rowOff>
    </xdr:to>
    <xdr:cxnSp macro="">
      <xdr:nvCxnSpPr>
        <xdr:cNvPr id="675" name="直線コネクタ 674"/>
        <xdr:cNvCxnSpPr/>
      </xdr:nvCxnSpPr>
      <xdr:spPr>
        <a:xfrm flipV="1">
          <a:off x="12814300" y="17051877"/>
          <a:ext cx="889000" cy="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13925</xdr:rowOff>
    </xdr:from>
    <xdr:to>
      <xdr:col>20</xdr:col>
      <xdr:colOff>9525</xdr:colOff>
      <xdr:row>99</xdr:row>
      <xdr:rowOff>115525</xdr:rowOff>
    </xdr:to>
    <xdr:sp macro="" textlink="">
      <xdr:nvSpPr>
        <xdr:cNvPr id="676" name="フローチャート : 判断 675"/>
        <xdr:cNvSpPr/>
      </xdr:nvSpPr>
      <xdr:spPr>
        <a:xfrm>
          <a:off x="13652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132052</xdr:rowOff>
    </xdr:from>
    <xdr:ext cx="534377" cy="259045"/>
    <xdr:sp macro="" textlink="">
      <xdr:nvSpPr>
        <xdr:cNvPr id="677" name="テキスト ボックス 676"/>
        <xdr:cNvSpPr txBox="1"/>
      </xdr:nvSpPr>
      <xdr:spPr>
        <a:xfrm>
          <a:off x="13436111" y="16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53015</xdr:rowOff>
    </xdr:from>
    <xdr:to>
      <xdr:col>18</xdr:col>
      <xdr:colOff>492125</xdr:colOff>
      <xdr:row>98</xdr:row>
      <xdr:rowOff>154615</xdr:rowOff>
    </xdr:to>
    <xdr:sp macro="" textlink="">
      <xdr:nvSpPr>
        <xdr:cNvPr id="678" name="フローチャート : 判断 677"/>
        <xdr:cNvSpPr/>
      </xdr:nvSpPr>
      <xdr:spPr>
        <a:xfrm>
          <a:off x="12763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171142</xdr:rowOff>
    </xdr:from>
    <xdr:ext cx="599010" cy="259045"/>
    <xdr:sp macro="" textlink="">
      <xdr:nvSpPr>
        <xdr:cNvPr id="679" name="テキスト ボックス 678"/>
        <xdr:cNvSpPr txBox="1"/>
      </xdr:nvSpPr>
      <xdr:spPr>
        <a:xfrm>
          <a:off x="12514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25253</xdr:rowOff>
    </xdr:from>
    <xdr:to>
      <xdr:col>23</xdr:col>
      <xdr:colOff>568325</xdr:colOff>
      <xdr:row>99</xdr:row>
      <xdr:rowOff>126853</xdr:rowOff>
    </xdr:to>
    <xdr:sp macro="" textlink="">
      <xdr:nvSpPr>
        <xdr:cNvPr id="685" name="円/楕円 684"/>
        <xdr:cNvSpPr/>
      </xdr:nvSpPr>
      <xdr:spPr>
        <a:xfrm>
          <a:off x="16268700" y="169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534377" cy="259045"/>
    <xdr:sp macro="" textlink="">
      <xdr:nvSpPr>
        <xdr:cNvPr id="686" name="積立金該当値テキスト"/>
        <xdr:cNvSpPr txBox="1"/>
      </xdr:nvSpPr>
      <xdr:spPr>
        <a:xfrm>
          <a:off x="16370300" y="16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13,979</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47388</xdr:rowOff>
    </xdr:from>
    <xdr:to>
      <xdr:col>22</xdr:col>
      <xdr:colOff>415925</xdr:colOff>
      <xdr:row>99</xdr:row>
      <xdr:rowOff>148988</xdr:rowOff>
    </xdr:to>
    <xdr:sp macro="" textlink="">
      <xdr:nvSpPr>
        <xdr:cNvPr id="687" name="円/楕円 686"/>
        <xdr:cNvSpPr/>
      </xdr:nvSpPr>
      <xdr:spPr>
        <a:xfrm>
          <a:off x="15430500" y="1702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140115</xdr:rowOff>
    </xdr:from>
    <xdr:ext cx="378565" cy="259045"/>
    <xdr:sp macro="" textlink="">
      <xdr:nvSpPr>
        <xdr:cNvPr id="688" name="テキスト ボックス 687"/>
        <xdr:cNvSpPr txBox="1"/>
      </xdr:nvSpPr>
      <xdr:spPr>
        <a:xfrm>
          <a:off x="15292017" y="1711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40348</xdr:rowOff>
    </xdr:from>
    <xdr:to>
      <xdr:col>21</xdr:col>
      <xdr:colOff>212725</xdr:colOff>
      <xdr:row>99</xdr:row>
      <xdr:rowOff>141948</xdr:rowOff>
    </xdr:to>
    <xdr:sp macro="" textlink="">
      <xdr:nvSpPr>
        <xdr:cNvPr id="689" name="円/楕円 688"/>
        <xdr:cNvSpPr/>
      </xdr:nvSpPr>
      <xdr:spPr>
        <a:xfrm>
          <a:off x="14541500" y="170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133075</xdr:rowOff>
    </xdr:from>
    <xdr:ext cx="469744" cy="259045"/>
    <xdr:sp macro="" textlink="">
      <xdr:nvSpPr>
        <xdr:cNvPr id="690" name="テキスト ボックス 689"/>
        <xdr:cNvSpPr txBox="1"/>
      </xdr:nvSpPr>
      <xdr:spPr>
        <a:xfrm>
          <a:off x="14357427" y="1710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27527</xdr:rowOff>
    </xdr:from>
    <xdr:to>
      <xdr:col>20</xdr:col>
      <xdr:colOff>9525</xdr:colOff>
      <xdr:row>99</xdr:row>
      <xdr:rowOff>129127</xdr:rowOff>
    </xdr:to>
    <xdr:sp macro="" textlink="">
      <xdr:nvSpPr>
        <xdr:cNvPr id="691" name="円/楕円 690"/>
        <xdr:cNvSpPr/>
      </xdr:nvSpPr>
      <xdr:spPr>
        <a:xfrm>
          <a:off x="13652500" y="1700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120254</xdr:rowOff>
    </xdr:from>
    <xdr:ext cx="534377" cy="259045"/>
    <xdr:sp macro="" textlink="">
      <xdr:nvSpPr>
        <xdr:cNvPr id="692" name="テキスト ボックス 691"/>
        <xdr:cNvSpPr txBox="1"/>
      </xdr:nvSpPr>
      <xdr:spPr>
        <a:xfrm>
          <a:off x="13436111" y="1709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45217</xdr:rowOff>
    </xdr:from>
    <xdr:to>
      <xdr:col>18</xdr:col>
      <xdr:colOff>492125</xdr:colOff>
      <xdr:row>99</xdr:row>
      <xdr:rowOff>146817</xdr:rowOff>
    </xdr:to>
    <xdr:sp macro="" textlink="">
      <xdr:nvSpPr>
        <xdr:cNvPr id="693" name="円/楕円 692"/>
        <xdr:cNvSpPr/>
      </xdr:nvSpPr>
      <xdr:spPr>
        <a:xfrm>
          <a:off x="12763500" y="170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137944</xdr:rowOff>
    </xdr:from>
    <xdr:ext cx="469744" cy="259045"/>
    <xdr:sp macro="" textlink="">
      <xdr:nvSpPr>
        <xdr:cNvPr id="694" name="テキスト ボックス 693"/>
        <xdr:cNvSpPr txBox="1"/>
      </xdr:nvSpPr>
      <xdr:spPr>
        <a:xfrm>
          <a:off x="12579427" y="1711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8" name="テキスト ボックス 70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0" name="テキスト ボックス 70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2" name="テキスト ボックス 71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8" name="直線コネクタ 717"/>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21"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22" name="直線コネクタ 721"/>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32182</xdr:rowOff>
    </xdr:from>
    <xdr:to>
      <xdr:col>32</xdr:col>
      <xdr:colOff>187325</xdr:colOff>
      <xdr:row>38</xdr:row>
      <xdr:rowOff>53137</xdr:rowOff>
    </xdr:to>
    <xdr:cxnSp macro="">
      <xdr:nvCxnSpPr>
        <xdr:cNvPr id="723" name="直線コネクタ 722"/>
        <xdr:cNvCxnSpPr/>
      </xdr:nvCxnSpPr>
      <xdr:spPr>
        <a:xfrm flipV="1">
          <a:off x="21323300" y="6375832"/>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24"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25" name="フローチャート : 判断 724"/>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53137</xdr:rowOff>
    </xdr:from>
    <xdr:to>
      <xdr:col>31</xdr:col>
      <xdr:colOff>34925</xdr:colOff>
      <xdr:row>38</xdr:row>
      <xdr:rowOff>64071</xdr:rowOff>
    </xdr:to>
    <xdr:cxnSp macro="">
      <xdr:nvCxnSpPr>
        <xdr:cNvPr id="726" name="直線コネクタ 725"/>
        <xdr:cNvCxnSpPr/>
      </xdr:nvCxnSpPr>
      <xdr:spPr>
        <a:xfrm flipV="1">
          <a:off x="20434300" y="6568237"/>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124905</xdr:rowOff>
    </xdr:from>
    <xdr:to>
      <xdr:col>31</xdr:col>
      <xdr:colOff>85725</xdr:colOff>
      <xdr:row>39</xdr:row>
      <xdr:rowOff>55055</xdr:rowOff>
    </xdr:to>
    <xdr:sp macro="" textlink="">
      <xdr:nvSpPr>
        <xdr:cNvPr id="727" name="フローチャート : 判断 726"/>
        <xdr:cNvSpPr/>
      </xdr:nvSpPr>
      <xdr:spPr>
        <a:xfrm>
          <a:off x="21272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46182</xdr:rowOff>
    </xdr:from>
    <xdr:ext cx="469744" cy="259045"/>
    <xdr:sp macro="" textlink="">
      <xdr:nvSpPr>
        <xdr:cNvPr id="728" name="テキスト ボックス 727"/>
        <xdr:cNvSpPr txBox="1"/>
      </xdr:nvSpPr>
      <xdr:spPr>
        <a:xfrm>
          <a:off x="21088427" y="67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64071</xdr:rowOff>
    </xdr:from>
    <xdr:to>
      <xdr:col>29</xdr:col>
      <xdr:colOff>517525</xdr:colOff>
      <xdr:row>38</xdr:row>
      <xdr:rowOff>93752</xdr:rowOff>
    </xdr:to>
    <xdr:cxnSp macro="">
      <xdr:nvCxnSpPr>
        <xdr:cNvPr id="729" name="直線コネクタ 728"/>
        <xdr:cNvCxnSpPr/>
      </xdr:nvCxnSpPr>
      <xdr:spPr>
        <a:xfrm flipV="1">
          <a:off x="19545300" y="6579171"/>
          <a:ext cx="889000" cy="2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127076</xdr:rowOff>
    </xdr:from>
    <xdr:to>
      <xdr:col>29</xdr:col>
      <xdr:colOff>568325</xdr:colOff>
      <xdr:row>39</xdr:row>
      <xdr:rowOff>57226</xdr:rowOff>
    </xdr:to>
    <xdr:sp macro="" textlink="">
      <xdr:nvSpPr>
        <xdr:cNvPr id="730" name="フローチャート : 判断 729"/>
        <xdr:cNvSpPr/>
      </xdr:nvSpPr>
      <xdr:spPr>
        <a:xfrm>
          <a:off x="20383500" y="664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48353</xdr:rowOff>
    </xdr:from>
    <xdr:ext cx="378565" cy="259045"/>
    <xdr:sp macro="" textlink="">
      <xdr:nvSpPr>
        <xdr:cNvPr id="731" name="テキスト ボックス 730"/>
        <xdr:cNvSpPr txBox="1"/>
      </xdr:nvSpPr>
      <xdr:spPr>
        <a:xfrm>
          <a:off x="20245017" y="6734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47193</xdr:rowOff>
    </xdr:from>
    <xdr:to>
      <xdr:col>28</xdr:col>
      <xdr:colOff>314325</xdr:colOff>
      <xdr:row>38</xdr:row>
      <xdr:rowOff>93752</xdr:rowOff>
    </xdr:to>
    <xdr:cxnSp macro="">
      <xdr:nvCxnSpPr>
        <xdr:cNvPr id="732" name="直線コネクタ 731"/>
        <xdr:cNvCxnSpPr/>
      </xdr:nvCxnSpPr>
      <xdr:spPr>
        <a:xfrm>
          <a:off x="18656300" y="6562293"/>
          <a:ext cx="889000" cy="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128791</xdr:rowOff>
    </xdr:from>
    <xdr:to>
      <xdr:col>28</xdr:col>
      <xdr:colOff>365125</xdr:colOff>
      <xdr:row>39</xdr:row>
      <xdr:rowOff>58941</xdr:rowOff>
    </xdr:to>
    <xdr:sp macro="" textlink="">
      <xdr:nvSpPr>
        <xdr:cNvPr id="733" name="フローチャート : 判断 732"/>
        <xdr:cNvSpPr/>
      </xdr:nvSpPr>
      <xdr:spPr>
        <a:xfrm>
          <a:off x="19494500" y="664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50068</xdr:rowOff>
    </xdr:from>
    <xdr:ext cx="378565" cy="259045"/>
    <xdr:sp macro="" textlink="">
      <xdr:nvSpPr>
        <xdr:cNvPr id="734" name="テキスト ボックス 733"/>
        <xdr:cNvSpPr txBox="1"/>
      </xdr:nvSpPr>
      <xdr:spPr>
        <a:xfrm>
          <a:off x="19356017" y="673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114732</xdr:rowOff>
    </xdr:from>
    <xdr:to>
      <xdr:col>27</xdr:col>
      <xdr:colOff>161925</xdr:colOff>
      <xdr:row>39</xdr:row>
      <xdr:rowOff>44882</xdr:rowOff>
    </xdr:to>
    <xdr:sp macro="" textlink="">
      <xdr:nvSpPr>
        <xdr:cNvPr id="735" name="フローチャート : 判断 734"/>
        <xdr:cNvSpPr/>
      </xdr:nvSpPr>
      <xdr:spPr>
        <a:xfrm>
          <a:off x="186055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36009</xdr:rowOff>
    </xdr:from>
    <xdr:ext cx="469744" cy="259045"/>
    <xdr:sp macro="" textlink="">
      <xdr:nvSpPr>
        <xdr:cNvPr id="736" name="テキスト ボックス 735"/>
        <xdr:cNvSpPr txBox="1"/>
      </xdr:nvSpPr>
      <xdr:spPr>
        <a:xfrm>
          <a:off x="18421427" y="672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152832</xdr:rowOff>
    </xdr:from>
    <xdr:to>
      <xdr:col>32</xdr:col>
      <xdr:colOff>238125</xdr:colOff>
      <xdr:row>37</xdr:row>
      <xdr:rowOff>82982</xdr:rowOff>
    </xdr:to>
    <xdr:sp macro="" textlink="">
      <xdr:nvSpPr>
        <xdr:cNvPr id="742" name="円/楕円 741"/>
        <xdr:cNvSpPr/>
      </xdr:nvSpPr>
      <xdr:spPr>
        <a:xfrm>
          <a:off x="22110700" y="63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4259</xdr:rowOff>
    </xdr:from>
    <xdr:ext cx="469744" cy="259045"/>
    <xdr:sp macro="" textlink="">
      <xdr:nvSpPr>
        <xdr:cNvPr id="743" name="投資及び出資金該当値テキスト"/>
        <xdr:cNvSpPr txBox="1"/>
      </xdr:nvSpPr>
      <xdr:spPr>
        <a:xfrm>
          <a:off x="22212300" y="61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2337</xdr:rowOff>
    </xdr:from>
    <xdr:to>
      <xdr:col>31</xdr:col>
      <xdr:colOff>85725</xdr:colOff>
      <xdr:row>38</xdr:row>
      <xdr:rowOff>103937</xdr:rowOff>
    </xdr:to>
    <xdr:sp macro="" textlink="">
      <xdr:nvSpPr>
        <xdr:cNvPr id="744" name="円/楕円 743"/>
        <xdr:cNvSpPr/>
      </xdr:nvSpPr>
      <xdr:spPr>
        <a:xfrm>
          <a:off x="21272500" y="65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120464</xdr:rowOff>
    </xdr:from>
    <xdr:ext cx="469744" cy="259045"/>
    <xdr:sp macro="" textlink="">
      <xdr:nvSpPr>
        <xdr:cNvPr id="745" name="テキスト ボックス 744"/>
        <xdr:cNvSpPr txBox="1"/>
      </xdr:nvSpPr>
      <xdr:spPr>
        <a:xfrm>
          <a:off x="21088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13271</xdr:rowOff>
    </xdr:from>
    <xdr:to>
      <xdr:col>29</xdr:col>
      <xdr:colOff>568325</xdr:colOff>
      <xdr:row>38</xdr:row>
      <xdr:rowOff>114871</xdr:rowOff>
    </xdr:to>
    <xdr:sp macro="" textlink="">
      <xdr:nvSpPr>
        <xdr:cNvPr id="746" name="円/楕円 745"/>
        <xdr:cNvSpPr/>
      </xdr:nvSpPr>
      <xdr:spPr>
        <a:xfrm>
          <a:off x="20383500" y="65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131399</xdr:rowOff>
    </xdr:from>
    <xdr:ext cx="469744" cy="259045"/>
    <xdr:sp macro="" textlink="">
      <xdr:nvSpPr>
        <xdr:cNvPr id="747" name="テキスト ボックス 746"/>
        <xdr:cNvSpPr txBox="1"/>
      </xdr:nvSpPr>
      <xdr:spPr>
        <a:xfrm>
          <a:off x="20199427" y="630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42952</xdr:rowOff>
    </xdr:from>
    <xdr:to>
      <xdr:col>28</xdr:col>
      <xdr:colOff>365125</xdr:colOff>
      <xdr:row>38</xdr:row>
      <xdr:rowOff>144552</xdr:rowOff>
    </xdr:to>
    <xdr:sp macro="" textlink="">
      <xdr:nvSpPr>
        <xdr:cNvPr id="748" name="円/楕円 747"/>
        <xdr:cNvSpPr/>
      </xdr:nvSpPr>
      <xdr:spPr>
        <a:xfrm>
          <a:off x="19494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161078</xdr:rowOff>
    </xdr:from>
    <xdr:ext cx="469744" cy="259045"/>
    <xdr:sp macro="" textlink="">
      <xdr:nvSpPr>
        <xdr:cNvPr id="749" name="テキスト ボックス 748"/>
        <xdr:cNvSpPr txBox="1"/>
      </xdr:nvSpPr>
      <xdr:spPr>
        <a:xfrm>
          <a:off x="19310427" y="63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167843</xdr:rowOff>
    </xdr:from>
    <xdr:to>
      <xdr:col>27</xdr:col>
      <xdr:colOff>161925</xdr:colOff>
      <xdr:row>38</xdr:row>
      <xdr:rowOff>97993</xdr:rowOff>
    </xdr:to>
    <xdr:sp macro="" textlink="">
      <xdr:nvSpPr>
        <xdr:cNvPr id="750" name="円/楕円 749"/>
        <xdr:cNvSpPr/>
      </xdr:nvSpPr>
      <xdr:spPr>
        <a:xfrm>
          <a:off x="18605500" y="65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114520</xdr:rowOff>
    </xdr:from>
    <xdr:ext cx="469744" cy="259045"/>
    <xdr:sp macro="" textlink="">
      <xdr:nvSpPr>
        <xdr:cNvPr id="751" name="テキスト ボックス 750"/>
        <xdr:cNvSpPr txBox="1"/>
      </xdr:nvSpPr>
      <xdr:spPr>
        <a:xfrm>
          <a:off x="18421427" y="628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2" name="直線コネクタ 76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3" name="テキスト ボックス 76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4" name="直線コネクタ 76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5" name="テキスト ボックス 76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6" name="直線コネクタ 76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7" name="テキスト ボックス 76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8" name="直線コネクタ 76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9" name="テキスト ボックス 76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0" name="直線コネクタ 76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1" name="テキスト ボックス 77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2" name="直線コネクタ 77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3" name="テキスト ボックス 77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77" name="直線コネクタ 776"/>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9" name="直線コネクタ 77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80"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81" name="直線コネクタ 780"/>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157172</xdr:rowOff>
    </xdr:from>
    <xdr:to>
      <xdr:col>32</xdr:col>
      <xdr:colOff>187325</xdr:colOff>
      <xdr:row>57</xdr:row>
      <xdr:rowOff>33205</xdr:rowOff>
    </xdr:to>
    <xdr:cxnSp macro="">
      <xdr:nvCxnSpPr>
        <xdr:cNvPr id="782" name="直線コネクタ 781"/>
        <xdr:cNvCxnSpPr/>
      </xdr:nvCxnSpPr>
      <xdr:spPr>
        <a:xfrm flipV="1">
          <a:off x="21323300" y="9758372"/>
          <a:ext cx="838200" cy="4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2960</xdr:rowOff>
    </xdr:from>
    <xdr:ext cx="469744" cy="259045"/>
    <xdr:sp macro="" textlink="">
      <xdr:nvSpPr>
        <xdr:cNvPr id="783" name="貸付金平均値テキスト"/>
        <xdr:cNvSpPr txBox="1"/>
      </xdr:nvSpPr>
      <xdr:spPr>
        <a:xfrm>
          <a:off x="22212300" y="994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84" name="フローチャート : 判断 783"/>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33205</xdr:rowOff>
    </xdr:from>
    <xdr:to>
      <xdr:col>31</xdr:col>
      <xdr:colOff>34925</xdr:colOff>
      <xdr:row>57</xdr:row>
      <xdr:rowOff>55085</xdr:rowOff>
    </xdr:to>
    <xdr:cxnSp macro="">
      <xdr:nvCxnSpPr>
        <xdr:cNvPr id="785" name="直線コネクタ 784"/>
        <xdr:cNvCxnSpPr/>
      </xdr:nvCxnSpPr>
      <xdr:spPr>
        <a:xfrm flipV="1">
          <a:off x="20434300" y="9805855"/>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86" name="フローチャート : 判断 785"/>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54656</xdr:rowOff>
    </xdr:from>
    <xdr:ext cx="469744" cy="259045"/>
    <xdr:sp macro="" textlink="">
      <xdr:nvSpPr>
        <xdr:cNvPr id="787" name="テキスト ボックス 786"/>
        <xdr:cNvSpPr txBox="1"/>
      </xdr:nvSpPr>
      <xdr:spPr>
        <a:xfrm>
          <a:off x="21088427"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55085</xdr:rowOff>
    </xdr:from>
    <xdr:to>
      <xdr:col>29</xdr:col>
      <xdr:colOff>517525</xdr:colOff>
      <xdr:row>57</xdr:row>
      <xdr:rowOff>89996</xdr:rowOff>
    </xdr:to>
    <xdr:cxnSp macro="">
      <xdr:nvCxnSpPr>
        <xdr:cNvPr id="788" name="直線コネクタ 787"/>
        <xdr:cNvCxnSpPr/>
      </xdr:nvCxnSpPr>
      <xdr:spPr>
        <a:xfrm flipV="1">
          <a:off x="19545300" y="9827735"/>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161889</xdr:rowOff>
    </xdr:from>
    <xdr:to>
      <xdr:col>29</xdr:col>
      <xdr:colOff>568325</xdr:colOff>
      <xdr:row>59</xdr:row>
      <xdr:rowOff>92039</xdr:rowOff>
    </xdr:to>
    <xdr:sp macro="" textlink="">
      <xdr:nvSpPr>
        <xdr:cNvPr id="789" name="フローチャート : 判断 788"/>
        <xdr:cNvSpPr/>
      </xdr:nvSpPr>
      <xdr:spPr>
        <a:xfrm>
          <a:off x="20383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83166</xdr:rowOff>
    </xdr:from>
    <xdr:ext cx="469744" cy="259045"/>
    <xdr:sp macro="" textlink="">
      <xdr:nvSpPr>
        <xdr:cNvPr id="790" name="テキスト ボックス 789"/>
        <xdr:cNvSpPr txBox="1"/>
      </xdr:nvSpPr>
      <xdr:spPr>
        <a:xfrm>
          <a:off x="20199427"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83040</xdr:rowOff>
    </xdr:from>
    <xdr:to>
      <xdr:col>28</xdr:col>
      <xdr:colOff>314325</xdr:colOff>
      <xdr:row>57</xdr:row>
      <xdr:rowOff>89996</xdr:rowOff>
    </xdr:to>
    <xdr:cxnSp macro="">
      <xdr:nvCxnSpPr>
        <xdr:cNvPr id="791" name="直線コネクタ 790"/>
        <xdr:cNvCxnSpPr/>
      </xdr:nvCxnSpPr>
      <xdr:spPr>
        <a:xfrm>
          <a:off x="18656300" y="9855690"/>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93309</xdr:rowOff>
    </xdr:from>
    <xdr:to>
      <xdr:col>28</xdr:col>
      <xdr:colOff>365125</xdr:colOff>
      <xdr:row>59</xdr:row>
      <xdr:rowOff>23459</xdr:rowOff>
    </xdr:to>
    <xdr:sp macro="" textlink="">
      <xdr:nvSpPr>
        <xdr:cNvPr id="792" name="フローチャート : 判断 791"/>
        <xdr:cNvSpPr/>
      </xdr:nvSpPr>
      <xdr:spPr>
        <a:xfrm>
          <a:off x="19494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14586</xdr:rowOff>
    </xdr:from>
    <xdr:ext cx="469744" cy="259045"/>
    <xdr:sp macro="" textlink="">
      <xdr:nvSpPr>
        <xdr:cNvPr id="793" name="テキスト ボックス 792"/>
        <xdr:cNvSpPr txBox="1"/>
      </xdr:nvSpPr>
      <xdr:spPr>
        <a:xfrm>
          <a:off x="19310427" y="101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132497</xdr:rowOff>
    </xdr:from>
    <xdr:to>
      <xdr:col>27</xdr:col>
      <xdr:colOff>161925</xdr:colOff>
      <xdr:row>59</xdr:row>
      <xdr:rowOff>62647</xdr:rowOff>
    </xdr:to>
    <xdr:sp macro="" textlink="">
      <xdr:nvSpPr>
        <xdr:cNvPr id="794" name="フローチャート : 判断 793"/>
        <xdr:cNvSpPr/>
      </xdr:nvSpPr>
      <xdr:spPr>
        <a:xfrm>
          <a:off x="18605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53774</xdr:rowOff>
    </xdr:from>
    <xdr:ext cx="469744" cy="259045"/>
    <xdr:sp macro="" textlink="">
      <xdr:nvSpPr>
        <xdr:cNvPr id="795" name="テキスト ボックス 794"/>
        <xdr:cNvSpPr txBox="1"/>
      </xdr:nvSpPr>
      <xdr:spPr>
        <a:xfrm>
          <a:off x="18421427"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106372</xdr:rowOff>
    </xdr:from>
    <xdr:to>
      <xdr:col>32</xdr:col>
      <xdr:colOff>238125</xdr:colOff>
      <xdr:row>57</xdr:row>
      <xdr:rowOff>36522</xdr:rowOff>
    </xdr:to>
    <xdr:sp macro="" textlink="">
      <xdr:nvSpPr>
        <xdr:cNvPr id="801" name="円/楕円 800"/>
        <xdr:cNvSpPr/>
      </xdr:nvSpPr>
      <xdr:spPr>
        <a:xfrm>
          <a:off x="22110700" y="97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129249</xdr:rowOff>
    </xdr:from>
    <xdr:ext cx="534377" cy="259045"/>
    <xdr:sp macro="" textlink="">
      <xdr:nvSpPr>
        <xdr:cNvPr id="802" name="貸付金該当値テキスト"/>
        <xdr:cNvSpPr txBox="1"/>
      </xdr:nvSpPr>
      <xdr:spPr>
        <a:xfrm>
          <a:off x="22212300" y="95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153855</xdr:rowOff>
    </xdr:from>
    <xdr:to>
      <xdr:col>31</xdr:col>
      <xdr:colOff>85725</xdr:colOff>
      <xdr:row>57</xdr:row>
      <xdr:rowOff>84005</xdr:rowOff>
    </xdr:to>
    <xdr:sp macro="" textlink="">
      <xdr:nvSpPr>
        <xdr:cNvPr id="803" name="円/楕円 802"/>
        <xdr:cNvSpPr/>
      </xdr:nvSpPr>
      <xdr:spPr>
        <a:xfrm>
          <a:off x="21272500" y="97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100532</xdr:rowOff>
    </xdr:from>
    <xdr:ext cx="534377" cy="259045"/>
    <xdr:sp macro="" textlink="">
      <xdr:nvSpPr>
        <xdr:cNvPr id="804" name="テキスト ボックス 803"/>
        <xdr:cNvSpPr txBox="1"/>
      </xdr:nvSpPr>
      <xdr:spPr>
        <a:xfrm>
          <a:off x="21056111" y="9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4285</xdr:rowOff>
    </xdr:from>
    <xdr:to>
      <xdr:col>29</xdr:col>
      <xdr:colOff>568325</xdr:colOff>
      <xdr:row>57</xdr:row>
      <xdr:rowOff>105885</xdr:rowOff>
    </xdr:to>
    <xdr:sp macro="" textlink="">
      <xdr:nvSpPr>
        <xdr:cNvPr id="805" name="円/楕円 804"/>
        <xdr:cNvSpPr/>
      </xdr:nvSpPr>
      <xdr:spPr>
        <a:xfrm>
          <a:off x="20383500" y="97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122412</xdr:rowOff>
    </xdr:from>
    <xdr:ext cx="534377" cy="259045"/>
    <xdr:sp macro="" textlink="">
      <xdr:nvSpPr>
        <xdr:cNvPr id="806" name="テキスト ボックス 805"/>
        <xdr:cNvSpPr txBox="1"/>
      </xdr:nvSpPr>
      <xdr:spPr>
        <a:xfrm>
          <a:off x="20167111" y="955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39196</xdr:rowOff>
    </xdr:from>
    <xdr:to>
      <xdr:col>28</xdr:col>
      <xdr:colOff>365125</xdr:colOff>
      <xdr:row>57</xdr:row>
      <xdr:rowOff>140796</xdr:rowOff>
    </xdr:to>
    <xdr:sp macro="" textlink="">
      <xdr:nvSpPr>
        <xdr:cNvPr id="807" name="円/楕円 806"/>
        <xdr:cNvSpPr/>
      </xdr:nvSpPr>
      <xdr:spPr>
        <a:xfrm>
          <a:off x="19494500" y="981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157323</xdr:rowOff>
    </xdr:from>
    <xdr:ext cx="534377" cy="259045"/>
    <xdr:sp macro="" textlink="">
      <xdr:nvSpPr>
        <xdr:cNvPr id="808" name="テキスト ボックス 807"/>
        <xdr:cNvSpPr txBox="1"/>
      </xdr:nvSpPr>
      <xdr:spPr>
        <a:xfrm>
          <a:off x="19278111" y="958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32240</xdr:rowOff>
    </xdr:from>
    <xdr:to>
      <xdr:col>27</xdr:col>
      <xdr:colOff>161925</xdr:colOff>
      <xdr:row>57</xdr:row>
      <xdr:rowOff>133840</xdr:rowOff>
    </xdr:to>
    <xdr:sp macro="" textlink="">
      <xdr:nvSpPr>
        <xdr:cNvPr id="809" name="円/楕円 808"/>
        <xdr:cNvSpPr/>
      </xdr:nvSpPr>
      <xdr:spPr>
        <a:xfrm>
          <a:off x="18605500" y="98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150367</xdr:rowOff>
    </xdr:from>
    <xdr:ext cx="534377" cy="259045"/>
    <xdr:sp macro="" textlink="">
      <xdr:nvSpPr>
        <xdr:cNvPr id="810" name="テキスト ボックス 809"/>
        <xdr:cNvSpPr txBox="1"/>
      </xdr:nvSpPr>
      <xdr:spPr>
        <a:xfrm>
          <a:off x="18389111" y="95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35" name="直線コネクタ 834"/>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36"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37" name="直線コネクタ 836"/>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8"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9" name="直線コネクタ 838"/>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44462</xdr:rowOff>
    </xdr:from>
    <xdr:to>
      <xdr:col>32</xdr:col>
      <xdr:colOff>187325</xdr:colOff>
      <xdr:row>77</xdr:row>
      <xdr:rowOff>166002</xdr:rowOff>
    </xdr:to>
    <xdr:cxnSp macro="">
      <xdr:nvCxnSpPr>
        <xdr:cNvPr id="840" name="直線コネクタ 839"/>
        <xdr:cNvCxnSpPr/>
      </xdr:nvCxnSpPr>
      <xdr:spPr>
        <a:xfrm>
          <a:off x="21323300" y="12903212"/>
          <a:ext cx="838200" cy="46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41"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42" name="フローチャート : 判断 841"/>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44462</xdr:rowOff>
    </xdr:from>
    <xdr:to>
      <xdr:col>31</xdr:col>
      <xdr:colOff>34925</xdr:colOff>
      <xdr:row>75</xdr:row>
      <xdr:rowOff>47892</xdr:rowOff>
    </xdr:to>
    <xdr:cxnSp macro="">
      <xdr:nvCxnSpPr>
        <xdr:cNvPr id="843" name="直線コネクタ 842"/>
        <xdr:cNvCxnSpPr/>
      </xdr:nvCxnSpPr>
      <xdr:spPr>
        <a:xfrm flipV="1">
          <a:off x="20434300" y="1290321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117056</xdr:rowOff>
    </xdr:from>
    <xdr:to>
      <xdr:col>31</xdr:col>
      <xdr:colOff>85725</xdr:colOff>
      <xdr:row>77</xdr:row>
      <xdr:rowOff>47206</xdr:rowOff>
    </xdr:to>
    <xdr:sp macro="" textlink="">
      <xdr:nvSpPr>
        <xdr:cNvPr id="844" name="フローチャート : 判断 843"/>
        <xdr:cNvSpPr/>
      </xdr:nvSpPr>
      <xdr:spPr>
        <a:xfrm>
          <a:off x="21272500" y="1314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38333</xdr:rowOff>
    </xdr:from>
    <xdr:ext cx="534377" cy="259045"/>
    <xdr:sp macro="" textlink="">
      <xdr:nvSpPr>
        <xdr:cNvPr id="845" name="テキスト ボックス 844"/>
        <xdr:cNvSpPr txBox="1"/>
      </xdr:nvSpPr>
      <xdr:spPr>
        <a:xfrm>
          <a:off x="21056111" y="1323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47892</xdr:rowOff>
    </xdr:from>
    <xdr:to>
      <xdr:col>29</xdr:col>
      <xdr:colOff>517525</xdr:colOff>
      <xdr:row>75</xdr:row>
      <xdr:rowOff>98349</xdr:rowOff>
    </xdr:to>
    <xdr:cxnSp macro="">
      <xdr:nvCxnSpPr>
        <xdr:cNvPr id="846" name="直線コネクタ 845"/>
        <xdr:cNvCxnSpPr/>
      </xdr:nvCxnSpPr>
      <xdr:spPr>
        <a:xfrm flipV="1">
          <a:off x="19545300" y="12906642"/>
          <a:ext cx="889000" cy="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164960</xdr:rowOff>
    </xdr:from>
    <xdr:to>
      <xdr:col>29</xdr:col>
      <xdr:colOff>568325</xdr:colOff>
      <xdr:row>77</xdr:row>
      <xdr:rowOff>95110</xdr:rowOff>
    </xdr:to>
    <xdr:sp macro="" textlink="">
      <xdr:nvSpPr>
        <xdr:cNvPr id="847" name="フローチャート : 判断 846"/>
        <xdr:cNvSpPr/>
      </xdr:nvSpPr>
      <xdr:spPr>
        <a:xfrm>
          <a:off x="20383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86237</xdr:rowOff>
    </xdr:from>
    <xdr:ext cx="534377" cy="259045"/>
    <xdr:sp macro="" textlink="">
      <xdr:nvSpPr>
        <xdr:cNvPr id="848" name="テキスト ボックス 847"/>
        <xdr:cNvSpPr txBox="1"/>
      </xdr:nvSpPr>
      <xdr:spPr>
        <a:xfrm>
          <a:off x="20167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63551</xdr:rowOff>
    </xdr:from>
    <xdr:to>
      <xdr:col>28</xdr:col>
      <xdr:colOff>314325</xdr:colOff>
      <xdr:row>75</xdr:row>
      <xdr:rowOff>98349</xdr:rowOff>
    </xdr:to>
    <xdr:cxnSp macro="">
      <xdr:nvCxnSpPr>
        <xdr:cNvPr id="849" name="直線コネクタ 848"/>
        <xdr:cNvCxnSpPr/>
      </xdr:nvCxnSpPr>
      <xdr:spPr>
        <a:xfrm>
          <a:off x="18656300" y="12922301"/>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28563</xdr:rowOff>
    </xdr:from>
    <xdr:to>
      <xdr:col>28</xdr:col>
      <xdr:colOff>365125</xdr:colOff>
      <xdr:row>77</xdr:row>
      <xdr:rowOff>130163</xdr:rowOff>
    </xdr:to>
    <xdr:sp macro="" textlink="">
      <xdr:nvSpPr>
        <xdr:cNvPr id="850" name="フローチャート : 判断 849"/>
        <xdr:cNvSpPr/>
      </xdr:nvSpPr>
      <xdr:spPr>
        <a:xfrm>
          <a:off x="19494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121290</xdr:rowOff>
    </xdr:from>
    <xdr:ext cx="534377" cy="259045"/>
    <xdr:sp macro="" textlink="">
      <xdr:nvSpPr>
        <xdr:cNvPr id="851" name="テキスト ボックス 850"/>
        <xdr:cNvSpPr txBox="1"/>
      </xdr:nvSpPr>
      <xdr:spPr>
        <a:xfrm>
          <a:off x="19278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23394</xdr:rowOff>
    </xdr:from>
    <xdr:to>
      <xdr:col>27</xdr:col>
      <xdr:colOff>161925</xdr:colOff>
      <xdr:row>77</xdr:row>
      <xdr:rowOff>124994</xdr:rowOff>
    </xdr:to>
    <xdr:sp macro="" textlink="">
      <xdr:nvSpPr>
        <xdr:cNvPr id="852" name="フローチャート : 判断 851"/>
        <xdr:cNvSpPr/>
      </xdr:nvSpPr>
      <xdr:spPr>
        <a:xfrm>
          <a:off x="18605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116121</xdr:rowOff>
    </xdr:from>
    <xdr:ext cx="534377" cy="259045"/>
    <xdr:sp macro="" textlink="">
      <xdr:nvSpPr>
        <xdr:cNvPr id="853" name="テキスト ボックス 852"/>
        <xdr:cNvSpPr txBox="1"/>
      </xdr:nvSpPr>
      <xdr:spPr>
        <a:xfrm>
          <a:off x="18389111" y="133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115202</xdr:rowOff>
    </xdr:from>
    <xdr:to>
      <xdr:col>32</xdr:col>
      <xdr:colOff>238125</xdr:colOff>
      <xdr:row>78</xdr:row>
      <xdr:rowOff>45352</xdr:rowOff>
    </xdr:to>
    <xdr:sp macro="" textlink="">
      <xdr:nvSpPr>
        <xdr:cNvPr id="859" name="円/楕円 858"/>
        <xdr:cNvSpPr/>
      </xdr:nvSpPr>
      <xdr:spPr>
        <a:xfrm>
          <a:off x="22110700" y="133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93629</xdr:rowOff>
    </xdr:from>
    <xdr:ext cx="534377" cy="259045"/>
    <xdr:sp macro="" textlink="">
      <xdr:nvSpPr>
        <xdr:cNvPr id="860" name="繰出金該当値テキスト"/>
        <xdr:cNvSpPr txBox="1"/>
      </xdr:nvSpPr>
      <xdr:spPr>
        <a:xfrm>
          <a:off x="22212300" y="132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47,429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165112</xdr:rowOff>
    </xdr:from>
    <xdr:to>
      <xdr:col>31</xdr:col>
      <xdr:colOff>85725</xdr:colOff>
      <xdr:row>75</xdr:row>
      <xdr:rowOff>95262</xdr:rowOff>
    </xdr:to>
    <xdr:sp macro="" textlink="">
      <xdr:nvSpPr>
        <xdr:cNvPr id="861" name="円/楕円 860"/>
        <xdr:cNvSpPr/>
      </xdr:nvSpPr>
      <xdr:spPr>
        <a:xfrm>
          <a:off x="21272500" y="128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111789</xdr:rowOff>
    </xdr:from>
    <xdr:ext cx="534377" cy="259045"/>
    <xdr:sp macro="" textlink="">
      <xdr:nvSpPr>
        <xdr:cNvPr id="862" name="テキスト ボックス 861"/>
        <xdr:cNvSpPr txBox="1"/>
      </xdr:nvSpPr>
      <xdr:spPr>
        <a:xfrm>
          <a:off x="21056111" y="1262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83,999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168542</xdr:rowOff>
    </xdr:from>
    <xdr:to>
      <xdr:col>29</xdr:col>
      <xdr:colOff>568325</xdr:colOff>
      <xdr:row>75</xdr:row>
      <xdr:rowOff>98692</xdr:rowOff>
    </xdr:to>
    <xdr:sp macro="" textlink="">
      <xdr:nvSpPr>
        <xdr:cNvPr id="863" name="円/楕円 862"/>
        <xdr:cNvSpPr/>
      </xdr:nvSpPr>
      <xdr:spPr>
        <a:xfrm>
          <a:off x="20383500" y="128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115219</xdr:rowOff>
    </xdr:from>
    <xdr:ext cx="534377" cy="259045"/>
    <xdr:sp macro="" textlink="">
      <xdr:nvSpPr>
        <xdr:cNvPr id="864" name="テキスト ボックス 863"/>
        <xdr:cNvSpPr txBox="1"/>
      </xdr:nvSpPr>
      <xdr:spPr>
        <a:xfrm>
          <a:off x="20167111" y="126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83,729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47549</xdr:rowOff>
    </xdr:from>
    <xdr:to>
      <xdr:col>28</xdr:col>
      <xdr:colOff>365125</xdr:colOff>
      <xdr:row>75</xdr:row>
      <xdr:rowOff>149149</xdr:rowOff>
    </xdr:to>
    <xdr:sp macro="" textlink="">
      <xdr:nvSpPr>
        <xdr:cNvPr id="865" name="円/楕円 864"/>
        <xdr:cNvSpPr/>
      </xdr:nvSpPr>
      <xdr:spPr>
        <a:xfrm>
          <a:off x="19494500" y="129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165676</xdr:rowOff>
    </xdr:from>
    <xdr:ext cx="534377" cy="259045"/>
    <xdr:sp macro="" textlink="">
      <xdr:nvSpPr>
        <xdr:cNvPr id="866" name="テキスト ボックス 865"/>
        <xdr:cNvSpPr txBox="1"/>
      </xdr:nvSpPr>
      <xdr:spPr>
        <a:xfrm>
          <a:off x="19278111" y="1268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79,756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12751</xdr:rowOff>
    </xdr:from>
    <xdr:to>
      <xdr:col>27</xdr:col>
      <xdr:colOff>161925</xdr:colOff>
      <xdr:row>75</xdr:row>
      <xdr:rowOff>114351</xdr:rowOff>
    </xdr:to>
    <xdr:sp macro="" textlink="">
      <xdr:nvSpPr>
        <xdr:cNvPr id="867" name="円/楕円 866"/>
        <xdr:cNvSpPr/>
      </xdr:nvSpPr>
      <xdr:spPr>
        <a:xfrm>
          <a:off x="18605500" y="128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130878</xdr:rowOff>
    </xdr:from>
    <xdr:ext cx="534377" cy="259045"/>
    <xdr:sp macro="" textlink="">
      <xdr:nvSpPr>
        <xdr:cNvPr id="868" name="テキスト ボックス 867"/>
        <xdr:cNvSpPr txBox="1"/>
      </xdr:nvSpPr>
      <xdr:spPr>
        <a:xfrm>
          <a:off x="18389111" y="126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人件費は、職員の年齢構成が高く、</a:t>
          </a:r>
          <a:r>
            <a:rPr kumimoji="1" lang="en-US" altLang="ja-JP" sz="900">
              <a:latin typeface="ＭＳ Ｐゴシック"/>
            </a:rPr>
            <a:t>89,148</a:t>
          </a:r>
          <a:r>
            <a:rPr kumimoji="1" lang="ja-JP" altLang="en-US" sz="900">
              <a:latin typeface="ＭＳ Ｐゴシック"/>
            </a:rPr>
            <a:t>円（類似団体比較</a:t>
          </a:r>
          <a:r>
            <a:rPr kumimoji="1" lang="en-US" altLang="ja-JP" sz="900">
              <a:latin typeface="ＭＳ Ｐゴシック"/>
            </a:rPr>
            <a:t>3,998</a:t>
          </a:r>
          <a:r>
            <a:rPr kumimoji="1" lang="ja-JP" altLang="en-US" sz="900">
              <a:latin typeface="ＭＳ Ｐゴシック"/>
            </a:rPr>
            <a:t>円高）となっている。平成</a:t>
          </a:r>
          <a:r>
            <a:rPr kumimoji="1" lang="en-US" altLang="ja-JP" sz="900">
              <a:latin typeface="ＭＳ Ｐゴシック"/>
            </a:rPr>
            <a:t>27</a:t>
          </a:r>
          <a:r>
            <a:rPr kumimoji="1" lang="ja-JP" altLang="en-US" sz="900">
              <a:latin typeface="ＭＳ Ｐゴシック"/>
            </a:rPr>
            <a:t>年度から平成</a:t>
          </a:r>
          <a:r>
            <a:rPr kumimoji="1" lang="en-US" altLang="ja-JP" sz="900">
              <a:latin typeface="ＭＳ Ｐゴシック"/>
            </a:rPr>
            <a:t>31</a:t>
          </a:r>
          <a:r>
            <a:rPr kumimoji="1" lang="ja-JP" altLang="en-US" sz="900">
              <a:latin typeface="ＭＳ Ｐゴシック"/>
            </a:rPr>
            <a:t>年度を計画期間とする第</a:t>
          </a:r>
          <a:r>
            <a:rPr kumimoji="1" lang="en-US" altLang="ja-JP" sz="900">
              <a:latin typeface="ＭＳ Ｐゴシック"/>
            </a:rPr>
            <a:t>2</a:t>
          </a:r>
          <a:r>
            <a:rPr kumimoji="1" lang="ja-JP" altLang="en-US" sz="900">
              <a:latin typeface="ＭＳ Ｐゴシック"/>
            </a:rPr>
            <a:t>次新温泉町定員適正化計画に基づき、人件費は退職者の補充抑制により人件費削減に取り組む。</a:t>
          </a:r>
        </a:p>
        <a:p>
          <a:r>
            <a:rPr kumimoji="1" lang="ja-JP" altLang="en-US" sz="900">
              <a:latin typeface="ＭＳ Ｐゴシック"/>
            </a:rPr>
            <a:t>　物件費は、</a:t>
          </a:r>
          <a:r>
            <a:rPr kumimoji="1" lang="en-US" altLang="ja-JP" sz="900">
              <a:latin typeface="ＭＳ Ｐゴシック"/>
            </a:rPr>
            <a:t>109,394</a:t>
          </a:r>
          <a:r>
            <a:rPr kumimoji="1" lang="ja-JP" altLang="en-US" sz="900">
              <a:latin typeface="ＭＳ Ｐゴシック"/>
            </a:rPr>
            <a:t>千円（類似団体平均比較</a:t>
          </a:r>
          <a:r>
            <a:rPr kumimoji="1" lang="en-US" altLang="ja-JP" sz="900">
              <a:latin typeface="ＭＳ Ｐゴシック"/>
            </a:rPr>
            <a:t>21,960</a:t>
          </a:r>
          <a:r>
            <a:rPr kumimoji="1" lang="ja-JP" altLang="en-US" sz="900">
              <a:latin typeface="ＭＳ Ｐゴシック"/>
            </a:rPr>
            <a:t>円高）で、類似団体平均の約</a:t>
          </a:r>
          <a:r>
            <a:rPr kumimoji="1" lang="en-US" altLang="ja-JP" sz="900">
              <a:latin typeface="ＭＳ Ｐゴシック"/>
            </a:rPr>
            <a:t>1.25</a:t>
          </a:r>
          <a:r>
            <a:rPr kumimoji="1" lang="ja-JP" altLang="en-US" sz="900">
              <a:latin typeface="ＭＳ Ｐゴシック"/>
            </a:rPr>
            <a:t>倍となっているため、今後は、委託経費等の見直し、削減に努める。</a:t>
          </a:r>
        </a:p>
        <a:p>
          <a:r>
            <a:rPr kumimoji="1" lang="ja-JP" altLang="en-US" sz="900">
              <a:latin typeface="ＭＳ Ｐゴシック"/>
            </a:rPr>
            <a:t>　補助費等は、</a:t>
          </a:r>
          <a:r>
            <a:rPr kumimoji="1" lang="en-US" altLang="ja-JP" sz="900">
              <a:latin typeface="ＭＳ Ｐゴシック"/>
            </a:rPr>
            <a:t>171,067</a:t>
          </a:r>
          <a:r>
            <a:rPr kumimoji="1" lang="ja-JP" altLang="en-US" sz="900">
              <a:latin typeface="ＭＳ Ｐゴシック"/>
            </a:rPr>
            <a:t>千円（類似団体平均比較</a:t>
          </a:r>
          <a:r>
            <a:rPr kumimoji="1" lang="en-US" altLang="ja-JP" sz="900">
              <a:latin typeface="ＭＳ Ｐゴシック"/>
            </a:rPr>
            <a:t>91,331</a:t>
          </a:r>
          <a:r>
            <a:rPr kumimoji="1" lang="ja-JP" altLang="en-US" sz="900">
              <a:latin typeface="ＭＳ Ｐゴシック"/>
            </a:rPr>
            <a:t>円高）で、類似団体平均の約</a:t>
          </a:r>
          <a:r>
            <a:rPr kumimoji="1" lang="en-US" altLang="ja-JP" sz="900">
              <a:latin typeface="ＭＳ Ｐゴシック"/>
            </a:rPr>
            <a:t>2.1</a:t>
          </a:r>
          <a:r>
            <a:rPr kumimoji="1" lang="ja-JP" altLang="en-US" sz="900">
              <a:latin typeface="ＭＳ Ｐゴシック"/>
            </a:rPr>
            <a:t>倍となっている。特に、公立浜坂病院の経営改善補助金の影響が大きく、病院経営のあり方の見直しが必要不可欠となっている。</a:t>
          </a:r>
        </a:p>
        <a:p>
          <a:r>
            <a:rPr kumimoji="1" lang="ja-JP" altLang="en-US" sz="900">
              <a:latin typeface="ＭＳ Ｐゴシック"/>
            </a:rPr>
            <a:t>　普通建設事業費は、</a:t>
          </a:r>
          <a:r>
            <a:rPr kumimoji="1" lang="en-US" altLang="ja-JP" sz="900">
              <a:latin typeface="ＭＳ Ｐゴシック"/>
            </a:rPr>
            <a:t>62,005</a:t>
          </a:r>
          <a:r>
            <a:rPr kumimoji="1" lang="ja-JP" altLang="en-US" sz="900">
              <a:latin typeface="ＭＳ Ｐゴシック"/>
            </a:rPr>
            <a:t>千円（類似団体平均比較▲</a:t>
          </a:r>
          <a:r>
            <a:rPr kumimoji="1" lang="en-US" altLang="ja-JP" sz="900">
              <a:latin typeface="ＭＳ Ｐゴシック"/>
            </a:rPr>
            <a:t>16,898</a:t>
          </a:r>
          <a:r>
            <a:rPr kumimoji="1" lang="ja-JP" altLang="en-US" sz="900">
              <a:latin typeface="ＭＳ Ｐゴシック"/>
            </a:rPr>
            <a:t>円）で、類似団体平均を下回っている。収支見通し（財政計画）に基づき、計画的な事業実施に努めており、今後も普通建設事業費を中心とする投資的経費は、抑制していく。</a:t>
          </a:r>
        </a:p>
        <a:p>
          <a:r>
            <a:rPr kumimoji="1" lang="ja-JP" altLang="en-US" sz="900">
              <a:latin typeface="ＭＳ Ｐゴシック"/>
            </a:rPr>
            <a:t>　公債費は、町合併前の地方債残高が多く、返済の最中であるため</a:t>
          </a:r>
          <a:r>
            <a:rPr kumimoji="1" lang="en-US" altLang="ja-JP" sz="900">
              <a:latin typeface="ＭＳ Ｐゴシック"/>
            </a:rPr>
            <a:t>94,665</a:t>
          </a:r>
          <a:r>
            <a:rPr kumimoji="1" lang="ja-JP" altLang="en-US" sz="900">
              <a:latin typeface="ＭＳ Ｐゴシック"/>
            </a:rPr>
            <a:t>円（類似団体比較</a:t>
          </a:r>
          <a:r>
            <a:rPr kumimoji="1" lang="en-US" altLang="ja-JP" sz="900">
              <a:latin typeface="ＭＳ Ｐゴシック"/>
            </a:rPr>
            <a:t>34,082</a:t>
          </a:r>
          <a:r>
            <a:rPr kumimoji="1" lang="ja-JP" altLang="en-US" sz="900">
              <a:latin typeface="ＭＳ Ｐゴシック"/>
            </a:rPr>
            <a:t>円高）で、類似団体の</a:t>
          </a:r>
          <a:r>
            <a:rPr kumimoji="1" lang="en-US" altLang="ja-JP" sz="900">
              <a:latin typeface="ＭＳ Ｐゴシック"/>
            </a:rPr>
            <a:t>1.6</a:t>
          </a:r>
          <a:r>
            <a:rPr kumimoji="1" lang="ja-JP" altLang="en-US" sz="900">
              <a:latin typeface="ＭＳ Ｐゴシック"/>
            </a:rPr>
            <a:t>倍となっている。地方債残高が増高しないよう、新規発行地方債の抑制に努めるとともに、交付税算入率の高い、有利な地方債の発行に努める。</a:t>
          </a:r>
        </a:p>
        <a:p>
          <a:r>
            <a:rPr kumimoji="1" lang="ja-JP" altLang="en-US" sz="900">
              <a:latin typeface="ＭＳ Ｐゴシック"/>
            </a:rPr>
            <a:t>　積立金は、</a:t>
          </a:r>
          <a:r>
            <a:rPr kumimoji="1" lang="en-US" altLang="ja-JP" sz="900">
              <a:latin typeface="ＭＳ Ｐゴシック"/>
            </a:rPr>
            <a:t>13,979</a:t>
          </a:r>
          <a:r>
            <a:rPr kumimoji="1" lang="ja-JP" altLang="en-US" sz="900">
              <a:latin typeface="ＭＳ Ｐゴシック"/>
            </a:rPr>
            <a:t>円（類似団体平均比較▲</a:t>
          </a:r>
          <a:r>
            <a:rPr kumimoji="1" lang="en-US" altLang="ja-JP" sz="900">
              <a:latin typeface="ＭＳ Ｐゴシック"/>
            </a:rPr>
            <a:t>9,128</a:t>
          </a:r>
          <a:r>
            <a:rPr kumimoji="1" lang="ja-JP" altLang="en-US" sz="900">
              <a:latin typeface="ＭＳ Ｐゴシック"/>
            </a:rPr>
            <a:t>円）で、類似団体平均を下回っている。平成</a:t>
          </a:r>
          <a:r>
            <a:rPr kumimoji="1" lang="en-US" altLang="ja-JP" sz="900">
              <a:latin typeface="ＭＳ Ｐゴシック"/>
            </a:rPr>
            <a:t>32</a:t>
          </a:r>
          <a:r>
            <a:rPr kumimoji="1" lang="ja-JP" altLang="en-US" sz="900">
              <a:latin typeface="ＭＳ Ｐゴシック"/>
            </a:rPr>
            <a:t>年度までの間に、合併特例債を利用した地域振興基金の積立を行うなど、内部留保資金の確保に努める。</a:t>
          </a:r>
        </a:p>
        <a:p>
          <a:r>
            <a:rPr kumimoji="1" lang="ja-JP" altLang="en-US" sz="900">
              <a:latin typeface="ＭＳ Ｐゴシック"/>
            </a:rPr>
            <a:t>　貸付金は、</a:t>
          </a:r>
          <a:r>
            <a:rPr kumimoji="1" lang="en-US" altLang="ja-JP" sz="900">
              <a:latin typeface="ＭＳ Ｐゴシック"/>
            </a:rPr>
            <a:t>13,965</a:t>
          </a:r>
          <a:r>
            <a:rPr kumimoji="1" lang="ja-JP" altLang="en-US" sz="900">
              <a:latin typeface="ＭＳ Ｐゴシック"/>
            </a:rPr>
            <a:t>千円（類似団体平均比較</a:t>
          </a:r>
          <a:r>
            <a:rPr kumimoji="1" lang="en-US" altLang="ja-JP" sz="900">
              <a:latin typeface="ＭＳ Ｐゴシック"/>
            </a:rPr>
            <a:t>7,994</a:t>
          </a:r>
          <a:r>
            <a:rPr kumimoji="1" lang="ja-JP" altLang="en-US" sz="900">
              <a:latin typeface="ＭＳ Ｐゴシック"/>
            </a:rPr>
            <a:t>円高）で、主に公立浜坂病院事業会計への貸付金であり、類似団体平均の約</a:t>
          </a:r>
          <a:r>
            <a:rPr kumimoji="1" lang="en-US" altLang="ja-JP" sz="900">
              <a:latin typeface="ＭＳ Ｐゴシック"/>
            </a:rPr>
            <a:t>2.3</a:t>
          </a:r>
          <a:r>
            <a:rPr kumimoji="1" lang="ja-JP" altLang="en-US" sz="900">
              <a:latin typeface="ＭＳ Ｐゴシック"/>
            </a:rPr>
            <a:t>倍となっている。</a:t>
          </a:r>
        </a:p>
        <a:p>
          <a:r>
            <a:rPr kumimoji="1" lang="ja-JP" altLang="en-US" sz="900">
              <a:latin typeface="ＭＳ Ｐゴシック"/>
            </a:rPr>
            <a:t>　繰出金は、下水道事業特別会計への繰出金が多額となっており、</a:t>
          </a:r>
          <a:r>
            <a:rPr kumimoji="1" lang="en-US" altLang="ja-JP" sz="900">
              <a:latin typeface="ＭＳ Ｐゴシック"/>
            </a:rPr>
            <a:t>47,429</a:t>
          </a:r>
          <a:r>
            <a:rPr kumimoji="1" lang="ja-JP" altLang="en-US" sz="900">
              <a:latin typeface="ＭＳ Ｐゴシック"/>
            </a:rPr>
            <a:t>円（類似団体比較▲</a:t>
          </a:r>
          <a:r>
            <a:rPr kumimoji="1" lang="en-US" altLang="ja-JP" sz="900">
              <a:latin typeface="ＭＳ Ｐゴシック"/>
            </a:rPr>
            <a:t>14,947</a:t>
          </a:r>
          <a:r>
            <a:rPr kumimoji="1" lang="ja-JP" altLang="en-US" sz="900">
              <a:latin typeface="ＭＳ Ｐゴシック"/>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15,174
15,059
241.01
10,968,514
10,411,024
516,801
6,401,465
13,707,925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147701</xdr:rowOff>
    </xdr:from>
    <xdr:to>
      <xdr:col>6</xdr:col>
      <xdr:colOff>511175</xdr:colOff>
      <xdr:row>37</xdr:row>
      <xdr:rowOff>56098</xdr:rowOff>
    </xdr:to>
    <xdr:cxnSp macro="">
      <xdr:nvCxnSpPr>
        <xdr:cNvPr id="63" name="直線コネクタ 62"/>
        <xdr:cNvCxnSpPr/>
      </xdr:nvCxnSpPr>
      <xdr:spPr>
        <a:xfrm>
          <a:off x="3797300" y="6319901"/>
          <a:ext cx="838200" cy="7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147701</xdr:rowOff>
    </xdr:from>
    <xdr:to>
      <xdr:col>5</xdr:col>
      <xdr:colOff>358775</xdr:colOff>
      <xdr:row>36</xdr:row>
      <xdr:rowOff>167132</xdr:rowOff>
    </xdr:to>
    <xdr:cxnSp macro="">
      <xdr:nvCxnSpPr>
        <xdr:cNvPr id="66" name="直線コネクタ 65"/>
        <xdr:cNvCxnSpPr/>
      </xdr:nvCxnSpPr>
      <xdr:spPr>
        <a:xfrm flipV="1">
          <a:off x="2908300" y="631990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18687</xdr:rowOff>
    </xdr:from>
    <xdr:to>
      <xdr:col>5</xdr:col>
      <xdr:colOff>409575</xdr:colOff>
      <xdr:row>36</xdr:row>
      <xdr:rowOff>120287</xdr:rowOff>
    </xdr:to>
    <xdr:sp macro="" textlink="">
      <xdr:nvSpPr>
        <xdr:cNvPr id="67" name="フローチャート : 判断 66"/>
        <xdr:cNvSpPr/>
      </xdr:nvSpPr>
      <xdr:spPr>
        <a:xfrm>
          <a:off x="3746500" y="61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136814</xdr:rowOff>
    </xdr:from>
    <xdr:ext cx="469744" cy="259045"/>
    <xdr:sp macro="" textlink="">
      <xdr:nvSpPr>
        <xdr:cNvPr id="68" name="テキスト ボックス 67"/>
        <xdr:cNvSpPr txBox="1"/>
      </xdr:nvSpPr>
      <xdr:spPr>
        <a:xfrm>
          <a:off x="3562427" y="596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167132</xdr:rowOff>
    </xdr:from>
    <xdr:to>
      <xdr:col>4</xdr:col>
      <xdr:colOff>155575</xdr:colOff>
      <xdr:row>37</xdr:row>
      <xdr:rowOff>23930</xdr:rowOff>
    </xdr:to>
    <xdr:cxnSp macro="">
      <xdr:nvCxnSpPr>
        <xdr:cNvPr id="69" name="直線コネクタ 68"/>
        <xdr:cNvCxnSpPr/>
      </xdr:nvCxnSpPr>
      <xdr:spPr>
        <a:xfrm flipV="1">
          <a:off x="2019300" y="6339332"/>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69306</xdr:rowOff>
    </xdr:from>
    <xdr:to>
      <xdr:col>4</xdr:col>
      <xdr:colOff>206375</xdr:colOff>
      <xdr:row>37</xdr:row>
      <xdr:rowOff>170906</xdr:rowOff>
    </xdr:to>
    <xdr:sp macro="" textlink="">
      <xdr:nvSpPr>
        <xdr:cNvPr id="70" name="フローチャート : 判断 69"/>
        <xdr:cNvSpPr/>
      </xdr:nvSpPr>
      <xdr:spPr>
        <a:xfrm>
          <a:off x="2857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162033</xdr:rowOff>
    </xdr:from>
    <xdr:ext cx="469744" cy="259045"/>
    <xdr:sp macro="" textlink="">
      <xdr:nvSpPr>
        <xdr:cNvPr id="71" name="テキスト ボックス 70"/>
        <xdr:cNvSpPr txBox="1"/>
      </xdr:nvSpPr>
      <xdr:spPr>
        <a:xfrm>
          <a:off x="2673427"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23930</xdr:rowOff>
    </xdr:from>
    <xdr:to>
      <xdr:col>2</xdr:col>
      <xdr:colOff>638175</xdr:colOff>
      <xdr:row>37</xdr:row>
      <xdr:rowOff>27360</xdr:rowOff>
    </xdr:to>
    <xdr:cxnSp macro="">
      <xdr:nvCxnSpPr>
        <xdr:cNvPr id="72" name="直線コネクタ 71"/>
        <xdr:cNvCxnSpPr/>
      </xdr:nvCxnSpPr>
      <xdr:spPr>
        <a:xfrm flipV="1">
          <a:off x="1130300" y="6367580"/>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77796</xdr:rowOff>
    </xdr:from>
    <xdr:to>
      <xdr:col>3</xdr:col>
      <xdr:colOff>3175</xdr:colOff>
      <xdr:row>38</xdr:row>
      <xdr:rowOff>7947</xdr:rowOff>
    </xdr:to>
    <xdr:sp macro="" textlink="">
      <xdr:nvSpPr>
        <xdr:cNvPr id="73" name="フローチャート : 判断 72"/>
        <xdr:cNvSpPr/>
      </xdr:nvSpPr>
      <xdr:spPr>
        <a:xfrm>
          <a:off x="1968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170524</xdr:rowOff>
    </xdr:from>
    <xdr:ext cx="469744" cy="259045"/>
    <xdr:sp macro="" textlink="">
      <xdr:nvSpPr>
        <xdr:cNvPr id="74" name="テキスト ボックス 73"/>
        <xdr:cNvSpPr txBox="1"/>
      </xdr:nvSpPr>
      <xdr:spPr>
        <a:xfrm>
          <a:off x="1784427"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37302</xdr:rowOff>
    </xdr:from>
    <xdr:to>
      <xdr:col>1</xdr:col>
      <xdr:colOff>485775</xdr:colOff>
      <xdr:row>37</xdr:row>
      <xdr:rowOff>138902</xdr:rowOff>
    </xdr:to>
    <xdr:sp macro="" textlink="">
      <xdr:nvSpPr>
        <xdr:cNvPr id="75" name="フローチャート : 判断 74"/>
        <xdr:cNvSpPr/>
      </xdr:nvSpPr>
      <xdr:spPr>
        <a:xfrm>
          <a:off x="1079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130029</xdr:rowOff>
    </xdr:from>
    <xdr:ext cx="469744" cy="259045"/>
    <xdr:sp macro="" textlink="">
      <xdr:nvSpPr>
        <xdr:cNvPr id="76" name="テキスト ボックス 75"/>
        <xdr:cNvSpPr txBox="1"/>
      </xdr:nvSpPr>
      <xdr:spPr>
        <a:xfrm>
          <a:off x="895427" y="647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5298</xdr:rowOff>
    </xdr:from>
    <xdr:to>
      <xdr:col>6</xdr:col>
      <xdr:colOff>561975</xdr:colOff>
      <xdr:row>37</xdr:row>
      <xdr:rowOff>106898</xdr:rowOff>
    </xdr:to>
    <xdr:sp macro="" textlink="">
      <xdr:nvSpPr>
        <xdr:cNvPr id="82" name="円/楕円 81"/>
        <xdr:cNvSpPr/>
      </xdr:nvSpPr>
      <xdr:spPr>
        <a:xfrm>
          <a:off x="4584700" y="63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155175</xdr:rowOff>
    </xdr:from>
    <xdr:ext cx="469744" cy="259045"/>
    <xdr:sp macro="" textlink="">
      <xdr:nvSpPr>
        <xdr:cNvPr id="83" name="議会費該当値テキスト"/>
        <xdr:cNvSpPr txBox="1"/>
      </xdr:nvSpPr>
      <xdr:spPr>
        <a:xfrm>
          <a:off x="4686300" y="632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96901</xdr:rowOff>
    </xdr:from>
    <xdr:to>
      <xdr:col>5</xdr:col>
      <xdr:colOff>409575</xdr:colOff>
      <xdr:row>37</xdr:row>
      <xdr:rowOff>27051</xdr:rowOff>
    </xdr:to>
    <xdr:sp macro="" textlink="">
      <xdr:nvSpPr>
        <xdr:cNvPr id="84" name="円/楕円 83"/>
        <xdr:cNvSpPr/>
      </xdr:nvSpPr>
      <xdr:spPr>
        <a:xfrm>
          <a:off x="37465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18178</xdr:rowOff>
    </xdr:from>
    <xdr:ext cx="469744" cy="259045"/>
    <xdr:sp macro="" textlink="">
      <xdr:nvSpPr>
        <xdr:cNvPr id="85" name="テキスト ボックス 84"/>
        <xdr:cNvSpPr txBox="1"/>
      </xdr:nvSpPr>
      <xdr:spPr>
        <a:xfrm>
          <a:off x="356242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116332</xdr:rowOff>
    </xdr:from>
    <xdr:to>
      <xdr:col>4</xdr:col>
      <xdr:colOff>206375</xdr:colOff>
      <xdr:row>37</xdr:row>
      <xdr:rowOff>46482</xdr:rowOff>
    </xdr:to>
    <xdr:sp macro="" textlink="">
      <xdr:nvSpPr>
        <xdr:cNvPr id="86" name="円/楕円 85"/>
        <xdr:cNvSpPr/>
      </xdr:nvSpPr>
      <xdr:spPr>
        <a:xfrm>
          <a:off x="2857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63009</xdr:rowOff>
    </xdr:from>
    <xdr:ext cx="469744" cy="259045"/>
    <xdr:sp macro="" textlink="">
      <xdr:nvSpPr>
        <xdr:cNvPr id="87" name="テキスト ボックス 86"/>
        <xdr:cNvSpPr txBox="1"/>
      </xdr:nvSpPr>
      <xdr:spPr>
        <a:xfrm>
          <a:off x="2673427"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144580</xdr:rowOff>
    </xdr:from>
    <xdr:to>
      <xdr:col>3</xdr:col>
      <xdr:colOff>3175</xdr:colOff>
      <xdr:row>37</xdr:row>
      <xdr:rowOff>74730</xdr:rowOff>
    </xdr:to>
    <xdr:sp macro="" textlink="">
      <xdr:nvSpPr>
        <xdr:cNvPr id="88" name="円/楕円 87"/>
        <xdr:cNvSpPr/>
      </xdr:nvSpPr>
      <xdr:spPr>
        <a:xfrm>
          <a:off x="1968500" y="63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91257</xdr:rowOff>
    </xdr:from>
    <xdr:ext cx="469744" cy="259045"/>
    <xdr:sp macro="" textlink="">
      <xdr:nvSpPr>
        <xdr:cNvPr id="89" name="テキスト ボックス 88"/>
        <xdr:cNvSpPr txBox="1"/>
      </xdr:nvSpPr>
      <xdr:spPr>
        <a:xfrm>
          <a:off x="1784427" y="60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148010</xdr:rowOff>
    </xdr:from>
    <xdr:to>
      <xdr:col>1</xdr:col>
      <xdr:colOff>485775</xdr:colOff>
      <xdr:row>37</xdr:row>
      <xdr:rowOff>78160</xdr:rowOff>
    </xdr:to>
    <xdr:sp macro="" textlink="">
      <xdr:nvSpPr>
        <xdr:cNvPr id="90" name="円/楕円 89"/>
        <xdr:cNvSpPr/>
      </xdr:nvSpPr>
      <xdr:spPr>
        <a:xfrm>
          <a:off x="1079500" y="63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94687</xdr:rowOff>
    </xdr:from>
    <xdr:ext cx="469744" cy="259045"/>
    <xdr:sp macro="" textlink="">
      <xdr:nvSpPr>
        <xdr:cNvPr id="91" name="テキスト ボックス 90"/>
        <xdr:cNvSpPr txBox="1"/>
      </xdr:nvSpPr>
      <xdr:spPr>
        <a:xfrm>
          <a:off x="895427" y="60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105328</xdr:rowOff>
    </xdr:from>
    <xdr:to>
      <xdr:col>6</xdr:col>
      <xdr:colOff>511175</xdr:colOff>
      <xdr:row>58</xdr:row>
      <xdr:rowOff>121364</xdr:rowOff>
    </xdr:to>
    <xdr:cxnSp macro="">
      <xdr:nvCxnSpPr>
        <xdr:cNvPr id="120" name="直線コネクタ 119"/>
        <xdr:cNvCxnSpPr/>
      </xdr:nvCxnSpPr>
      <xdr:spPr>
        <a:xfrm flipV="1">
          <a:off x="3797300" y="10049428"/>
          <a:ext cx="838200" cy="1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121364</xdr:rowOff>
    </xdr:from>
    <xdr:to>
      <xdr:col>5</xdr:col>
      <xdr:colOff>358775</xdr:colOff>
      <xdr:row>58</xdr:row>
      <xdr:rowOff>127098</xdr:rowOff>
    </xdr:to>
    <xdr:cxnSp macro="">
      <xdr:nvCxnSpPr>
        <xdr:cNvPr id="123" name="直線コネクタ 122"/>
        <xdr:cNvCxnSpPr/>
      </xdr:nvCxnSpPr>
      <xdr:spPr>
        <a:xfrm flipV="1">
          <a:off x="2908300" y="10065464"/>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43828</xdr:rowOff>
    </xdr:from>
    <xdr:to>
      <xdr:col>5</xdr:col>
      <xdr:colOff>409575</xdr:colOff>
      <xdr:row>58</xdr:row>
      <xdr:rowOff>145428</xdr:rowOff>
    </xdr:to>
    <xdr:sp macro="" textlink="">
      <xdr:nvSpPr>
        <xdr:cNvPr id="124" name="フローチャート : 判断 123"/>
        <xdr:cNvSpPr/>
      </xdr:nvSpPr>
      <xdr:spPr>
        <a:xfrm>
          <a:off x="3746500" y="99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161955</xdr:rowOff>
    </xdr:from>
    <xdr:ext cx="534377" cy="259045"/>
    <xdr:sp macro="" textlink="">
      <xdr:nvSpPr>
        <xdr:cNvPr id="125" name="テキスト ボックス 124"/>
        <xdr:cNvSpPr txBox="1"/>
      </xdr:nvSpPr>
      <xdr:spPr>
        <a:xfrm>
          <a:off x="3530111" y="976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114688</xdr:rowOff>
    </xdr:from>
    <xdr:to>
      <xdr:col>4</xdr:col>
      <xdr:colOff>155575</xdr:colOff>
      <xdr:row>58</xdr:row>
      <xdr:rowOff>127098</xdr:rowOff>
    </xdr:to>
    <xdr:cxnSp macro="">
      <xdr:nvCxnSpPr>
        <xdr:cNvPr id="126" name="直線コネクタ 125"/>
        <xdr:cNvCxnSpPr/>
      </xdr:nvCxnSpPr>
      <xdr:spPr>
        <a:xfrm>
          <a:off x="2019300" y="10058788"/>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64681</xdr:rowOff>
    </xdr:from>
    <xdr:to>
      <xdr:col>4</xdr:col>
      <xdr:colOff>206375</xdr:colOff>
      <xdr:row>58</xdr:row>
      <xdr:rowOff>166281</xdr:rowOff>
    </xdr:to>
    <xdr:sp macro="" textlink="">
      <xdr:nvSpPr>
        <xdr:cNvPr id="127" name="フローチャート : 判断 126"/>
        <xdr:cNvSpPr/>
      </xdr:nvSpPr>
      <xdr:spPr>
        <a:xfrm>
          <a:off x="2857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11358</xdr:rowOff>
    </xdr:from>
    <xdr:ext cx="534377" cy="259045"/>
    <xdr:sp macro="" textlink="">
      <xdr:nvSpPr>
        <xdr:cNvPr id="128" name="テキスト ボックス 127"/>
        <xdr:cNvSpPr txBox="1"/>
      </xdr:nvSpPr>
      <xdr:spPr>
        <a:xfrm>
          <a:off x="2641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114688</xdr:rowOff>
    </xdr:from>
    <xdr:to>
      <xdr:col>2</xdr:col>
      <xdr:colOff>638175</xdr:colOff>
      <xdr:row>58</xdr:row>
      <xdr:rowOff>116462</xdr:rowOff>
    </xdr:to>
    <xdr:cxnSp macro="">
      <xdr:nvCxnSpPr>
        <xdr:cNvPr id="129" name="直線コネクタ 128"/>
        <xdr:cNvCxnSpPr/>
      </xdr:nvCxnSpPr>
      <xdr:spPr>
        <a:xfrm flipV="1">
          <a:off x="1130300" y="10058788"/>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66520</xdr:rowOff>
    </xdr:from>
    <xdr:to>
      <xdr:col>3</xdr:col>
      <xdr:colOff>3175</xdr:colOff>
      <xdr:row>58</xdr:row>
      <xdr:rowOff>168120</xdr:rowOff>
    </xdr:to>
    <xdr:sp macro="" textlink="">
      <xdr:nvSpPr>
        <xdr:cNvPr id="130" name="フローチャート : 判断 129"/>
        <xdr:cNvSpPr/>
      </xdr:nvSpPr>
      <xdr:spPr>
        <a:xfrm>
          <a:off x="1968500" y="100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159247</xdr:rowOff>
    </xdr:from>
    <xdr:ext cx="534377" cy="259045"/>
    <xdr:sp macro="" textlink="">
      <xdr:nvSpPr>
        <xdr:cNvPr id="131" name="テキスト ボックス 130"/>
        <xdr:cNvSpPr txBox="1"/>
      </xdr:nvSpPr>
      <xdr:spPr>
        <a:xfrm>
          <a:off x="1752111" y="101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136406</xdr:rowOff>
    </xdr:from>
    <xdr:to>
      <xdr:col>1</xdr:col>
      <xdr:colOff>485775</xdr:colOff>
      <xdr:row>58</xdr:row>
      <xdr:rowOff>66556</xdr:rowOff>
    </xdr:to>
    <xdr:sp macro="" textlink="">
      <xdr:nvSpPr>
        <xdr:cNvPr id="132" name="フローチャート : 判断 131"/>
        <xdr:cNvSpPr/>
      </xdr:nvSpPr>
      <xdr:spPr>
        <a:xfrm>
          <a:off x="1079500" y="99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83083</xdr:rowOff>
    </xdr:from>
    <xdr:ext cx="599010" cy="259045"/>
    <xdr:sp macro="" textlink="">
      <xdr:nvSpPr>
        <xdr:cNvPr id="133" name="テキスト ボックス 132"/>
        <xdr:cNvSpPr txBox="1"/>
      </xdr:nvSpPr>
      <xdr:spPr>
        <a:xfrm>
          <a:off x="830794" y="968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54528</xdr:rowOff>
    </xdr:from>
    <xdr:to>
      <xdr:col>6</xdr:col>
      <xdr:colOff>561975</xdr:colOff>
      <xdr:row>58</xdr:row>
      <xdr:rowOff>156128</xdr:rowOff>
    </xdr:to>
    <xdr:sp macro="" textlink="">
      <xdr:nvSpPr>
        <xdr:cNvPr id="139" name="円/楕円 138"/>
        <xdr:cNvSpPr/>
      </xdr:nvSpPr>
      <xdr:spPr>
        <a:xfrm>
          <a:off x="4584700" y="99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23646</xdr:rowOff>
    </xdr:from>
    <xdr:ext cx="534377" cy="259045"/>
    <xdr:sp macro="" textlink="">
      <xdr:nvSpPr>
        <xdr:cNvPr id="140" name="総務費該当値テキスト"/>
        <xdr:cNvSpPr txBox="1"/>
      </xdr:nvSpPr>
      <xdr:spPr>
        <a:xfrm>
          <a:off x="4686300" y="99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87,065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70564</xdr:rowOff>
    </xdr:from>
    <xdr:to>
      <xdr:col>5</xdr:col>
      <xdr:colOff>409575</xdr:colOff>
      <xdr:row>59</xdr:row>
      <xdr:rowOff>714</xdr:rowOff>
    </xdr:to>
    <xdr:sp macro="" textlink="">
      <xdr:nvSpPr>
        <xdr:cNvPr id="141" name="円/楕円 140"/>
        <xdr:cNvSpPr/>
      </xdr:nvSpPr>
      <xdr:spPr>
        <a:xfrm>
          <a:off x="3746500" y="1001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163291</xdr:rowOff>
    </xdr:from>
    <xdr:ext cx="534377" cy="259045"/>
    <xdr:sp macro="" textlink="">
      <xdr:nvSpPr>
        <xdr:cNvPr id="142" name="テキスト ボックス 141"/>
        <xdr:cNvSpPr txBox="1"/>
      </xdr:nvSpPr>
      <xdr:spPr>
        <a:xfrm>
          <a:off x="3530111" y="1010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76298</xdr:rowOff>
    </xdr:from>
    <xdr:to>
      <xdr:col>4</xdr:col>
      <xdr:colOff>206375</xdr:colOff>
      <xdr:row>59</xdr:row>
      <xdr:rowOff>6448</xdr:rowOff>
    </xdr:to>
    <xdr:sp macro="" textlink="">
      <xdr:nvSpPr>
        <xdr:cNvPr id="143" name="円/楕円 142"/>
        <xdr:cNvSpPr/>
      </xdr:nvSpPr>
      <xdr:spPr>
        <a:xfrm>
          <a:off x="2857500" y="1002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169025</xdr:rowOff>
    </xdr:from>
    <xdr:ext cx="534377" cy="259045"/>
    <xdr:sp macro="" textlink="">
      <xdr:nvSpPr>
        <xdr:cNvPr id="144" name="テキスト ボックス 143"/>
        <xdr:cNvSpPr txBox="1"/>
      </xdr:nvSpPr>
      <xdr:spPr>
        <a:xfrm>
          <a:off x="2641111" y="1011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63888</xdr:rowOff>
    </xdr:from>
    <xdr:to>
      <xdr:col>3</xdr:col>
      <xdr:colOff>3175</xdr:colOff>
      <xdr:row>58</xdr:row>
      <xdr:rowOff>165488</xdr:rowOff>
    </xdr:to>
    <xdr:sp macro="" textlink="">
      <xdr:nvSpPr>
        <xdr:cNvPr id="145" name="円/楕円 144"/>
        <xdr:cNvSpPr/>
      </xdr:nvSpPr>
      <xdr:spPr>
        <a:xfrm>
          <a:off x="1968500" y="100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10565</xdr:rowOff>
    </xdr:from>
    <xdr:ext cx="534377" cy="259045"/>
    <xdr:sp macro="" textlink="">
      <xdr:nvSpPr>
        <xdr:cNvPr id="146" name="テキスト ボックス 145"/>
        <xdr:cNvSpPr txBox="1"/>
      </xdr:nvSpPr>
      <xdr:spPr>
        <a:xfrm>
          <a:off x="1752111" y="97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65662</xdr:rowOff>
    </xdr:from>
    <xdr:to>
      <xdr:col>1</xdr:col>
      <xdr:colOff>485775</xdr:colOff>
      <xdr:row>58</xdr:row>
      <xdr:rowOff>167262</xdr:rowOff>
    </xdr:to>
    <xdr:sp macro="" textlink="">
      <xdr:nvSpPr>
        <xdr:cNvPr id="147" name="円/楕円 146"/>
        <xdr:cNvSpPr/>
      </xdr:nvSpPr>
      <xdr:spPr>
        <a:xfrm>
          <a:off x="1079500" y="100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158389</xdr:rowOff>
    </xdr:from>
    <xdr:ext cx="534377" cy="259045"/>
    <xdr:sp macro="" textlink="">
      <xdr:nvSpPr>
        <xdr:cNvPr id="148" name="テキスト ボックス 147"/>
        <xdr:cNvSpPr txBox="1"/>
      </xdr:nvSpPr>
      <xdr:spPr>
        <a:xfrm>
          <a:off x="863111" y="1010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136339</xdr:rowOff>
    </xdr:from>
    <xdr:to>
      <xdr:col>6</xdr:col>
      <xdr:colOff>511175</xdr:colOff>
      <xdr:row>77</xdr:row>
      <xdr:rowOff>5786</xdr:rowOff>
    </xdr:to>
    <xdr:cxnSp macro="">
      <xdr:nvCxnSpPr>
        <xdr:cNvPr id="174" name="直線コネクタ 173"/>
        <xdr:cNvCxnSpPr/>
      </xdr:nvCxnSpPr>
      <xdr:spPr>
        <a:xfrm flipV="1">
          <a:off x="3797300" y="13166539"/>
          <a:ext cx="8382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5786</xdr:rowOff>
    </xdr:from>
    <xdr:to>
      <xdr:col>5</xdr:col>
      <xdr:colOff>358775</xdr:colOff>
      <xdr:row>77</xdr:row>
      <xdr:rowOff>12736</xdr:rowOff>
    </xdr:to>
    <xdr:cxnSp macro="">
      <xdr:nvCxnSpPr>
        <xdr:cNvPr id="177" name="直線コネクタ 176"/>
        <xdr:cNvCxnSpPr/>
      </xdr:nvCxnSpPr>
      <xdr:spPr>
        <a:xfrm flipV="1">
          <a:off x="2908300" y="13207436"/>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80299</xdr:rowOff>
    </xdr:from>
    <xdr:to>
      <xdr:col>5</xdr:col>
      <xdr:colOff>409575</xdr:colOff>
      <xdr:row>77</xdr:row>
      <xdr:rowOff>10449</xdr:rowOff>
    </xdr:to>
    <xdr:sp macro="" textlink="">
      <xdr:nvSpPr>
        <xdr:cNvPr id="178" name="フローチャート : 判断 177"/>
        <xdr:cNvSpPr/>
      </xdr:nvSpPr>
      <xdr:spPr>
        <a:xfrm>
          <a:off x="3746500" y="131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26976</xdr:rowOff>
    </xdr:from>
    <xdr:ext cx="599010" cy="259045"/>
    <xdr:sp macro="" textlink="">
      <xdr:nvSpPr>
        <xdr:cNvPr id="179" name="テキスト ボックス 178"/>
        <xdr:cNvSpPr txBox="1"/>
      </xdr:nvSpPr>
      <xdr:spPr>
        <a:xfrm>
          <a:off x="3497794" y="1288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12736</xdr:rowOff>
    </xdr:from>
    <xdr:to>
      <xdr:col>4</xdr:col>
      <xdr:colOff>155575</xdr:colOff>
      <xdr:row>77</xdr:row>
      <xdr:rowOff>98272</xdr:rowOff>
    </xdr:to>
    <xdr:cxnSp macro="">
      <xdr:nvCxnSpPr>
        <xdr:cNvPr id="180" name="直線コネクタ 179"/>
        <xdr:cNvCxnSpPr/>
      </xdr:nvCxnSpPr>
      <xdr:spPr>
        <a:xfrm flipV="1">
          <a:off x="2019300" y="13214386"/>
          <a:ext cx="889000" cy="8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112635</xdr:rowOff>
    </xdr:from>
    <xdr:to>
      <xdr:col>4</xdr:col>
      <xdr:colOff>206375</xdr:colOff>
      <xdr:row>77</xdr:row>
      <xdr:rowOff>42785</xdr:rowOff>
    </xdr:to>
    <xdr:sp macro="" textlink="">
      <xdr:nvSpPr>
        <xdr:cNvPr id="181" name="フローチャート : 判断 180"/>
        <xdr:cNvSpPr/>
      </xdr:nvSpPr>
      <xdr:spPr>
        <a:xfrm>
          <a:off x="2857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59311</xdr:rowOff>
    </xdr:from>
    <xdr:ext cx="599010" cy="259045"/>
    <xdr:sp macro="" textlink="">
      <xdr:nvSpPr>
        <xdr:cNvPr id="182" name="テキスト ボックス 181"/>
        <xdr:cNvSpPr txBox="1"/>
      </xdr:nvSpPr>
      <xdr:spPr>
        <a:xfrm>
          <a:off x="2608794"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74675</xdr:rowOff>
    </xdr:from>
    <xdr:to>
      <xdr:col>2</xdr:col>
      <xdr:colOff>638175</xdr:colOff>
      <xdr:row>77</xdr:row>
      <xdr:rowOff>98272</xdr:rowOff>
    </xdr:to>
    <xdr:cxnSp macro="">
      <xdr:nvCxnSpPr>
        <xdr:cNvPr id="183" name="直線コネクタ 182"/>
        <xdr:cNvCxnSpPr/>
      </xdr:nvCxnSpPr>
      <xdr:spPr>
        <a:xfrm>
          <a:off x="1130300" y="13276325"/>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21217</xdr:rowOff>
    </xdr:from>
    <xdr:to>
      <xdr:col>3</xdr:col>
      <xdr:colOff>3175</xdr:colOff>
      <xdr:row>77</xdr:row>
      <xdr:rowOff>122817</xdr:rowOff>
    </xdr:to>
    <xdr:sp macro="" textlink="">
      <xdr:nvSpPr>
        <xdr:cNvPr id="184" name="フローチャート : 判断 183"/>
        <xdr:cNvSpPr/>
      </xdr:nvSpPr>
      <xdr:spPr>
        <a:xfrm>
          <a:off x="1968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139344</xdr:rowOff>
    </xdr:from>
    <xdr:ext cx="599010" cy="259045"/>
    <xdr:sp macro="" textlink="">
      <xdr:nvSpPr>
        <xdr:cNvPr id="185" name="テキスト ボックス 184"/>
        <xdr:cNvSpPr txBox="1"/>
      </xdr:nvSpPr>
      <xdr:spPr>
        <a:xfrm>
          <a:off x="1719794" y="1299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120710</xdr:rowOff>
    </xdr:from>
    <xdr:to>
      <xdr:col>1</xdr:col>
      <xdr:colOff>485775</xdr:colOff>
      <xdr:row>77</xdr:row>
      <xdr:rowOff>50860</xdr:rowOff>
    </xdr:to>
    <xdr:sp macro="" textlink="">
      <xdr:nvSpPr>
        <xdr:cNvPr id="186" name="フローチャート : 判断 185"/>
        <xdr:cNvSpPr/>
      </xdr:nvSpPr>
      <xdr:spPr>
        <a:xfrm>
          <a:off x="1079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67387</xdr:rowOff>
    </xdr:from>
    <xdr:ext cx="599010" cy="259045"/>
    <xdr:sp macro="" textlink="">
      <xdr:nvSpPr>
        <xdr:cNvPr id="187" name="テキスト ボックス 186"/>
        <xdr:cNvSpPr txBox="1"/>
      </xdr:nvSpPr>
      <xdr:spPr>
        <a:xfrm>
          <a:off x="830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85539</xdr:rowOff>
    </xdr:from>
    <xdr:to>
      <xdr:col>6</xdr:col>
      <xdr:colOff>561975</xdr:colOff>
      <xdr:row>77</xdr:row>
      <xdr:rowOff>15689</xdr:rowOff>
    </xdr:to>
    <xdr:sp macro="" textlink="">
      <xdr:nvSpPr>
        <xdr:cNvPr id="193" name="円/楕円 192"/>
        <xdr:cNvSpPr/>
      </xdr:nvSpPr>
      <xdr:spPr>
        <a:xfrm>
          <a:off x="4584700" y="131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63966</xdr:rowOff>
    </xdr:from>
    <xdr:ext cx="599010" cy="259045"/>
    <xdr:sp macro="" textlink="">
      <xdr:nvSpPr>
        <xdr:cNvPr id="194" name="民生費該当値テキスト"/>
        <xdr:cNvSpPr txBox="1"/>
      </xdr:nvSpPr>
      <xdr:spPr>
        <a:xfrm>
          <a:off x="4686300" y="1309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140,588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126436</xdr:rowOff>
    </xdr:from>
    <xdr:to>
      <xdr:col>5</xdr:col>
      <xdr:colOff>409575</xdr:colOff>
      <xdr:row>77</xdr:row>
      <xdr:rowOff>56586</xdr:rowOff>
    </xdr:to>
    <xdr:sp macro="" textlink="">
      <xdr:nvSpPr>
        <xdr:cNvPr id="195" name="円/楕円 194"/>
        <xdr:cNvSpPr/>
      </xdr:nvSpPr>
      <xdr:spPr>
        <a:xfrm>
          <a:off x="3746500" y="131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47713</xdr:rowOff>
    </xdr:from>
    <xdr:ext cx="599010" cy="259045"/>
    <xdr:sp macro="" textlink="">
      <xdr:nvSpPr>
        <xdr:cNvPr id="196" name="テキスト ボックス 195"/>
        <xdr:cNvSpPr txBox="1"/>
      </xdr:nvSpPr>
      <xdr:spPr>
        <a:xfrm>
          <a:off x="3497794" y="1324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133,432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133386</xdr:rowOff>
    </xdr:from>
    <xdr:to>
      <xdr:col>4</xdr:col>
      <xdr:colOff>206375</xdr:colOff>
      <xdr:row>77</xdr:row>
      <xdr:rowOff>63536</xdr:rowOff>
    </xdr:to>
    <xdr:sp macro="" textlink="">
      <xdr:nvSpPr>
        <xdr:cNvPr id="197" name="円/楕円 196"/>
        <xdr:cNvSpPr/>
      </xdr:nvSpPr>
      <xdr:spPr>
        <a:xfrm>
          <a:off x="2857500" y="131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54663</xdr:rowOff>
    </xdr:from>
    <xdr:ext cx="599010" cy="259045"/>
    <xdr:sp macro="" textlink="">
      <xdr:nvSpPr>
        <xdr:cNvPr id="198" name="テキスト ボックス 197"/>
        <xdr:cNvSpPr txBox="1"/>
      </xdr:nvSpPr>
      <xdr:spPr>
        <a:xfrm>
          <a:off x="2608794" y="1325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47472</xdr:rowOff>
    </xdr:from>
    <xdr:to>
      <xdr:col>3</xdr:col>
      <xdr:colOff>3175</xdr:colOff>
      <xdr:row>77</xdr:row>
      <xdr:rowOff>149072</xdr:rowOff>
    </xdr:to>
    <xdr:sp macro="" textlink="">
      <xdr:nvSpPr>
        <xdr:cNvPr id="199" name="円/楕円 198"/>
        <xdr:cNvSpPr/>
      </xdr:nvSpPr>
      <xdr:spPr>
        <a:xfrm>
          <a:off x="1968500" y="132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140199</xdr:rowOff>
    </xdr:from>
    <xdr:ext cx="599010" cy="259045"/>
    <xdr:sp macro="" textlink="">
      <xdr:nvSpPr>
        <xdr:cNvPr id="200" name="テキスト ボックス 199"/>
        <xdr:cNvSpPr txBox="1"/>
      </xdr:nvSpPr>
      <xdr:spPr>
        <a:xfrm>
          <a:off x="1719794" y="1334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117,249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23875</xdr:rowOff>
    </xdr:from>
    <xdr:to>
      <xdr:col>1</xdr:col>
      <xdr:colOff>485775</xdr:colOff>
      <xdr:row>77</xdr:row>
      <xdr:rowOff>125475</xdr:rowOff>
    </xdr:to>
    <xdr:sp macro="" textlink="">
      <xdr:nvSpPr>
        <xdr:cNvPr id="201" name="円/楕円 200"/>
        <xdr:cNvSpPr/>
      </xdr:nvSpPr>
      <xdr:spPr>
        <a:xfrm>
          <a:off x="1079500" y="132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116602</xdr:rowOff>
    </xdr:from>
    <xdr:ext cx="599010" cy="259045"/>
    <xdr:sp macro="" textlink="">
      <xdr:nvSpPr>
        <xdr:cNvPr id="202" name="テキスト ボックス 201"/>
        <xdr:cNvSpPr txBox="1"/>
      </xdr:nvSpPr>
      <xdr:spPr>
        <a:xfrm>
          <a:off x="830794" y="1331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41125</xdr:rowOff>
    </xdr:from>
    <xdr:to>
      <xdr:col>6</xdr:col>
      <xdr:colOff>511175</xdr:colOff>
      <xdr:row>90</xdr:row>
      <xdr:rowOff>74811</xdr:rowOff>
    </xdr:to>
    <xdr:cxnSp macro="">
      <xdr:nvCxnSpPr>
        <xdr:cNvPr id="234" name="直線コネクタ 233"/>
        <xdr:cNvCxnSpPr/>
      </xdr:nvCxnSpPr>
      <xdr:spPr>
        <a:xfrm flipV="1">
          <a:off x="3797300" y="15471625"/>
          <a:ext cx="838200" cy="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74811</xdr:rowOff>
    </xdr:from>
    <xdr:to>
      <xdr:col>5</xdr:col>
      <xdr:colOff>358775</xdr:colOff>
      <xdr:row>92</xdr:row>
      <xdr:rowOff>60801</xdr:rowOff>
    </xdr:to>
    <xdr:cxnSp macro="">
      <xdr:nvCxnSpPr>
        <xdr:cNvPr id="237" name="直線コネクタ 236"/>
        <xdr:cNvCxnSpPr/>
      </xdr:nvCxnSpPr>
      <xdr:spPr>
        <a:xfrm flipV="1">
          <a:off x="2908300" y="15505311"/>
          <a:ext cx="889000" cy="32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63199</xdr:rowOff>
    </xdr:from>
    <xdr:to>
      <xdr:col>5</xdr:col>
      <xdr:colOff>409575</xdr:colOff>
      <xdr:row>96</xdr:row>
      <xdr:rowOff>164799</xdr:rowOff>
    </xdr:to>
    <xdr:sp macro="" textlink="">
      <xdr:nvSpPr>
        <xdr:cNvPr id="238" name="フローチャート : 判断 237"/>
        <xdr:cNvSpPr/>
      </xdr:nvSpPr>
      <xdr:spPr>
        <a:xfrm>
          <a:off x="3746500" y="1652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155926</xdr:rowOff>
    </xdr:from>
    <xdr:ext cx="534377" cy="259045"/>
    <xdr:sp macro="" textlink="">
      <xdr:nvSpPr>
        <xdr:cNvPr id="239" name="テキスト ボックス 238"/>
        <xdr:cNvSpPr txBox="1"/>
      </xdr:nvSpPr>
      <xdr:spPr>
        <a:xfrm>
          <a:off x="3530111" y="166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60801</xdr:rowOff>
    </xdr:from>
    <xdr:to>
      <xdr:col>4</xdr:col>
      <xdr:colOff>155575</xdr:colOff>
      <xdr:row>94</xdr:row>
      <xdr:rowOff>78925</xdr:rowOff>
    </xdr:to>
    <xdr:cxnSp macro="">
      <xdr:nvCxnSpPr>
        <xdr:cNvPr id="240" name="直線コネクタ 239"/>
        <xdr:cNvCxnSpPr/>
      </xdr:nvCxnSpPr>
      <xdr:spPr>
        <a:xfrm flipV="1">
          <a:off x="2019300" y="15834201"/>
          <a:ext cx="889000" cy="36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39457</xdr:rowOff>
    </xdr:from>
    <xdr:to>
      <xdr:col>4</xdr:col>
      <xdr:colOff>206375</xdr:colOff>
      <xdr:row>97</xdr:row>
      <xdr:rowOff>141057</xdr:rowOff>
    </xdr:to>
    <xdr:sp macro="" textlink="">
      <xdr:nvSpPr>
        <xdr:cNvPr id="241" name="フローチャート : 判断 240"/>
        <xdr:cNvSpPr/>
      </xdr:nvSpPr>
      <xdr:spPr>
        <a:xfrm>
          <a:off x="2857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132184</xdr:rowOff>
    </xdr:from>
    <xdr:ext cx="534377" cy="259045"/>
    <xdr:sp macro="" textlink="">
      <xdr:nvSpPr>
        <xdr:cNvPr id="242" name="テキスト ボックス 241"/>
        <xdr:cNvSpPr txBox="1"/>
      </xdr:nvSpPr>
      <xdr:spPr>
        <a:xfrm>
          <a:off x="2641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69193</xdr:rowOff>
    </xdr:from>
    <xdr:to>
      <xdr:col>2</xdr:col>
      <xdr:colOff>638175</xdr:colOff>
      <xdr:row>94</xdr:row>
      <xdr:rowOff>78925</xdr:rowOff>
    </xdr:to>
    <xdr:cxnSp macro="">
      <xdr:nvCxnSpPr>
        <xdr:cNvPr id="243" name="直線コネクタ 242"/>
        <xdr:cNvCxnSpPr/>
      </xdr:nvCxnSpPr>
      <xdr:spPr>
        <a:xfrm>
          <a:off x="1130300" y="16185493"/>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13331</xdr:rowOff>
    </xdr:from>
    <xdr:to>
      <xdr:col>3</xdr:col>
      <xdr:colOff>3175</xdr:colOff>
      <xdr:row>97</xdr:row>
      <xdr:rowOff>114931</xdr:rowOff>
    </xdr:to>
    <xdr:sp macro="" textlink="">
      <xdr:nvSpPr>
        <xdr:cNvPr id="244" name="フローチャート : 判断 243"/>
        <xdr:cNvSpPr/>
      </xdr:nvSpPr>
      <xdr:spPr>
        <a:xfrm>
          <a:off x="1968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106058</xdr:rowOff>
    </xdr:from>
    <xdr:ext cx="534377" cy="259045"/>
    <xdr:sp macro="" textlink="">
      <xdr:nvSpPr>
        <xdr:cNvPr id="245" name="テキスト ボックス 244"/>
        <xdr:cNvSpPr txBox="1"/>
      </xdr:nvSpPr>
      <xdr:spPr>
        <a:xfrm>
          <a:off x="1752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41368</xdr:rowOff>
    </xdr:from>
    <xdr:to>
      <xdr:col>1</xdr:col>
      <xdr:colOff>485775</xdr:colOff>
      <xdr:row>97</xdr:row>
      <xdr:rowOff>142968</xdr:rowOff>
    </xdr:to>
    <xdr:sp macro="" textlink="">
      <xdr:nvSpPr>
        <xdr:cNvPr id="246" name="フローチャート : 判断 245"/>
        <xdr:cNvSpPr/>
      </xdr:nvSpPr>
      <xdr:spPr>
        <a:xfrm>
          <a:off x="1079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134095</xdr:rowOff>
    </xdr:from>
    <xdr:ext cx="534377" cy="259045"/>
    <xdr:sp macro="" textlink="">
      <xdr:nvSpPr>
        <xdr:cNvPr id="247" name="テキスト ボックス 246"/>
        <xdr:cNvSpPr txBox="1"/>
      </xdr:nvSpPr>
      <xdr:spPr>
        <a:xfrm>
          <a:off x="863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161775</xdr:rowOff>
    </xdr:from>
    <xdr:to>
      <xdr:col>6</xdr:col>
      <xdr:colOff>561975</xdr:colOff>
      <xdr:row>90</xdr:row>
      <xdr:rowOff>91925</xdr:rowOff>
    </xdr:to>
    <xdr:sp macro="" textlink="">
      <xdr:nvSpPr>
        <xdr:cNvPr id="253" name="円/楕円 252"/>
        <xdr:cNvSpPr/>
      </xdr:nvSpPr>
      <xdr:spPr>
        <a:xfrm>
          <a:off x="4584700" y="154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114802</xdr:rowOff>
    </xdr:from>
    <xdr:ext cx="599010" cy="259045"/>
    <xdr:sp macro="" textlink="">
      <xdr:nvSpPr>
        <xdr:cNvPr id="254" name="衛生費該当値テキスト"/>
        <xdr:cNvSpPr txBox="1"/>
      </xdr:nvSpPr>
      <xdr:spPr>
        <a:xfrm>
          <a:off x="4686300" y="1537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118,037</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24011</xdr:rowOff>
    </xdr:from>
    <xdr:to>
      <xdr:col>5</xdr:col>
      <xdr:colOff>409575</xdr:colOff>
      <xdr:row>90</xdr:row>
      <xdr:rowOff>125611</xdr:rowOff>
    </xdr:to>
    <xdr:sp macro="" textlink="">
      <xdr:nvSpPr>
        <xdr:cNvPr id="255" name="円/楕円 254"/>
        <xdr:cNvSpPr/>
      </xdr:nvSpPr>
      <xdr:spPr>
        <a:xfrm>
          <a:off x="3746500" y="1545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142138</xdr:rowOff>
    </xdr:from>
    <xdr:ext cx="599010" cy="259045"/>
    <xdr:sp macro="" textlink="">
      <xdr:nvSpPr>
        <xdr:cNvPr id="256" name="テキスト ボックス 255"/>
        <xdr:cNvSpPr txBox="1"/>
      </xdr:nvSpPr>
      <xdr:spPr>
        <a:xfrm>
          <a:off x="3497794" y="1522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10001</xdr:rowOff>
    </xdr:from>
    <xdr:to>
      <xdr:col>4</xdr:col>
      <xdr:colOff>206375</xdr:colOff>
      <xdr:row>92</xdr:row>
      <xdr:rowOff>111601</xdr:rowOff>
    </xdr:to>
    <xdr:sp macro="" textlink="">
      <xdr:nvSpPr>
        <xdr:cNvPr id="257" name="円/楕円 256"/>
        <xdr:cNvSpPr/>
      </xdr:nvSpPr>
      <xdr:spPr>
        <a:xfrm>
          <a:off x="2857500" y="157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128128</xdr:rowOff>
    </xdr:from>
    <xdr:ext cx="534377" cy="259045"/>
    <xdr:sp macro="" textlink="">
      <xdr:nvSpPr>
        <xdr:cNvPr id="258" name="テキスト ボックス 257"/>
        <xdr:cNvSpPr txBox="1"/>
      </xdr:nvSpPr>
      <xdr:spPr>
        <a:xfrm>
          <a:off x="2641111" y="1555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95,832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28125</xdr:rowOff>
    </xdr:from>
    <xdr:to>
      <xdr:col>3</xdr:col>
      <xdr:colOff>3175</xdr:colOff>
      <xdr:row>94</xdr:row>
      <xdr:rowOff>129725</xdr:rowOff>
    </xdr:to>
    <xdr:sp macro="" textlink="">
      <xdr:nvSpPr>
        <xdr:cNvPr id="259" name="円/楕円 258"/>
        <xdr:cNvSpPr/>
      </xdr:nvSpPr>
      <xdr:spPr>
        <a:xfrm>
          <a:off x="1968500" y="161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146252</xdr:rowOff>
    </xdr:from>
    <xdr:ext cx="534377" cy="259045"/>
    <xdr:sp macro="" textlink="">
      <xdr:nvSpPr>
        <xdr:cNvPr id="260" name="テキスト ボックス 259"/>
        <xdr:cNvSpPr txBox="1"/>
      </xdr:nvSpPr>
      <xdr:spPr>
        <a:xfrm>
          <a:off x="1752111" y="1591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18393</xdr:rowOff>
    </xdr:from>
    <xdr:to>
      <xdr:col>1</xdr:col>
      <xdr:colOff>485775</xdr:colOff>
      <xdr:row>94</xdr:row>
      <xdr:rowOff>119993</xdr:rowOff>
    </xdr:to>
    <xdr:sp macro="" textlink="">
      <xdr:nvSpPr>
        <xdr:cNvPr id="261" name="円/楕円 260"/>
        <xdr:cNvSpPr/>
      </xdr:nvSpPr>
      <xdr:spPr>
        <a:xfrm>
          <a:off x="1079500" y="1613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136520</xdr:rowOff>
    </xdr:from>
    <xdr:ext cx="534377" cy="259045"/>
    <xdr:sp macro="" textlink="">
      <xdr:nvSpPr>
        <xdr:cNvPr id="262" name="テキスト ボックス 261"/>
        <xdr:cNvSpPr txBox="1"/>
      </xdr:nvSpPr>
      <xdr:spPr>
        <a:xfrm>
          <a:off x="863111" y="1590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69786</xdr:rowOff>
    </xdr:from>
    <xdr:to>
      <xdr:col>15</xdr:col>
      <xdr:colOff>180975</xdr:colOff>
      <xdr:row>37</xdr:row>
      <xdr:rowOff>108839</xdr:rowOff>
    </xdr:to>
    <xdr:cxnSp macro="">
      <xdr:nvCxnSpPr>
        <xdr:cNvPr id="291" name="直線コネクタ 290"/>
        <xdr:cNvCxnSpPr/>
      </xdr:nvCxnSpPr>
      <xdr:spPr>
        <a:xfrm flipV="1">
          <a:off x="9639300" y="6413436"/>
          <a:ext cx="8382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162386</xdr:rowOff>
    </xdr:from>
    <xdr:ext cx="378565" cy="259045"/>
    <xdr:sp macro="" textlink="">
      <xdr:nvSpPr>
        <xdr:cNvPr id="292" name="労働費平均値テキスト"/>
        <xdr:cNvSpPr txBox="1"/>
      </xdr:nvSpPr>
      <xdr:spPr>
        <a:xfrm>
          <a:off x="10528300" y="6506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105410</xdr:rowOff>
    </xdr:from>
    <xdr:to>
      <xdr:col>14</xdr:col>
      <xdr:colOff>28575</xdr:colOff>
      <xdr:row>37</xdr:row>
      <xdr:rowOff>108839</xdr:rowOff>
    </xdr:to>
    <xdr:cxnSp macro="">
      <xdr:nvCxnSpPr>
        <xdr:cNvPr id="294" name="直線コネクタ 293"/>
        <xdr:cNvCxnSpPr/>
      </xdr:nvCxnSpPr>
      <xdr:spPr>
        <a:xfrm>
          <a:off x="8750300" y="644906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22987</xdr:rowOff>
    </xdr:from>
    <xdr:to>
      <xdr:col>14</xdr:col>
      <xdr:colOff>79375</xdr:colOff>
      <xdr:row>38</xdr:row>
      <xdr:rowOff>124587</xdr:rowOff>
    </xdr:to>
    <xdr:sp macro="" textlink="">
      <xdr:nvSpPr>
        <xdr:cNvPr id="295" name="フローチャート : 判断 294"/>
        <xdr:cNvSpPr/>
      </xdr:nvSpPr>
      <xdr:spPr>
        <a:xfrm>
          <a:off x="9588500" y="65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115714</xdr:rowOff>
    </xdr:from>
    <xdr:ext cx="378565" cy="259045"/>
    <xdr:sp macro="" textlink="">
      <xdr:nvSpPr>
        <xdr:cNvPr id="296" name="テキスト ボックス 295"/>
        <xdr:cNvSpPr txBox="1"/>
      </xdr:nvSpPr>
      <xdr:spPr>
        <a:xfrm>
          <a:off x="9450017" y="663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105410</xdr:rowOff>
    </xdr:from>
    <xdr:to>
      <xdr:col>12</xdr:col>
      <xdr:colOff>511175</xdr:colOff>
      <xdr:row>37</xdr:row>
      <xdr:rowOff>129794</xdr:rowOff>
    </xdr:to>
    <xdr:cxnSp macro="">
      <xdr:nvCxnSpPr>
        <xdr:cNvPr id="297" name="直線コネクタ 296"/>
        <xdr:cNvCxnSpPr/>
      </xdr:nvCxnSpPr>
      <xdr:spPr>
        <a:xfrm flipV="1">
          <a:off x="7861300" y="644906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71755</xdr:rowOff>
    </xdr:from>
    <xdr:to>
      <xdr:col>12</xdr:col>
      <xdr:colOff>561975</xdr:colOff>
      <xdr:row>38</xdr:row>
      <xdr:rowOff>1905</xdr:rowOff>
    </xdr:to>
    <xdr:sp macro="" textlink="">
      <xdr:nvSpPr>
        <xdr:cNvPr id="298" name="フローチャート : 判断 297"/>
        <xdr:cNvSpPr/>
      </xdr:nvSpPr>
      <xdr:spPr>
        <a:xfrm>
          <a:off x="8699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164482</xdr:rowOff>
    </xdr:from>
    <xdr:ext cx="469744" cy="259045"/>
    <xdr:sp macro="" textlink="">
      <xdr:nvSpPr>
        <xdr:cNvPr id="299" name="テキスト ボックス 298"/>
        <xdr:cNvSpPr txBox="1"/>
      </xdr:nvSpPr>
      <xdr:spPr>
        <a:xfrm>
          <a:off x="8515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129794</xdr:rowOff>
    </xdr:from>
    <xdr:to>
      <xdr:col>11</xdr:col>
      <xdr:colOff>307975</xdr:colOff>
      <xdr:row>37</xdr:row>
      <xdr:rowOff>162560</xdr:rowOff>
    </xdr:to>
    <xdr:cxnSp macro="">
      <xdr:nvCxnSpPr>
        <xdr:cNvPr id="300" name="直線コネクタ 299"/>
        <xdr:cNvCxnSpPr/>
      </xdr:nvCxnSpPr>
      <xdr:spPr>
        <a:xfrm flipV="1">
          <a:off x="6972300" y="647344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164719</xdr:rowOff>
    </xdr:from>
    <xdr:to>
      <xdr:col>11</xdr:col>
      <xdr:colOff>358775</xdr:colOff>
      <xdr:row>37</xdr:row>
      <xdr:rowOff>94869</xdr:rowOff>
    </xdr:to>
    <xdr:sp macro="" textlink="">
      <xdr:nvSpPr>
        <xdr:cNvPr id="301" name="フローチャート : 判断 300"/>
        <xdr:cNvSpPr/>
      </xdr:nvSpPr>
      <xdr:spPr>
        <a:xfrm>
          <a:off x="7810500" y="63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111396</xdr:rowOff>
    </xdr:from>
    <xdr:ext cx="469744" cy="259045"/>
    <xdr:sp macro="" textlink="">
      <xdr:nvSpPr>
        <xdr:cNvPr id="302" name="テキスト ボックス 301"/>
        <xdr:cNvSpPr txBox="1"/>
      </xdr:nvSpPr>
      <xdr:spPr>
        <a:xfrm>
          <a:off x="7626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161671</xdr:rowOff>
    </xdr:from>
    <xdr:to>
      <xdr:col>10</xdr:col>
      <xdr:colOff>155575</xdr:colOff>
      <xdr:row>36</xdr:row>
      <xdr:rowOff>91821</xdr:rowOff>
    </xdr:to>
    <xdr:sp macro="" textlink="">
      <xdr:nvSpPr>
        <xdr:cNvPr id="303" name="フローチャート : 判断 302"/>
        <xdr:cNvSpPr/>
      </xdr:nvSpPr>
      <xdr:spPr>
        <a:xfrm>
          <a:off x="6921500" y="616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108348</xdr:rowOff>
    </xdr:from>
    <xdr:ext cx="469744" cy="259045"/>
    <xdr:sp macro="" textlink="">
      <xdr:nvSpPr>
        <xdr:cNvPr id="304" name="テキスト ボックス 303"/>
        <xdr:cNvSpPr txBox="1"/>
      </xdr:nvSpPr>
      <xdr:spPr>
        <a:xfrm>
          <a:off x="6737427" y="593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18986</xdr:rowOff>
    </xdr:from>
    <xdr:to>
      <xdr:col>15</xdr:col>
      <xdr:colOff>231775</xdr:colOff>
      <xdr:row>37</xdr:row>
      <xdr:rowOff>120586</xdr:rowOff>
    </xdr:to>
    <xdr:sp macro="" textlink="">
      <xdr:nvSpPr>
        <xdr:cNvPr id="310" name="円/楕円 309"/>
        <xdr:cNvSpPr/>
      </xdr:nvSpPr>
      <xdr:spPr>
        <a:xfrm>
          <a:off x="10426700" y="63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41863</xdr:rowOff>
    </xdr:from>
    <xdr:ext cx="469744" cy="259045"/>
    <xdr:sp macro="" textlink="">
      <xdr:nvSpPr>
        <xdr:cNvPr id="311" name="労働費該当値テキスト"/>
        <xdr:cNvSpPr txBox="1"/>
      </xdr:nvSpPr>
      <xdr:spPr>
        <a:xfrm>
          <a:off x="10528300" y="621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58039</xdr:rowOff>
    </xdr:from>
    <xdr:to>
      <xdr:col>14</xdr:col>
      <xdr:colOff>79375</xdr:colOff>
      <xdr:row>37</xdr:row>
      <xdr:rowOff>159639</xdr:rowOff>
    </xdr:to>
    <xdr:sp macro="" textlink="">
      <xdr:nvSpPr>
        <xdr:cNvPr id="312" name="円/楕円 311"/>
        <xdr:cNvSpPr/>
      </xdr:nvSpPr>
      <xdr:spPr>
        <a:xfrm>
          <a:off x="9588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4716</xdr:rowOff>
    </xdr:from>
    <xdr:ext cx="469744" cy="259045"/>
    <xdr:sp macro="" textlink="">
      <xdr:nvSpPr>
        <xdr:cNvPr id="313" name="テキスト ボックス 312"/>
        <xdr:cNvSpPr txBox="1"/>
      </xdr:nvSpPr>
      <xdr:spPr>
        <a:xfrm>
          <a:off x="9404427" y="61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54610</xdr:rowOff>
    </xdr:from>
    <xdr:to>
      <xdr:col>12</xdr:col>
      <xdr:colOff>561975</xdr:colOff>
      <xdr:row>37</xdr:row>
      <xdr:rowOff>156210</xdr:rowOff>
    </xdr:to>
    <xdr:sp macro="" textlink="">
      <xdr:nvSpPr>
        <xdr:cNvPr id="314" name="円/楕円 313"/>
        <xdr:cNvSpPr/>
      </xdr:nvSpPr>
      <xdr:spPr>
        <a:xfrm>
          <a:off x="8699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1287</xdr:rowOff>
    </xdr:from>
    <xdr:ext cx="469744" cy="259045"/>
    <xdr:sp macro="" textlink="">
      <xdr:nvSpPr>
        <xdr:cNvPr id="315" name="テキスト ボックス 314"/>
        <xdr:cNvSpPr txBox="1"/>
      </xdr:nvSpPr>
      <xdr:spPr>
        <a:xfrm>
          <a:off x="8515427" y="617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78994</xdr:rowOff>
    </xdr:from>
    <xdr:to>
      <xdr:col>11</xdr:col>
      <xdr:colOff>358775</xdr:colOff>
      <xdr:row>38</xdr:row>
      <xdr:rowOff>9144</xdr:rowOff>
    </xdr:to>
    <xdr:sp macro="" textlink="">
      <xdr:nvSpPr>
        <xdr:cNvPr id="316" name="円/楕円 315"/>
        <xdr:cNvSpPr/>
      </xdr:nvSpPr>
      <xdr:spPr>
        <a:xfrm>
          <a:off x="78105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271</xdr:rowOff>
    </xdr:from>
    <xdr:ext cx="469744" cy="259045"/>
    <xdr:sp macro="" textlink="">
      <xdr:nvSpPr>
        <xdr:cNvPr id="317" name="テキスト ボックス 316"/>
        <xdr:cNvSpPr txBox="1"/>
      </xdr:nvSpPr>
      <xdr:spPr>
        <a:xfrm>
          <a:off x="7626427" y="65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111760</xdr:rowOff>
    </xdr:from>
    <xdr:to>
      <xdr:col>10</xdr:col>
      <xdr:colOff>155575</xdr:colOff>
      <xdr:row>38</xdr:row>
      <xdr:rowOff>41910</xdr:rowOff>
    </xdr:to>
    <xdr:sp macro="" textlink="">
      <xdr:nvSpPr>
        <xdr:cNvPr id="318" name="円/楕円 317"/>
        <xdr:cNvSpPr/>
      </xdr:nvSpPr>
      <xdr:spPr>
        <a:xfrm>
          <a:off x="6921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33037</xdr:rowOff>
    </xdr:from>
    <xdr:ext cx="469744" cy="259045"/>
    <xdr:sp macro="" textlink="">
      <xdr:nvSpPr>
        <xdr:cNvPr id="319" name="テキスト ボックス 318"/>
        <xdr:cNvSpPr txBox="1"/>
      </xdr:nvSpPr>
      <xdr:spPr>
        <a:xfrm>
          <a:off x="67374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63055</xdr:rowOff>
    </xdr:from>
    <xdr:to>
      <xdr:col>15</xdr:col>
      <xdr:colOff>180975</xdr:colOff>
      <xdr:row>57</xdr:row>
      <xdr:rowOff>123744</xdr:rowOff>
    </xdr:to>
    <xdr:cxnSp macro="">
      <xdr:nvCxnSpPr>
        <xdr:cNvPr id="346" name="直線コネクタ 345"/>
        <xdr:cNvCxnSpPr/>
      </xdr:nvCxnSpPr>
      <xdr:spPr>
        <a:xfrm>
          <a:off x="9639300" y="9835705"/>
          <a:ext cx="838200" cy="6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63055</xdr:rowOff>
    </xdr:from>
    <xdr:to>
      <xdr:col>14</xdr:col>
      <xdr:colOff>28575</xdr:colOff>
      <xdr:row>57</xdr:row>
      <xdr:rowOff>100024</xdr:rowOff>
    </xdr:to>
    <xdr:cxnSp macro="">
      <xdr:nvCxnSpPr>
        <xdr:cNvPr id="349" name="直線コネクタ 348"/>
        <xdr:cNvCxnSpPr/>
      </xdr:nvCxnSpPr>
      <xdr:spPr>
        <a:xfrm flipV="1">
          <a:off x="8750300" y="9835705"/>
          <a:ext cx="889000" cy="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121892</xdr:rowOff>
    </xdr:from>
    <xdr:to>
      <xdr:col>14</xdr:col>
      <xdr:colOff>79375</xdr:colOff>
      <xdr:row>58</xdr:row>
      <xdr:rowOff>52042</xdr:rowOff>
    </xdr:to>
    <xdr:sp macro="" textlink="">
      <xdr:nvSpPr>
        <xdr:cNvPr id="350" name="フローチャート : 判断 349"/>
        <xdr:cNvSpPr/>
      </xdr:nvSpPr>
      <xdr:spPr>
        <a:xfrm>
          <a:off x="9588500" y="989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43169</xdr:rowOff>
    </xdr:from>
    <xdr:ext cx="534377" cy="259045"/>
    <xdr:sp macro="" textlink="">
      <xdr:nvSpPr>
        <xdr:cNvPr id="351" name="テキスト ボックス 350"/>
        <xdr:cNvSpPr txBox="1"/>
      </xdr:nvSpPr>
      <xdr:spPr>
        <a:xfrm>
          <a:off x="9372111" y="99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58826</xdr:rowOff>
    </xdr:from>
    <xdr:to>
      <xdr:col>12</xdr:col>
      <xdr:colOff>511175</xdr:colOff>
      <xdr:row>57</xdr:row>
      <xdr:rowOff>100024</xdr:rowOff>
    </xdr:to>
    <xdr:cxnSp macro="">
      <xdr:nvCxnSpPr>
        <xdr:cNvPr id="352" name="直線コネクタ 351"/>
        <xdr:cNvCxnSpPr/>
      </xdr:nvCxnSpPr>
      <xdr:spPr>
        <a:xfrm>
          <a:off x="7861300" y="9831476"/>
          <a:ext cx="889000" cy="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154810</xdr:rowOff>
    </xdr:from>
    <xdr:to>
      <xdr:col>12</xdr:col>
      <xdr:colOff>561975</xdr:colOff>
      <xdr:row>58</xdr:row>
      <xdr:rowOff>84960</xdr:rowOff>
    </xdr:to>
    <xdr:sp macro="" textlink="">
      <xdr:nvSpPr>
        <xdr:cNvPr id="353" name="フローチャート : 判断 352"/>
        <xdr:cNvSpPr/>
      </xdr:nvSpPr>
      <xdr:spPr>
        <a:xfrm>
          <a:off x="8699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76087</xdr:rowOff>
    </xdr:from>
    <xdr:ext cx="534377" cy="259045"/>
    <xdr:sp macro="" textlink="">
      <xdr:nvSpPr>
        <xdr:cNvPr id="354" name="テキスト ボックス 353"/>
        <xdr:cNvSpPr txBox="1"/>
      </xdr:nvSpPr>
      <xdr:spPr>
        <a:xfrm>
          <a:off x="8483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58826</xdr:rowOff>
    </xdr:from>
    <xdr:to>
      <xdr:col>11</xdr:col>
      <xdr:colOff>307975</xdr:colOff>
      <xdr:row>57</xdr:row>
      <xdr:rowOff>78257</xdr:rowOff>
    </xdr:to>
    <xdr:cxnSp macro="">
      <xdr:nvCxnSpPr>
        <xdr:cNvPr id="355" name="直線コネクタ 354"/>
        <xdr:cNvCxnSpPr/>
      </xdr:nvCxnSpPr>
      <xdr:spPr>
        <a:xfrm flipV="1">
          <a:off x="6972300" y="983147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156766</xdr:rowOff>
    </xdr:from>
    <xdr:to>
      <xdr:col>11</xdr:col>
      <xdr:colOff>358775</xdr:colOff>
      <xdr:row>58</xdr:row>
      <xdr:rowOff>86916</xdr:rowOff>
    </xdr:to>
    <xdr:sp macro="" textlink="">
      <xdr:nvSpPr>
        <xdr:cNvPr id="356" name="フローチャート : 判断 355"/>
        <xdr:cNvSpPr/>
      </xdr:nvSpPr>
      <xdr:spPr>
        <a:xfrm>
          <a:off x="7810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78043</xdr:rowOff>
    </xdr:from>
    <xdr:ext cx="534377" cy="259045"/>
    <xdr:sp macro="" textlink="">
      <xdr:nvSpPr>
        <xdr:cNvPr id="357" name="テキスト ボックス 356"/>
        <xdr:cNvSpPr txBox="1"/>
      </xdr:nvSpPr>
      <xdr:spPr>
        <a:xfrm>
          <a:off x="7594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151381</xdr:rowOff>
    </xdr:from>
    <xdr:to>
      <xdr:col>10</xdr:col>
      <xdr:colOff>155575</xdr:colOff>
      <xdr:row>58</xdr:row>
      <xdr:rowOff>81531</xdr:rowOff>
    </xdr:to>
    <xdr:sp macro="" textlink="">
      <xdr:nvSpPr>
        <xdr:cNvPr id="358" name="フローチャート : 判断 357"/>
        <xdr:cNvSpPr/>
      </xdr:nvSpPr>
      <xdr:spPr>
        <a:xfrm>
          <a:off x="6921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72658</xdr:rowOff>
    </xdr:from>
    <xdr:ext cx="534377" cy="259045"/>
    <xdr:sp macro="" textlink="">
      <xdr:nvSpPr>
        <xdr:cNvPr id="359" name="テキスト ボックス 358"/>
        <xdr:cNvSpPr txBox="1"/>
      </xdr:nvSpPr>
      <xdr:spPr>
        <a:xfrm>
          <a:off x="6705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72944</xdr:rowOff>
    </xdr:from>
    <xdr:to>
      <xdr:col>15</xdr:col>
      <xdr:colOff>231775</xdr:colOff>
      <xdr:row>58</xdr:row>
      <xdr:rowOff>3094</xdr:rowOff>
    </xdr:to>
    <xdr:sp macro="" textlink="">
      <xdr:nvSpPr>
        <xdr:cNvPr id="365" name="円/楕円 364"/>
        <xdr:cNvSpPr/>
      </xdr:nvSpPr>
      <xdr:spPr>
        <a:xfrm>
          <a:off x="10426700" y="98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95821</xdr:rowOff>
    </xdr:from>
    <xdr:ext cx="534377" cy="259045"/>
    <xdr:sp macro="" textlink="">
      <xdr:nvSpPr>
        <xdr:cNvPr id="366" name="農林水産業費該当値テキスト"/>
        <xdr:cNvSpPr txBox="1"/>
      </xdr:nvSpPr>
      <xdr:spPr>
        <a:xfrm>
          <a:off x="10528300" y="96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40,990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12255</xdr:rowOff>
    </xdr:from>
    <xdr:to>
      <xdr:col>14</xdr:col>
      <xdr:colOff>79375</xdr:colOff>
      <xdr:row>57</xdr:row>
      <xdr:rowOff>113855</xdr:rowOff>
    </xdr:to>
    <xdr:sp macro="" textlink="">
      <xdr:nvSpPr>
        <xdr:cNvPr id="367" name="円/楕円 366"/>
        <xdr:cNvSpPr/>
      </xdr:nvSpPr>
      <xdr:spPr>
        <a:xfrm>
          <a:off x="9588500" y="97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130382</xdr:rowOff>
    </xdr:from>
    <xdr:ext cx="534377" cy="259045"/>
    <xdr:sp macro="" textlink="">
      <xdr:nvSpPr>
        <xdr:cNvPr id="368" name="テキスト ボックス 367"/>
        <xdr:cNvSpPr txBox="1"/>
      </xdr:nvSpPr>
      <xdr:spPr>
        <a:xfrm>
          <a:off x="9372111" y="95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49224</xdr:rowOff>
    </xdr:from>
    <xdr:to>
      <xdr:col>12</xdr:col>
      <xdr:colOff>561975</xdr:colOff>
      <xdr:row>57</xdr:row>
      <xdr:rowOff>150824</xdr:rowOff>
    </xdr:to>
    <xdr:sp macro="" textlink="">
      <xdr:nvSpPr>
        <xdr:cNvPr id="369" name="円/楕円 368"/>
        <xdr:cNvSpPr/>
      </xdr:nvSpPr>
      <xdr:spPr>
        <a:xfrm>
          <a:off x="8699500" y="98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167351</xdr:rowOff>
    </xdr:from>
    <xdr:ext cx="534377" cy="259045"/>
    <xdr:sp macro="" textlink="">
      <xdr:nvSpPr>
        <xdr:cNvPr id="370" name="テキスト ボックス 369"/>
        <xdr:cNvSpPr txBox="1"/>
      </xdr:nvSpPr>
      <xdr:spPr>
        <a:xfrm>
          <a:off x="8483111" y="95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8026</xdr:rowOff>
    </xdr:from>
    <xdr:to>
      <xdr:col>11</xdr:col>
      <xdr:colOff>358775</xdr:colOff>
      <xdr:row>57</xdr:row>
      <xdr:rowOff>109626</xdr:rowOff>
    </xdr:to>
    <xdr:sp macro="" textlink="">
      <xdr:nvSpPr>
        <xdr:cNvPr id="371" name="円/楕円 370"/>
        <xdr:cNvSpPr/>
      </xdr:nvSpPr>
      <xdr:spPr>
        <a:xfrm>
          <a:off x="7810500" y="978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126153</xdr:rowOff>
    </xdr:from>
    <xdr:ext cx="534377" cy="259045"/>
    <xdr:sp macro="" textlink="">
      <xdr:nvSpPr>
        <xdr:cNvPr id="372" name="テキスト ボックス 371"/>
        <xdr:cNvSpPr txBox="1"/>
      </xdr:nvSpPr>
      <xdr:spPr>
        <a:xfrm>
          <a:off x="7594111" y="955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27457</xdr:rowOff>
    </xdr:from>
    <xdr:to>
      <xdr:col>10</xdr:col>
      <xdr:colOff>155575</xdr:colOff>
      <xdr:row>57</xdr:row>
      <xdr:rowOff>129057</xdr:rowOff>
    </xdr:to>
    <xdr:sp macro="" textlink="">
      <xdr:nvSpPr>
        <xdr:cNvPr id="373" name="円/楕円 372"/>
        <xdr:cNvSpPr/>
      </xdr:nvSpPr>
      <xdr:spPr>
        <a:xfrm>
          <a:off x="6921500" y="98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145584</xdr:rowOff>
    </xdr:from>
    <xdr:ext cx="534377" cy="259045"/>
    <xdr:sp macro="" textlink="">
      <xdr:nvSpPr>
        <xdr:cNvPr id="374" name="テキスト ボックス 373"/>
        <xdr:cNvSpPr txBox="1"/>
      </xdr:nvSpPr>
      <xdr:spPr>
        <a:xfrm>
          <a:off x="6705111" y="95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57731</xdr:rowOff>
    </xdr:from>
    <xdr:to>
      <xdr:col>15</xdr:col>
      <xdr:colOff>180975</xdr:colOff>
      <xdr:row>74</xdr:row>
      <xdr:rowOff>159196</xdr:rowOff>
    </xdr:to>
    <xdr:cxnSp macro="">
      <xdr:nvCxnSpPr>
        <xdr:cNvPr id="405" name="直線コネクタ 404"/>
        <xdr:cNvCxnSpPr/>
      </xdr:nvCxnSpPr>
      <xdr:spPr>
        <a:xfrm flipV="1">
          <a:off x="9639300" y="12402131"/>
          <a:ext cx="838200" cy="44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154816</xdr:rowOff>
    </xdr:from>
    <xdr:ext cx="534377" cy="259045"/>
    <xdr:sp macro="" textlink="">
      <xdr:nvSpPr>
        <xdr:cNvPr id="406" name="商工費平均値テキスト"/>
        <xdr:cNvSpPr txBox="1"/>
      </xdr:nvSpPr>
      <xdr:spPr>
        <a:xfrm>
          <a:off x="10528300" y="1301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159196</xdr:rowOff>
    </xdr:from>
    <xdr:to>
      <xdr:col>14</xdr:col>
      <xdr:colOff>28575</xdr:colOff>
      <xdr:row>75</xdr:row>
      <xdr:rowOff>147929</xdr:rowOff>
    </xdr:to>
    <xdr:cxnSp macro="">
      <xdr:nvCxnSpPr>
        <xdr:cNvPr id="408" name="直線コネクタ 407"/>
        <xdr:cNvCxnSpPr/>
      </xdr:nvCxnSpPr>
      <xdr:spPr>
        <a:xfrm flipV="1">
          <a:off x="8750300" y="12846496"/>
          <a:ext cx="889000" cy="16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106242</xdr:rowOff>
    </xdr:from>
    <xdr:to>
      <xdr:col>14</xdr:col>
      <xdr:colOff>79375</xdr:colOff>
      <xdr:row>77</xdr:row>
      <xdr:rowOff>36392</xdr:rowOff>
    </xdr:to>
    <xdr:sp macro="" textlink="">
      <xdr:nvSpPr>
        <xdr:cNvPr id="409" name="フローチャート : 判断 408"/>
        <xdr:cNvSpPr/>
      </xdr:nvSpPr>
      <xdr:spPr>
        <a:xfrm>
          <a:off x="9588500" y="1313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27519</xdr:rowOff>
    </xdr:from>
    <xdr:ext cx="534377" cy="259045"/>
    <xdr:sp macro="" textlink="">
      <xdr:nvSpPr>
        <xdr:cNvPr id="410" name="テキスト ボックス 409"/>
        <xdr:cNvSpPr txBox="1"/>
      </xdr:nvSpPr>
      <xdr:spPr>
        <a:xfrm>
          <a:off x="9372111" y="132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7896</xdr:rowOff>
    </xdr:from>
    <xdr:to>
      <xdr:col>12</xdr:col>
      <xdr:colOff>511175</xdr:colOff>
      <xdr:row>75</xdr:row>
      <xdr:rowOff>147929</xdr:rowOff>
    </xdr:to>
    <xdr:cxnSp macro="">
      <xdr:nvCxnSpPr>
        <xdr:cNvPr id="411" name="直線コネクタ 410"/>
        <xdr:cNvCxnSpPr/>
      </xdr:nvCxnSpPr>
      <xdr:spPr>
        <a:xfrm>
          <a:off x="7861300" y="12866646"/>
          <a:ext cx="889000" cy="14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12" name="フローチャート : 判断 411"/>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9982</xdr:rowOff>
    </xdr:from>
    <xdr:ext cx="469744" cy="259045"/>
    <xdr:sp macro="" textlink="">
      <xdr:nvSpPr>
        <xdr:cNvPr id="413" name="テキスト ボックス 412"/>
        <xdr:cNvSpPr txBox="1"/>
      </xdr:nvSpPr>
      <xdr:spPr>
        <a:xfrm>
          <a:off x="8515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7896</xdr:rowOff>
    </xdr:from>
    <xdr:to>
      <xdr:col>11</xdr:col>
      <xdr:colOff>307975</xdr:colOff>
      <xdr:row>76</xdr:row>
      <xdr:rowOff>31539</xdr:rowOff>
    </xdr:to>
    <xdr:cxnSp macro="">
      <xdr:nvCxnSpPr>
        <xdr:cNvPr id="414" name="直線コネクタ 413"/>
        <xdr:cNvCxnSpPr/>
      </xdr:nvCxnSpPr>
      <xdr:spPr>
        <a:xfrm flipV="1">
          <a:off x="6972300" y="12866646"/>
          <a:ext cx="889000" cy="19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15" name="フローチャート : 判断 414"/>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15696</xdr:rowOff>
    </xdr:from>
    <xdr:ext cx="469744" cy="259045"/>
    <xdr:sp macro="" textlink="">
      <xdr:nvSpPr>
        <xdr:cNvPr id="416" name="テキスト ボックス 415"/>
        <xdr:cNvSpPr txBox="1"/>
      </xdr:nvSpPr>
      <xdr:spPr>
        <a:xfrm>
          <a:off x="7626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17" name="フローチャート : 判断 416"/>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32188</xdr:rowOff>
    </xdr:from>
    <xdr:ext cx="469744" cy="259045"/>
    <xdr:sp macro="" textlink="">
      <xdr:nvSpPr>
        <xdr:cNvPr id="418" name="テキスト ボックス 417"/>
        <xdr:cNvSpPr txBox="1"/>
      </xdr:nvSpPr>
      <xdr:spPr>
        <a:xfrm>
          <a:off x="6737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6931</xdr:rowOff>
    </xdr:from>
    <xdr:to>
      <xdr:col>15</xdr:col>
      <xdr:colOff>231775</xdr:colOff>
      <xdr:row>72</xdr:row>
      <xdr:rowOff>108531</xdr:rowOff>
    </xdr:to>
    <xdr:sp macro="" textlink="">
      <xdr:nvSpPr>
        <xdr:cNvPr id="424" name="円/楕円 423"/>
        <xdr:cNvSpPr/>
      </xdr:nvSpPr>
      <xdr:spPr>
        <a:xfrm>
          <a:off x="10426700" y="123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29808</xdr:rowOff>
    </xdr:from>
    <xdr:ext cx="534377" cy="259045"/>
    <xdr:sp macro="" textlink="">
      <xdr:nvSpPr>
        <xdr:cNvPr id="425" name="商工費該当値テキスト"/>
        <xdr:cNvSpPr txBox="1"/>
      </xdr:nvSpPr>
      <xdr:spPr>
        <a:xfrm>
          <a:off x="10528300" y="122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38,010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108396</xdr:rowOff>
    </xdr:from>
    <xdr:to>
      <xdr:col>14</xdr:col>
      <xdr:colOff>79375</xdr:colOff>
      <xdr:row>75</xdr:row>
      <xdr:rowOff>38546</xdr:rowOff>
    </xdr:to>
    <xdr:sp macro="" textlink="">
      <xdr:nvSpPr>
        <xdr:cNvPr id="426" name="円/楕円 425"/>
        <xdr:cNvSpPr/>
      </xdr:nvSpPr>
      <xdr:spPr>
        <a:xfrm>
          <a:off x="9588500" y="127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55073</xdr:rowOff>
    </xdr:from>
    <xdr:ext cx="534377" cy="259045"/>
    <xdr:sp macro="" textlink="">
      <xdr:nvSpPr>
        <xdr:cNvPr id="427" name="テキスト ボックス 426"/>
        <xdr:cNvSpPr txBox="1"/>
      </xdr:nvSpPr>
      <xdr:spPr>
        <a:xfrm>
          <a:off x="9372111" y="125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97130</xdr:rowOff>
    </xdr:from>
    <xdr:to>
      <xdr:col>12</xdr:col>
      <xdr:colOff>561975</xdr:colOff>
      <xdr:row>76</xdr:row>
      <xdr:rowOff>27279</xdr:rowOff>
    </xdr:to>
    <xdr:sp macro="" textlink="">
      <xdr:nvSpPr>
        <xdr:cNvPr id="428" name="円/楕円 427"/>
        <xdr:cNvSpPr/>
      </xdr:nvSpPr>
      <xdr:spPr>
        <a:xfrm>
          <a:off x="8699500" y="12955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43807</xdr:rowOff>
    </xdr:from>
    <xdr:ext cx="534377" cy="259045"/>
    <xdr:sp macro="" textlink="">
      <xdr:nvSpPr>
        <xdr:cNvPr id="429" name="テキスト ボックス 428"/>
        <xdr:cNvSpPr txBox="1"/>
      </xdr:nvSpPr>
      <xdr:spPr>
        <a:xfrm>
          <a:off x="8483111" y="127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19,498</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128546</xdr:rowOff>
    </xdr:from>
    <xdr:to>
      <xdr:col>11</xdr:col>
      <xdr:colOff>358775</xdr:colOff>
      <xdr:row>75</xdr:row>
      <xdr:rowOff>58696</xdr:rowOff>
    </xdr:to>
    <xdr:sp macro="" textlink="">
      <xdr:nvSpPr>
        <xdr:cNvPr id="430" name="円/楕円 429"/>
        <xdr:cNvSpPr/>
      </xdr:nvSpPr>
      <xdr:spPr>
        <a:xfrm>
          <a:off x="7810500" y="128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75223</xdr:rowOff>
    </xdr:from>
    <xdr:ext cx="534377" cy="259045"/>
    <xdr:sp macro="" textlink="">
      <xdr:nvSpPr>
        <xdr:cNvPr id="431" name="テキスト ボックス 430"/>
        <xdr:cNvSpPr txBox="1"/>
      </xdr:nvSpPr>
      <xdr:spPr>
        <a:xfrm>
          <a:off x="7594111" y="125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152189</xdr:rowOff>
    </xdr:from>
    <xdr:to>
      <xdr:col>10</xdr:col>
      <xdr:colOff>155575</xdr:colOff>
      <xdr:row>76</xdr:row>
      <xdr:rowOff>82339</xdr:rowOff>
    </xdr:to>
    <xdr:sp macro="" textlink="">
      <xdr:nvSpPr>
        <xdr:cNvPr id="432" name="円/楕円 431"/>
        <xdr:cNvSpPr/>
      </xdr:nvSpPr>
      <xdr:spPr>
        <a:xfrm>
          <a:off x="6921500" y="130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98866</xdr:rowOff>
    </xdr:from>
    <xdr:ext cx="534377" cy="259045"/>
    <xdr:sp macro="" textlink="">
      <xdr:nvSpPr>
        <xdr:cNvPr id="433" name="テキスト ボックス 432"/>
        <xdr:cNvSpPr txBox="1"/>
      </xdr:nvSpPr>
      <xdr:spPr>
        <a:xfrm>
          <a:off x="6705111" y="1278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157407</xdr:rowOff>
    </xdr:from>
    <xdr:to>
      <xdr:col>15</xdr:col>
      <xdr:colOff>180975</xdr:colOff>
      <xdr:row>98</xdr:row>
      <xdr:rowOff>163095</xdr:rowOff>
    </xdr:to>
    <xdr:cxnSp macro="">
      <xdr:nvCxnSpPr>
        <xdr:cNvPr id="462" name="直線コネクタ 461"/>
        <xdr:cNvCxnSpPr/>
      </xdr:nvCxnSpPr>
      <xdr:spPr>
        <a:xfrm flipV="1">
          <a:off x="9639300" y="16959507"/>
          <a:ext cx="8382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156412</xdr:rowOff>
    </xdr:from>
    <xdr:to>
      <xdr:col>14</xdr:col>
      <xdr:colOff>28575</xdr:colOff>
      <xdr:row>98</xdr:row>
      <xdr:rowOff>163095</xdr:rowOff>
    </xdr:to>
    <xdr:cxnSp macro="">
      <xdr:nvCxnSpPr>
        <xdr:cNvPr id="465" name="直線コネクタ 464"/>
        <xdr:cNvCxnSpPr/>
      </xdr:nvCxnSpPr>
      <xdr:spPr>
        <a:xfrm>
          <a:off x="8750300" y="16958512"/>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122886</xdr:rowOff>
    </xdr:from>
    <xdr:to>
      <xdr:col>14</xdr:col>
      <xdr:colOff>79375</xdr:colOff>
      <xdr:row>99</xdr:row>
      <xdr:rowOff>53036</xdr:rowOff>
    </xdr:to>
    <xdr:sp macro="" textlink="">
      <xdr:nvSpPr>
        <xdr:cNvPr id="466" name="フローチャート : 判断 465"/>
        <xdr:cNvSpPr/>
      </xdr:nvSpPr>
      <xdr:spPr>
        <a:xfrm>
          <a:off x="9588500" y="16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44163</xdr:rowOff>
    </xdr:from>
    <xdr:ext cx="534377" cy="259045"/>
    <xdr:sp macro="" textlink="">
      <xdr:nvSpPr>
        <xdr:cNvPr id="467" name="テキスト ボックス 466"/>
        <xdr:cNvSpPr txBox="1"/>
      </xdr:nvSpPr>
      <xdr:spPr>
        <a:xfrm>
          <a:off x="9372111" y="170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132069</xdr:rowOff>
    </xdr:from>
    <xdr:to>
      <xdr:col>12</xdr:col>
      <xdr:colOff>511175</xdr:colOff>
      <xdr:row>98</xdr:row>
      <xdr:rowOff>156412</xdr:rowOff>
    </xdr:to>
    <xdr:cxnSp macro="">
      <xdr:nvCxnSpPr>
        <xdr:cNvPr id="468" name="直線コネクタ 467"/>
        <xdr:cNvCxnSpPr/>
      </xdr:nvCxnSpPr>
      <xdr:spPr>
        <a:xfrm>
          <a:off x="7861300" y="16934169"/>
          <a:ext cx="889000" cy="2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118556</xdr:rowOff>
    </xdr:from>
    <xdr:to>
      <xdr:col>12</xdr:col>
      <xdr:colOff>561975</xdr:colOff>
      <xdr:row>99</xdr:row>
      <xdr:rowOff>48706</xdr:rowOff>
    </xdr:to>
    <xdr:sp macro="" textlink="">
      <xdr:nvSpPr>
        <xdr:cNvPr id="469" name="フローチャート : 判断 468"/>
        <xdr:cNvSpPr/>
      </xdr:nvSpPr>
      <xdr:spPr>
        <a:xfrm>
          <a:off x="8699500" y="169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39833</xdr:rowOff>
    </xdr:from>
    <xdr:ext cx="534377" cy="259045"/>
    <xdr:sp macro="" textlink="">
      <xdr:nvSpPr>
        <xdr:cNvPr id="470" name="テキスト ボックス 469"/>
        <xdr:cNvSpPr txBox="1"/>
      </xdr:nvSpPr>
      <xdr:spPr>
        <a:xfrm>
          <a:off x="8483111" y="170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132069</xdr:rowOff>
    </xdr:from>
    <xdr:to>
      <xdr:col>11</xdr:col>
      <xdr:colOff>307975</xdr:colOff>
      <xdr:row>98</xdr:row>
      <xdr:rowOff>168219</xdr:rowOff>
    </xdr:to>
    <xdr:cxnSp macro="">
      <xdr:nvCxnSpPr>
        <xdr:cNvPr id="471" name="直線コネクタ 470"/>
        <xdr:cNvCxnSpPr/>
      </xdr:nvCxnSpPr>
      <xdr:spPr>
        <a:xfrm flipV="1">
          <a:off x="6972300" y="16934169"/>
          <a:ext cx="889000" cy="3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124597</xdr:rowOff>
    </xdr:from>
    <xdr:to>
      <xdr:col>11</xdr:col>
      <xdr:colOff>358775</xdr:colOff>
      <xdr:row>99</xdr:row>
      <xdr:rowOff>54747</xdr:rowOff>
    </xdr:to>
    <xdr:sp macro="" textlink="">
      <xdr:nvSpPr>
        <xdr:cNvPr id="472" name="フローチャート : 判断 471"/>
        <xdr:cNvSpPr/>
      </xdr:nvSpPr>
      <xdr:spPr>
        <a:xfrm>
          <a:off x="7810500" y="169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45874</xdr:rowOff>
    </xdr:from>
    <xdr:ext cx="534377" cy="259045"/>
    <xdr:sp macro="" textlink="">
      <xdr:nvSpPr>
        <xdr:cNvPr id="473" name="テキスト ボックス 472"/>
        <xdr:cNvSpPr txBox="1"/>
      </xdr:nvSpPr>
      <xdr:spPr>
        <a:xfrm>
          <a:off x="7594111" y="170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127240</xdr:rowOff>
    </xdr:from>
    <xdr:to>
      <xdr:col>10</xdr:col>
      <xdr:colOff>155575</xdr:colOff>
      <xdr:row>99</xdr:row>
      <xdr:rowOff>57390</xdr:rowOff>
    </xdr:to>
    <xdr:sp macro="" textlink="">
      <xdr:nvSpPr>
        <xdr:cNvPr id="474" name="フローチャート : 判断 473"/>
        <xdr:cNvSpPr/>
      </xdr:nvSpPr>
      <xdr:spPr>
        <a:xfrm>
          <a:off x="6921500" y="169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48517</xdr:rowOff>
    </xdr:from>
    <xdr:ext cx="534377" cy="259045"/>
    <xdr:sp macro="" textlink="">
      <xdr:nvSpPr>
        <xdr:cNvPr id="475" name="テキスト ボックス 474"/>
        <xdr:cNvSpPr txBox="1"/>
      </xdr:nvSpPr>
      <xdr:spPr>
        <a:xfrm>
          <a:off x="6705111" y="170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106607</xdr:rowOff>
    </xdr:from>
    <xdr:to>
      <xdr:col>15</xdr:col>
      <xdr:colOff>231775</xdr:colOff>
      <xdr:row>99</xdr:row>
      <xdr:rowOff>36757</xdr:rowOff>
    </xdr:to>
    <xdr:sp macro="" textlink="">
      <xdr:nvSpPr>
        <xdr:cNvPr id="481" name="円/楕円 480"/>
        <xdr:cNvSpPr/>
      </xdr:nvSpPr>
      <xdr:spPr>
        <a:xfrm>
          <a:off x="10426700" y="169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65984</xdr:rowOff>
    </xdr:from>
    <xdr:ext cx="534377" cy="259045"/>
    <xdr:sp macro="" textlink="">
      <xdr:nvSpPr>
        <xdr:cNvPr id="482" name="土木費該当値テキスト"/>
        <xdr:cNvSpPr txBox="1"/>
      </xdr:nvSpPr>
      <xdr:spPr>
        <a:xfrm>
          <a:off x="10528300" y="166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112295</xdr:rowOff>
    </xdr:from>
    <xdr:to>
      <xdr:col>14</xdr:col>
      <xdr:colOff>79375</xdr:colOff>
      <xdr:row>99</xdr:row>
      <xdr:rowOff>42445</xdr:rowOff>
    </xdr:to>
    <xdr:sp macro="" textlink="">
      <xdr:nvSpPr>
        <xdr:cNvPr id="483" name="円/楕円 482"/>
        <xdr:cNvSpPr/>
      </xdr:nvSpPr>
      <xdr:spPr>
        <a:xfrm>
          <a:off x="9588500" y="169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58972</xdr:rowOff>
    </xdr:from>
    <xdr:ext cx="534377" cy="259045"/>
    <xdr:sp macro="" textlink="">
      <xdr:nvSpPr>
        <xdr:cNvPr id="484" name="テキスト ボックス 483"/>
        <xdr:cNvSpPr txBox="1"/>
      </xdr:nvSpPr>
      <xdr:spPr>
        <a:xfrm>
          <a:off x="9372111" y="166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105612</xdr:rowOff>
    </xdr:from>
    <xdr:to>
      <xdr:col>12</xdr:col>
      <xdr:colOff>561975</xdr:colOff>
      <xdr:row>99</xdr:row>
      <xdr:rowOff>35762</xdr:rowOff>
    </xdr:to>
    <xdr:sp macro="" textlink="">
      <xdr:nvSpPr>
        <xdr:cNvPr id="485" name="円/楕円 484"/>
        <xdr:cNvSpPr/>
      </xdr:nvSpPr>
      <xdr:spPr>
        <a:xfrm>
          <a:off x="8699500" y="169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52289</xdr:rowOff>
    </xdr:from>
    <xdr:ext cx="534377" cy="259045"/>
    <xdr:sp macro="" textlink="">
      <xdr:nvSpPr>
        <xdr:cNvPr id="486" name="テキスト ボックス 485"/>
        <xdr:cNvSpPr txBox="1"/>
      </xdr:nvSpPr>
      <xdr:spPr>
        <a:xfrm>
          <a:off x="8483111" y="166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81269</xdr:rowOff>
    </xdr:from>
    <xdr:to>
      <xdr:col>11</xdr:col>
      <xdr:colOff>358775</xdr:colOff>
      <xdr:row>99</xdr:row>
      <xdr:rowOff>11419</xdr:rowOff>
    </xdr:to>
    <xdr:sp macro="" textlink="">
      <xdr:nvSpPr>
        <xdr:cNvPr id="487" name="円/楕円 486"/>
        <xdr:cNvSpPr/>
      </xdr:nvSpPr>
      <xdr:spPr>
        <a:xfrm>
          <a:off x="7810500" y="168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27946</xdr:rowOff>
    </xdr:from>
    <xdr:ext cx="599010" cy="259045"/>
    <xdr:sp macro="" textlink="">
      <xdr:nvSpPr>
        <xdr:cNvPr id="488" name="テキスト ボックス 487"/>
        <xdr:cNvSpPr txBox="1"/>
      </xdr:nvSpPr>
      <xdr:spPr>
        <a:xfrm>
          <a:off x="7561794" y="1665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117419</xdr:rowOff>
    </xdr:from>
    <xdr:to>
      <xdr:col>10</xdr:col>
      <xdr:colOff>155575</xdr:colOff>
      <xdr:row>99</xdr:row>
      <xdr:rowOff>47569</xdr:rowOff>
    </xdr:to>
    <xdr:sp macro="" textlink="">
      <xdr:nvSpPr>
        <xdr:cNvPr id="489" name="円/楕円 488"/>
        <xdr:cNvSpPr/>
      </xdr:nvSpPr>
      <xdr:spPr>
        <a:xfrm>
          <a:off x="6921500" y="169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64096</xdr:rowOff>
    </xdr:from>
    <xdr:ext cx="534377" cy="259045"/>
    <xdr:sp macro="" textlink="">
      <xdr:nvSpPr>
        <xdr:cNvPr id="490" name="テキスト ボックス 489"/>
        <xdr:cNvSpPr txBox="1"/>
      </xdr:nvSpPr>
      <xdr:spPr>
        <a:xfrm>
          <a:off x="6705111" y="166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3846</xdr:rowOff>
    </xdr:from>
    <xdr:to>
      <xdr:col>23</xdr:col>
      <xdr:colOff>517525</xdr:colOff>
      <xdr:row>36</xdr:row>
      <xdr:rowOff>24861</xdr:rowOff>
    </xdr:to>
    <xdr:cxnSp macro="">
      <xdr:nvCxnSpPr>
        <xdr:cNvPr id="521" name="直線コネクタ 520"/>
        <xdr:cNvCxnSpPr/>
      </xdr:nvCxnSpPr>
      <xdr:spPr>
        <a:xfrm>
          <a:off x="15481300" y="6176046"/>
          <a:ext cx="8382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22"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3846</xdr:rowOff>
    </xdr:from>
    <xdr:to>
      <xdr:col>22</xdr:col>
      <xdr:colOff>365125</xdr:colOff>
      <xdr:row>36</xdr:row>
      <xdr:rowOff>78794</xdr:rowOff>
    </xdr:to>
    <xdr:cxnSp macro="">
      <xdr:nvCxnSpPr>
        <xdr:cNvPr id="524" name="直線コネクタ 523"/>
        <xdr:cNvCxnSpPr/>
      </xdr:nvCxnSpPr>
      <xdr:spPr>
        <a:xfrm flipV="1">
          <a:off x="14592300" y="6176046"/>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25" name="フローチャート : 判断 524"/>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31829</xdr:rowOff>
    </xdr:from>
    <xdr:ext cx="534377" cy="259045"/>
    <xdr:sp macro="" textlink="">
      <xdr:nvSpPr>
        <xdr:cNvPr id="526" name="テキスト ボックス 525"/>
        <xdr:cNvSpPr txBox="1"/>
      </xdr:nvSpPr>
      <xdr:spPr>
        <a:xfrm>
          <a:off x="15214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155392</xdr:rowOff>
    </xdr:from>
    <xdr:to>
      <xdr:col>21</xdr:col>
      <xdr:colOff>161925</xdr:colOff>
      <xdr:row>36</xdr:row>
      <xdr:rowOff>78794</xdr:rowOff>
    </xdr:to>
    <xdr:cxnSp macro="">
      <xdr:nvCxnSpPr>
        <xdr:cNvPr id="527" name="直線コネクタ 526"/>
        <xdr:cNvCxnSpPr/>
      </xdr:nvCxnSpPr>
      <xdr:spPr>
        <a:xfrm>
          <a:off x="13703300" y="6156142"/>
          <a:ext cx="889000" cy="9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2571</xdr:rowOff>
    </xdr:from>
    <xdr:to>
      <xdr:col>21</xdr:col>
      <xdr:colOff>212725</xdr:colOff>
      <xdr:row>37</xdr:row>
      <xdr:rowOff>104171</xdr:rowOff>
    </xdr:to>
    <xdr:sp macro="" textlink="">
      <xdr:nvSpPr>
        <xdr:cNvPr id="528" name="フローチャート : 判断 527"/>
        <xdr:cNvSpPr/>
      </xdr:nvSpPr>
      <xdr:spPr>
        <a:xfrm>
          <a:off x="14541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95298</xdr:rowOff>
    </xdr:from>
    <xdr:ext cx="534377" cy="259045"/>
    <xdr:sp macro="" textlink="">
      <xdr:nvSpPr>
        <xdr:cNvPr id="529" name="テキスト ボックス 528"/>
        <xdr:cNvSpPr txBox="1"/>
      </xdr:nvSpPr>
      <xdr:spPr>
        <a:xfrm>
          <a:off x="14325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155392</xdr:rowOff>
    </xdr:from>
    <xdr:to>
      <xdr:col>19</xdr:col>
      <xdr:colOff>644525</xdr:colOff>
      <xdr:row>36</xdr:row>
      <xdr:rowOff>137316</xdr:rowOff>
    </xdr:to>
    <xdr:cxnSp macro="">
      <xdr:nvCxnSpPr>
        <xdr:cNvPr id="530" name="直線コネクタ 529"/>
        <xdr:cNvCxnSpPr/>
      </xdr:nvCxnSpPr>
      <xdr:spPr>
        <a:xfrm flipV="1">
          <a:off x="12814300" y="6156142"/>
          <a:ext cx="889000" cy="15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19193</xdr:rowOff>
    </xdr:from>
    <xdr:to>
      <xdr:col>20</xdr:col>
      <xdr:colOff>9525</xdr:colOff>
      <xdr:row>37</xdr:row>
      <xdr:rowOff>120793</xdr:rowOff>
    </xdr:to>
    <xdr:sp macro="" textlink="">
      <xdr:nvSpPr>
        <xdr:cNvPr id="531" name="フローチャート : 判断 530"/>
        <xdr:cNvSpPr/>
      </xdr:nvSpPr>
      <xdr:spPr>
        <a:xfrm>
          <a:off x="13652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111920</xdr:rowOff>
    </xdr:from>
    <xdr:ext cx="534377" cy="259045"/>
    <xdr:sp macro="" textlink="">
      <xdr:nvSpPr>
        <xdr:cNvPr id="532" name="テキスト ボックス 531"/>
        <xdr:cNvSpPr txBox="1"/>
      </xdr:nvSpPr>
      <xdr:spPr>
        <a:xfrm>
          <a:off x="13436111" y="64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21610</xdr:rowOff>
    </xdr:from>
    <xdr:to>
      <xdr:col>18</xdr:col>
      <xdr:colOff>492125</xdr:colOff>
      <xdr:row>37</xdr:row>
      <xdr:rowOff>123210</xdr:rowOff>
    </xdr:to>
    <xdr:sp macro="" textlink="">
      <xdr:nvSpPr>
        <xdr:cNvPr id="533" name="フローチャート : 判断 532"/>
        <xdr:cNvSpPr/>
      </xdr:nvSpPr>
      <xdr:spPr>
        <a:xfrm>
          <a:off x="12763500" y="6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114337</xdr:rowOff>
    </xdr:from>
    <xdr:ext cx="534377" cy="259045"/>
    <xdr:sp macro="" textlink="">
      <xdr:nvSpPr>
        <xdr:cNvPr id="534" name="テキスト ボックス 533"/>
        <xdr:cNvSpPr txBox="1"/>
      </xdr:nvSpPr>
      <xdr:spPr>
        <a:xfrm>
          <a:off x="12547111" y="6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145511</xdr:rowOff>
    </xdr:from>
    <xdr:to>
      <xdr:col>23</xdr:col>
      <xdr:colOff>568325</xdr:colOff>
      <xdr:row>36</xdr:row>
      <xdr:rowOff>75661</xdr:rowOff>
    </xdr:to>
    <xdr:sp macro="" textlink="">
      <xdr:nvSpPr>
        <xdr:cNvPr id="540" name="円/楕円 539"/>
        <xdr:cNvSpPr/>
      </xdr:nvSpPr>
      <xdr:spPr>
        <a:xfrm>
          <a:off x="16268700" y="614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168388</xdr:rowOff>
    </xdr:from>
    <xdr:ext cx="534377" cy="259045"/>
    <xdr:sp macro="" textlink="">
      <xdr:nvSpPr>
        <xdr:cNvPr id="541" name="消防費該当値テキスト"/>
        <xdr:cNvSpPr txBox="1"/>
      </xdr:nvSpPr>
      <xdr:spPr>
        <a:xfrm>
          <a:off x="16370300" y="599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36,033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124496</xdr:rowOff>
    </xdr:from>
    <xdr:to>
      <xdr:col>22</xdr:col>
      <xdr:colOff>415925</xdr:colOff>
      <xdr:row>36</xdr:row>
      <xdr:rowOff>54646</xdr:rowOff>
    </xdr:to>
    <xdr:sp macro="" textlink="">
      <xdr:nvSpPr>
        <xdr:cNvPr id="542" name="円/楕円 541"/>
        <xdr:cNvSpPr/>
      </xdr:nvSpPr>
      <xdr:spPr>
        <a:xfrm>
          <a:off x="15430500" y="61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71173</xdr:rowOff>
    </xdr:from>
    <xdr:ext cx="534377" cy="259045"/>
    <xdr:sp macro="" textlink="">
      <xdr:nvSpPr>
        <xdr:cNvPr id="543" name="テキスト ボックス 542"/>
        <xdr:cNvSpPr txBox="1"/>
      </xdr:nvSpPr>
      <xdr:spPr>
        <a:xfrm>
          <a:off x="15214111" y="59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27994</xdr:rowOff>
    </xdr:from>
    <xdr:to>
      <xdr:col>21</xdr:col>
      <xdr:colOff>212725</xdr:colOff>
      <xdr:row>36</xdr:row>
      <xdr:rowOff>129594</xdr:rowOff>
    </xdr:to>
    <xdr:sp macro="" textlink="">
      <xdr:nvSpPr>
        <xdr:cNvPr id="544" name="円/楕円 543"/>
        <xdr:cNvSpPr/>
      </xdr:nvSpPr>
      <xdr:spPr>
        <a:xfrm>
          <a:off x="14541500" y="620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146121</xdr:rowOff>
    </xdr:from>
    <xdr:ext cx="534377" cy="259045"/>
    <xdr:sp macro="" textlink="">
      <xdr:nvSpPr>
        <xdr:cNvPr id="545" name="テキスト ボックス 544"/>
        <xdr:cNvSpPr txBox="1"/>
      </xdr:nvSpPr>
      <xdr:spPr>
        <a:xfrm>
          <a:off x="14325111" y="597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104592</xdr:rowOff>
    </xdr:from>
    <xdr:to>
      <xdr:col>20</xdr:col>
      <xdr:colOff>9525</xdr:colOff>
      <xdr:row>36</xdr:row>
      <xdr:rowOff>34742</xdr:rowOff>
    </xdr:to>
    <xdr:sp macro="" textlink="">
      <xdr:nvSpPr>
        <xdr:cNvPr id="546" name="円/楕円 545"/>
        <xdr:cNvSpPr/>
      </xdr:nvSpPr>
      <xdr:spPr>
        <a:xfrm>
          <a:off x="13652500" y="610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51269</xdr:rowOff>
    </xdr:from>
    <xdr:ext cx="534377" cy="259045"/>
    <xdr:sp macro="" textlink="">
      <xdr:nvSpPr>
        <xdr:cNvPr id="547" name="テキスト ボックス 546"/>
        <xdr:cNvSpPr txBox="1"/>
      </xdr:nvSpPr>
      <xdr:spPr>
        <a:xfrm>
          <a:off x="13436111" y="588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86516</xdr:rowOff>
    </xdr:from>
    <xdr:to>
      <xdr:col>18</xdr:col>
      <xdr:colOff>492125</xdr:colOff>
      <xdr:row>37</xdr:row>
      <xdr:rowOff>16666</xdr:rowOff>
    </xdr:to>
    <xdr:sp macro="" textlink="">
      <xdr:nvSpPr>
        <xdr:cNvPr id="548" name="円/楕円 547"/>
        <xdr:cNvSpPr/>
      </xdr:nvSpPr>
      <xdr:spPr>
        <a:xfrm>
          <a:off x="12763500" y="625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33193</xdr:rowOff>
    </xdr:from>
    <xdr:ext cx="534377" cy="259045"/>
    <xdr:sp macro="" textlink="">
      <xdr:nvSpPr>
        <xdr:cNvPr id="549" name="テキスト ボックス 548"/>
        <xdr:cNvSpPr txBox="1"/>
      </xdr:nvSpPr>
      <xdr:spPr>
        <a:xfrm>
          <a:off x="12547111" y="603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52128</xdr:rowOff>
    </xdr:from>
    <xdr:to>
      <xdr:col>23</xdr:col>
      <xdr:colOff>517525</xdr:colOff>
      <xdr:row>57</xdr:row>
      <xdr:rowOff>101423</xdr:rowOff>
    </xdr:to>
    <xdr:cxnSp macro="">
      <xdr:nvCxnSpPr>
        <xdr:cNvPr id="576" name="直線コネクタ 575"/>
        <xdr:cNvCxnSpPr/>
      </xdr:nvCxnSpPr>
      <xdr:spPr>
        <a:xfrm>
          <a:off x="15481300" y="9824778"/>
          <a:ext cx="838200" cy="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26630</xdr:rowOff>
    </xdr:from>
    <xdr:to>
      <xdr:col>22</xdr:col>
      <xdr:colOff>365125</xdr:colOff>
      <xdr:row>57</xdr:row>
      <xdr:rowOff>52128</xdr:rowOff>
    </xdr:to>
    <xdr:cxnSp macro="">
      <xdr:nvCxnSpPr>
        <xdr:cNvPr id="579" name="直線コネクタ 578"/>
        <xdr:cNvCxnSpPr/>
      </xdr:nvCxnSpPr>
      <xdr:spPr>
        <a:xfrm>
          <a:off x="14592300" y="9799280"/>
          <a:ext cx="889000" cy="2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80" name="フローチャート : 判断 579"/>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81" name="テキスト ボックス 580"/>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26630</xdr:rowOff>
    </xdr:from>
    <xdr:to>
      <xdr:col>21</xdr:col>
      <xdr:colOff>161925</xdr:colOff>
      <xdr:row>57</xdr:row>
      <xdr:rowOff>95648</xdr:rowOff>
    </xdr:to>
    <xdr:cxnSp macro="">
      <xdr:nvCxnSpPr>
        <xdr:cNvPr id="582" name="直線コネクタ 581"/>
        <xdr:cNvCxnSpPr/>
      </xdr:nvCxnSpPr>
      <xdr:spPr>
        <a:xfrm flipV="1">
          <a:off x="13703300" y="9799280"/>
          <a:ext cx="889000" cy="6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83" name="フローチャート : 判断 582"/>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80330</xdr:rowOff>
    </xdr:from>
    <xdr:ext cx="534377" cy="259045"/>
    <xdr:sp macro="" textlink="">
      <xdr:nvSpPr>
        <xdr:cNvPr id="584" name="テキスト ボックス 583"/>
        <xdr:cNvSpPr txBox="1"/>
      </xdr:nvSpPr>
      <xdr:spPr>
        <a:xfrm>
          <a:off x="14325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93176</xdr:rowOff>
    </xdr:from>
    <xdr:to>
      <xdr:col>19</xdr:col>
      <xdr:colOff>644525</xdr:colOff>
      <xdr:row>57</xdr:row>
      <xdr:rowOff>95648</xdr:rowOff>
    </xdr:to>
    <xdr:cxnSp macro="">
      <xdr:nvCxnSpPr>
        <xdr:cNvPr id="585" name="直線コネクタ 584"/>
        <xdr:cNvCxnSpPr/>
      </xdr:nvCxnSpPr>
      <xdr:spPr>
        <a:xfrm>
          <a:off x="12814300" y="9865826"/>
          <a:ext cx="8890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86" name="フローチャート : 判断 585"/>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127648</xdr:rowOff>
    </xdr:from>
    <xdr:ext cx="534377" cy="259045"/>
    <xdr:sp macro="" textlink="">
      <xdr:nvSpPr>
        <xdr:cNvPr id="587" name="テキスト ボックス 586"/>
        <xdr:cNvSpPr txBox="1"/>
      </xdr:nvSpPr>
      <xdr:spPr>
        <a:xfrm>
          <a:off x="13436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88" name="フローチャート : 判断 587"/>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116959</xdr:rowOff>
    </xdr:from>
    <xdr:ext cx="534377" cy="259045"/>
    <xdr:sp macro="" textlink="">
      <xdr:nvSpPr>
        <xdr:cNvPr id="589" name="テキスト ボックス 588"/>
        <xdr:cNvSpPr txBox="1"/>
      </xdr:nvSpPr>
      <xdr:spPr>
        <a:xfrm>
          <a:off x="12547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50623</xdr:rowOff>
    </xdr:from>
    <xdr:to>
      <xdr:col>23</xdr:col>
      <xdr:colOff>568325</xdr:colOff>
      <xdr:row>57</xdr:row>
      <xdr:rowOff>152223</xdr:rowOff>
    </xdr:to>
    <xdr:sp macro="" textlink="">
      <xdr:nvSpPr>
        <xdr:cNvPr id="595" name="円/楕円 594"/>
        <xdr:cNvSpPr/>
      </xdr:nvSpPr>
      <xdr:spPr>
        <a:xfrm>
          <a:off x="16268700" y="982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137000</xdr:rowOff>
    </xdr:from>
    <xdr:ext cx="534377" cy="259045"/>
    <xdr:sp macro="" textlink="">
      <xdr:nvSpPr>
        <xdr:cNvPr id="596" name="教育費該当値テキスト"/>
        <xdr:cNvSpPr txBox="1"/>
      </xdr:nvSpPr>
      <xdr:spPr>
        <a:xfrm>
          <a:off x="16370300" y="973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45,872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1328</xdr:rowOff>
    </xdr:from>
    <xdr:to>
      <xdr:col>22</xdr:col>
      <xdr:colOff>415925</xdr:colOff>
      <xdr:row>57</xdr:row>
      <xdr:rowOff>102928</xdr:rowOff>
    </xdr:to>
    <xdr:sp macro="" textlink="">
      <xdr:nvSpPr>
        <xdr:cNvPr id="597" name="円/楕円 596"/>
        <xdr:cNvSpPr/>
      </xdr:nvSpPr>
      <xdr:spPr>
        <a:xfrm>
          <a:off x="15430500" y="97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94055</xdr:rowOff>
    </xdr:from>
    <xdr:ext cx="534377" cy="259045"/>
    <xdr:sp macro="" textlink="">
      <xdr:nvSpPr>
        <xdr:cNvPr id="598" name="テキスト ボックス 597"/>
        <xdr:cNvSpPr txBox="1"/>
      </xdr:nvSpPr>
      <xdr:spPr>
        <a:xfrm>
          <a:off x="15214111" y="98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147280</xdr:rowOff>
    </xdr:from>
    <xdr:to>
      <xdr:col>21</xdr:col>
      <xdr:colOff>212725</xdr:colOff>
      <xdr:row>57</xdr:row>
      <xdr:rowOff>77430</xdr:rowOff>
    </xdr:to>
    <xdr:sp macro="" textlink="">
      <xdr:nvSpPr>
        <xdr:cNvPr id="599" name="円/楕円 598"/>
        <xdr:cNvSpPr/>
      </xdr:nvSpPr>
      <xdr:spPr>
        <a:xfrm>
          <a:off x="14541500" y="97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93957</xdr:rowOff>
    </xdr:from>
    <xdr:ext cx="534377" cy="259045"/>
    <xdr:sp macro="" textlink="">
      <xdr:nvSpPr>
        <xdr:cNvPr id="600" name="テキスト ボックス 599"/>
        <xdr:cNvSpPr txBox="1"/>
      </xdr:nvSpPr>
      <xdr:spPr>
        <a:xfrm>
          <a:off x="14325111" y="95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44848</xdr:rowOff>
    </xdr:from>
    <xdr:to>
      <xdr:col>20</xdr:col>
      <xdr:colOff>9525</xdr:colOff>
      <xdr:row>57</xdr:row>
      <xdr:rowOff>146448</xdr:rowOff>
    </xdr:to>
    <xdr:sp macro="" textlink="">
      <xdr:nvSpPr>
        <xdr:cNvPr id="601" name="円/楕円 600"/>
        <xdr:cNvSpPr/>
      </xdr:nvSpPr>
      <xdr:spPr>
        <a:xfrm>
          <a:off x="13652500" y="981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137575</xdr:rowOff>
    </xdr:from>
    <xdr:ext cx="534377" cy="259045"/>
    <xdr:sp macro="" textlink="">
      <xdr:nvSpPr>
        <xdr:cNvPr id="602" name="テキスト ボックス 601"/>
        <xdr:cNvSpPr txBox="1"/>
      </xdr:nvSpPr>
      <xdr:spPr>
        <a:xfrm>
          <a:off x="13436111" y="991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42376</xdr:rowOff>
    </xdr:from>
    <xdr:to>
      <xdr:col>18</xdr:col>
      <xdr:colOff>492125</xdr:colOff>
      <xdr:row>57</xdr:row>
      <xdr:rowOff>143976</xdr:rowOff>
    </xdr:to>
    <xdr:sp macro="" textlink="">
      <xdr:nvSpPr>
        <xdr:cNvPr id="603" name="円/楕円 602"/>
        <xdr:cNvSpPr/>
      </xdr:nvSpPr>
      <xdr:spPr>
        <a:xfrm>
          <a:off x="12763500" y="98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135103</xdr:rowOff>
    </xdr:from>
    <xdr:ext cx="534377" cy="259045"/>
    <xdr:sp macro="" textlink="">
      <xdr:nvSpPr>
        <xdr:cNvPr id="604" name="テキスト ボックス 603"/>
        <xdr:cNvSpPr txBox="1"/>
      </xdr:nvSpPr>
      <xdr:spPr>
        <a:xfrm>
          <a:off x="12547111" y="9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133124</xdr:rowOff>
    </xdr:from>
    <xdr:to>
      <xdr:col>23</xdr:col>
      <xdr:colOff>517525</xdr:colOff>
      <xdr:row>78</xdr:row>
      <xdr:rowOff>139560</xdr:rowOff>
    </xdr:to>
    <xdr:cxnSp macro="">
      <xdr:nvCxnSpPr>
        <xdr:cNvPr id="631" name="直線コネクタ 630"/>
        <xdr:cNvCxnSpPr/>
      </xdr:nvCxnSpPr>
      <xdr:spPr>
        <a:xfrm>
          <a:off x="15481300" y="13506224"/>
          <a:ext cx="8382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99704</xdr:rowOff>
    </xdr:from>
    <xdr:to>
      <xdr:col>22</xdr:col>
      <xdr:colOff>365125</xdr:colOff>
      <xdr:row>78</xdr:row>
      <xdr:rowOff>133124</xdr:rowOff>
    </xdr:to>
    <xdr:cxnSp macro="">
      <xdr:nvCxnSpPr>
        <xdr:cNvPr id="634" name="直線コネクタ 633"/>
        <xdr:cNvCxnSpPr/>
      </xdr:nvCxnSpPr>
      <xdr:spPr>
        <a:xfrm>
          <a:off x="14592300" y="13472804"/>
          <a:ext cx="889000" cy="3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85176</xdr:rowOff>
    </xdr:from>
    <xdr:to>
      <xdr:col>22</xdr:col>
      <xdr:colOff>415925</xdr:colOff>
      <xdr:row>79</xdr:row>
      <xdr:rowOff>15326</xdr:rowOff>
    </xdr:to>
    <xdr:sp macro="" textlink="">
      <xdr:nvSpPr>
        <xdr:cNvPr id="635" name="フローチャート : 判断 634"/>
        <xdr:cNvSpPr/>
      </xdr:nvSpPr>
      <xdr:spPr>
        <a:xfrm>
          <a:off x="15430500" y="134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6453</xdr:rowOff>
    </xdr:from>
    <xdr:ext cx="469744" cy="259045"/>
    <xdr:sp macro="" textlink="">
      <xdr:nvSpPr>
        <xdr:cNvPr id="636" name="テキスト ボックス 635"/>
        <xdr:cNvSpPr txBox="1"/>
      </xdr:nvSpPr>
      <xdr:spPr>
        <a:xfrm>
          <a:off x="15246427" y="1355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99704</xdr:rowOff>
    </xdr:from>
    <xdr:to>
      <xdr:col>21</xdr:col>
      <xdr:colOff>161925</xdr:colOff>
      <xdr:row>78</xdr:row>
      <xdr:rowOff>120445</xdr:rowOff>
    </xdr:to>
    <xdr:cxnSp macro="">
      <xdr:nvCxnSpPr>
        <xdr:cNvPr id="637" name="直線コネクタ 636"/>
        <xdr:cNvCxnSpPr/>
      </xdr:nvCxnSpPr>
      <xdr:spPr>
        <a:xfrm flipV="1">
          <a:off x="13703300" y="13472804"/>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80831</xdr:rowOff>
    </xdr:from>
    <xdr:to>
      <xdr:col>21</xdr:col>
      <xdr:colOff>212725</xdr:colOff>
      <xdr:row>79</xdr:row>
      <xdr:rowOff>10981</xdr:rowOff>
    </xdr:to>
    <xdr:sp macro="" textlink="">
      <xdr:nvSpPr>
        <xdr:cNvPr id="638" name="フローチャート : 判断 637"/>
        <xdr:cNvSpPr/>
      </xdr:nvSpPr>
      <xdr:spPr>
        <a:xfrm>
          <a:off x="14541500" y="1345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2108</xdr:rowOff>
    </xdr:from>
    <xdr:ext cx="469744" cy="259045"/>
    <xdr:sp macro="" textlink="">
      <xdr:nvSpPr>
        <xdr:cNvPr id="639" name="テキスト ボックス 638"/>
        <xdr:cNvSpPr txBox="1"/>
      </xdr:nvSpPr>
      <xdr:spPr>
        <a:xfrm>
          <a:off x="14357427" y="1354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106998</xdr:rowOff>
    </xdr:from>
    <xdr:to>
      <xdr:col>19</xdr:col>
      <xdr:colOff>644525</xdr:colOff>
      <xdr:row>78</xdr:row>
      <xdr:rowOff>120445</xdr:rowOff>
    </xdr:to>
    <xdr:cxnSp macro="">
      <xdr:nvCxnSpPr>
        <xdr:cNvPr id="640" name="直線コネクタ 639"/>
        <xdr:cNvCxnSpPr/>
      </xdr:nvCxnSpPr>
      <xdr:spPr>
        <a:xfrm>
          <a:off x="12814300" y="13480098"/>
          <a:ext cx="889000" cy="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81259</xdr:rowOff>
    </xdr:from>
    <xdr:to>
      <xdr:col>20</xdr:col>
      <xdr:colOff>9525</xdr:colOff>
      <xdr:row>79</xdr:row>
      <xdr:rowOff>11409</xdr:rowOff>
    </xdr:to>
    <xdr:sp macro="" textlink="">
      <xdr:nvSpPr>
        <xdr:cNvPr id="641" name="フローチャート : 判断 640"/>
        <xdr:cNvSpPr/>
      </xdr:nvSpPr>
      <xdr:spPr>
        <a:xfrm>
          <a:off x="13652500" y="1345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2536</xdr:rowOff>
    </xdr:from>
    <xdr:ext cx="469744" cy="259045"/>
    <xdr:sp macro="" textlink="">
      <xdr:nvSpPr>
        <xdr:cNvPr id="642" name="テキスト ボックス 641"/>
        <xdr:cNvSpPr txBox="1"/>
      </xdr:nvSpPr>
      <xdr:spPr>
        <a:xfrm>
          <a:off x="13468427" y="1354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53972</xdr:rowOff>
    </xdr:from>
    <xdr:to>
      <xdr:col>18</xdr:col>
      <xdr:colOff>492125</xdr:colOff>
      <xdr:row>78</xdr:row>
      <xdr:rowOff>155572</xdr:rowOff>
    </xdr:to>
    <xdr:sp macro="" textlink="">
      <xdr:nvSpPr>
        <xdr:cNvPr id="643" name="フローチャート : 判断 642"/>
        <xdr:cNvSpPr/>
      </xdr:nvSpPr>
      <xdr:spPr>
        <a:xfrm>
          <a:off x="12763500" y="134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649</xdr:rowOff>
    </xdr:from>
    <xdr:ext cx="534377" cy="259045"/>
    <xdr:sp macro="" textlink="">
      <xdr:nvSpPr>
        <xdr:cNvPr id="644" name="テキスト ボックス 643"/>
        <xdr:cNvSpPr txBox="1"/>
      </xdr:nvSpPr>
      <xdr:spPr>
        <a:xfrm>
          <a:off x="12547111" y="1320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88760</xdr:rowOff>
    </xdr:from>
    <xdr:to>
      <xdr:col>23</xdr:col>
      <xdr:colOff>568325</xdr:colOff>
      <xdr:row>79</xdr:row>
      <xdr:rowOff>18910</xdr:rowOff>
    </xdr:to>
    <xdr:sp macro="" textlink="">
      <xdr:nvSpPr>
        <xdr:cNvPr id="650" name="円/楕円 649"/>
        <xdr:cNvSpPr/>
      </xdr:nvSpPr>
      <xdr:spPr>
        <a:xfrm>
          <a:off x="16268700" y="134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54248</xdr:rowOff>
    </xdr:from>
    <xdr:ext cx="313932" cy="259045"/>
    <xdr:sp macro="" textlink="">
      <xdr:nvSpPr>
        <xdr:cNvPr id="651" name="災害復旧費該当値テキスト"/>
        <xdr:cNvSpPr txBox="1"/>
      </xdr:nvSpPr>
      <xdr:spPr>
        <a:xfrm>
          <a:off x="16370300" y="134273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82324</xdr:rowOff>
    </xdr:from>
    <xdr:to>
      <xdr:col>22</xdr:col>
      <xdr:colOff>415925</xdr:colOff>
      <xdr:row>79</xdr:row>
      <xdr:rowOff>12474</xdr:rowOff>
    </xdr:to>
    <xdr:sp macro="" textlink="">
      <xdr:nvSpPr>
        <xdr:cNvPr id="652" name="円/楕円 651"/>
        <xdr:cNvSpPr/>
      </xdr:nvSpPr>
      <xdr:spPr>
        <a:xfrm>
          <a:off x="15430500" y="134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29001</xdr:rowOff>
    </xdr:from>
    <xdr:ext cx="469744" cy="259045"/>
    <xdr:sp macro="" textlink="">
      <xdr:nvSpPr>
        <xdr:cNvPr id="653" name="テキスト ボックス 652"/>
        <xdr:cNvSpPr txBox="1"/>
      </xdr:nvSpPr>
      <xdr:spPr>
        <a:xfrm>
          <a:off x="15246427" y="1323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48904</xdr:rowOff>
    </xdr:from>
    <xdr:to>
      <xdr:col>21</xdr:col>
      <xdr:colOff>212725</xdr:colOff>
      <xdr:row>78</xdr:row>
      <xdr:rowOff>150504</xdr:rowOff>
    </xdr:to>
    <xdr:sp macro="" textlink="">
      <xdr:nvSpPr>
        <xdr:cNvPr id="654" name="円/楕円 653"/>
        <xdr:cNvSpPr/>
      </xdr:nvSpPr>
      <xdr:spPr>
        <a:xfrm>
          <a:off x="14541500" y="134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167031</xdr:rowOff>
    </xdr:from>
    <xdr:ext cx="534377" cy="259045"/>
    <xdr:sp macro="" textlink="">
      <xdr:nvSpPr>
        <xdr:cNvPr id="655" name="テキスト ボックス 654"/>
        <xdr:cNvSpPr txBox="1"/>
      </xdr:nvSpPr>
      <xdr:spPr>
        <a:xfrm>
          <a:off x="14325111" y="1319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69645</xdr:rowOff>
    </xdr:from>
    <xdr:to>
      <xdr:col>20</xdr:col>
      <xdr:colOff>9525</xdr:colOff>
      <xdr:row>78</xdr:row>
      <xdr:rowOff>171245</xdr:rowOff>
    </xdr:to>
    <xdr:sp macro="" textlink="">
      <xdr:nvSpPr>
        <xdr:cNvPr id="656" name="円/楕円 655"/>
        <xdr:cNvSpPr/>
      </xdr:nvSpPr>
      <xdr:spPr>
        <a:xfrm>
          <a:off x="13652500" y="134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16322</xdr:rowOff>
    </xdr:from>
    <xdr:ext cx="469744" cy="259045"/>
    <xdr:sp macro="" textlink="">
      <xdr:nvSpPr>
        <xdr:cNvPr id="657" name="テキスト ボックス 656"/>
        <xdr:cNvSpPr txBox="1"/>
      </xdr:nvSpPr>
      <xdr:spPr>
        <a:xfrm>
          <a:off x="13468427" y="1321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56198</xdr:rowOff>
    </xdr:from>
    <xdr:to>
      <xdr:col>18</xdr:col>
      <xdr:colOff>492125</xdr:colOff>
      <xdr:row>78</xdr:row>
      <xdr:rowOff>157798</xdr:rowOff>
    </xdr:to>
    <xdr:sp macro="" textlink="">
      <xdr:nvSpPr>
        <xdr:cNvPr id="658" name="円/楕円 657"/>
        <xdr:cNvSpPr/>
      </xdr:nvSpPr>
      <xdr:spPr>
        <a:xfrm>
          <a:off x="12763500" y="134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148925</xdr:rowOff>
    </xdr:from>
    <xdr:ext cx="534377" cy="259045"/>
    <xdr:sp macro="" textlink="">
      <xdr:nvSpPr>
        <xdr:cNvPr id="659" name="テキスト ボックス 658"/>
        <xdr:cNvSpPr txBox="1"/>
      </xdr:nvSpPr>
      <xdr:spPr>
        <a:xfrm>
          <a:off x="12547111" y="135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142421</xdr:rowOff>
    </xdr:from>
    <xdr:to>
      <xdr:col>23</xdr:col>
      <xdr:colOff>517525</xdr:colOff>
      <xdr:row>95</xdr:row>
      <xdr:rowOff>8903</xdr:rowOff>
    </xdr:to>
    <xdr:cxnSp macro="">
      <xdr:nvCxnSpPr>
        <xdr:cNvPr id="688" name="直線コネクタ 687"/>
        <xdr:cNvCxnSpPr/>
      </xdr:nvCxnSpPr>
      <xdr:spPr>
        <a:xfrm>
          <a:off x="15481300" y="16258721"/>
          <a:ext cx="838200" cy="3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142421</xdr:rowOff>
    </xdr:from>
    <xdr:to>
      <xdr:col>22</xdr:col>
      <xdr:colOff>365125</xdr:colOff>
      <xdr:row>94</xdr:row>
      <xdr:rowOff>144196</xdr:rowOff>
    </xdr:to>
    <xdr:cxnSp macro="">
      <xdr:nvCxnSpPr>
        <xdr:cNvPr id="691" name="直線コネクタ 690"/>
        <xdr:cNvCxnSpPr/>
      </xdr:nvCxnSpPr>
      <xdr:spPr>
        <a:xfrm flipV="1">
          <a:off x="14592300" y="16258721"/>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92" name="フローチャート : 判断 691"/>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93" name="テキスト ボックス 692"/>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98163</xdr:rowOff>
    </xdr:from>
    <xdr:to>
      <xdr:col>21</xdr:col>
      <xdr:colOff>161925</xdr:colOff>
      <xdr:row>94</xdr:row>
      <xdr:rowOff>144196</xdr:rowOff>
    </xdr:to>
    <xdr:cxnSp macro="">
      <xdr:nvCxnSpPr>
        <xdr:cNvPr id="694" name="直線コネクタ 693"/>
        <xdr:cNvCxnSpPr/>
      </xdr:nvCxnSpPr>
      <xdr:spPr>
        <a:xfrm>
          <a:off x="13703300" y="16214463"/>
          <a:ext cx="889000" cy="4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695" name="フローチャート : 判断 694"/>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696" name="テキスト ボックス 695"/>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81293</xdr:rowOff>
    </xdr:from>
    <xdr:to>
      <xdr:col>19</xdr:col>
      <xdr:colOff>644525</xdr:colOff>
      <xdr:row>94</xdr:row>
      <xdr:rowOff>98163</xdr:rowOff>
    </xdr:to>
    <xdr:cxnSp macro="">
      <xdr:nvCxnSpPr>
        <xdr:cNvPr id="697" name="直線コネクタ 696"/>
        <xdr:cNvCxnSpPr/>
      </xdr:nvCxnSpPr>
      <xdr:spPr>
        <a:xfrm>
          <a:off x="12814300" y="16197593"/>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698" name="フローチャート : 判断 697"/>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699" name="テキスト ボックス 698"/>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00" name="フローチャート : 判断 699"/>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01" name="テキスト ボックス 700"/>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129553</xdr:rowOff>
    </xdr:from>
    <xdr:to>
      <xdr:col>23</xdr:col>
      <xdr:colOff>568325</xdr:colOff>
      <xdr:row>95</xdr:row>
      <xdr:rowOff>59703</xdr:rowOff>
    </xdr:to>
    <xdr:sp macro="" textlink="">
      <xdr:nvSpPr>
        <xdr:cNvPr id="707" name="円/楕円 706"/>
        <xdr:cNvSpPr/>
      </xdr:nvSpPr>
      <xdr:spPr>
        <a:xfrm>
          <a:off x="16268700" y="162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152430</xdr:rowOff>
    </xdr:from>
    <xdr:ext cx="534377" cy="259045"/>
    <xdr:sp macro="" textlink="">
      <xdr:nvSpPr>
        <xdr:cNvPr id="708" name="公債費該当値テキスト"/>
        <xdr:cNvSpPr txBox="1"/>
      </xdr:nvSpPr>
      <xdr:spPr>
        <a:xfrm>
          <a:off x="16370300" y="1609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94,665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91621</xdr:rowOff>
    </xdr:from>
    <xdr:to>
      <xdr:col>22</xdr:col>
      <xdr:colOff>415925</xdr:colOff>
      <xdr:row>95</xdr:row>
      <xdr:rowOff>21771</xdr:rowOff>
    </xdr:to>
    <xdr:sp macro="" textlink="">
      <xdr:nvSpPr>
        <xdr:cNvPr id="709" name="円/楕円 708"/>
        <xdr:cNvSpPr/>
      </xdr:nvSpPr>
      <xdr:spPr>
        <a:xfrm>
          <a:off x="15430500" y="162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38298</xdr:rowOff>
    </xdr:from>
    <xdr:ext cx="534377" cy="259045"/>
    <xdr:sp macro="" textlink="">
      <xdr:nvSpPr>
        <xdr:cNvPr id="710" name="テキスト ボックス 709"/>
        <xdr:cNvSpPr txBox="1"/>
      </xdr:nvSpPr>
      <xdr:spPr>
        <a:xfrm>
          <a:off x="15214111" y="1598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93396</xdr:rowOff>
    </xdr:from>
    <xdr:to>
      <xdr:col>21</xdr:col>
      <xdr:colOff>212725</xdr:colOff>
      <xdr:row>95</xdr:row>
      <xdr:rowOff>23546</xdr:rowOff>
    </xdr:to>
    <xdr:sp macro="" textlink="">
      <xdr:nvSpPr>
        <xdr:cNvPr id="711" name="円/楕円 710"/>
        <xdr:cNvSpPr/>
      </xdr:nvSpPr>
      <xdr:spPr>
        <a:xfrm>
          <a:off x="14541500" y="162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40073</xdr:rowOff>
    </xdr:from>
    <xdr:ext cx="534377" cy="259045"/>
    <xdr:sp macro="" textlink="">
      <xdr:nvSpPr>
        <xdr:cNvPr id="712" name="テキスト ボックス 711"/>
        <xdr:cNvSpPr txBox="1"/>
      </xdr:nvSpPr>
      <xdr:spPr>
        <a:xfrm>
          <a:off x="14325111" y="159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47363</xdr:rowOff>
    </xdr:from>
    <xdr:to>
      <xdr:col>20</xdr:col>
      <xdr:colOff>9525</xdr:colOff>
      <xdr:row>94</xdr:row>
      <xdr:rowOff>148963</xdr:rowOff>
    </xdr:to>
    <xdr:sp macro="" textlink="">
      <xdr:nvSpPr>
        <xdr:cNvPr id="713" name="円/楕円 712"/>
        <xdr:cNvSpPr/>
      </xdr:nvSpPr>
      <xdr:spPr>
        <a:xfrm>
          <a:off x="13652500" y="161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165490</xdr:rowOff>
    </xdr:from>
    <xdr:ext cx="599010" cy="259045"/>
    <xdr:sp macro="" textlink="">
      <xdr:nvSpPr>
        <xdr:cNvPr id="714" name="テキスト ボックス 713"/>
        <xdr:cNvSpPr txBox="1"/>
      </xdr:nvSpPr>
      <xdr:spPr>
        <a:xfrm>
          <a:off x="13403794" y="1593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30493</xdr:rowOff>
    </xdr:from>
    <xdr:to>
      <xdr:col>18</xdr:col>
      <xdr:colOff>492125</xdr:colOff>
      <xdr:row>94</xdr:row>
      <xdr:rowOff>132093</xdr:rowOff>
    </xdr:to>
    <xdr:sp macro="" textlink="">
      <xdr:nvSpPr>
        <xdr:cNvPr id="715" name="円/楕円 714"/>
        <xdr:cNvSpPr/>
      </xdr:nvSpPr>
      <xdr:spPr>
        <a:xfrm>
          <a:off x="12763500" y="161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148620</xdr:rowOff>
    </xdr:from>
    <xdr:ext cx="599010" cy="259045"/>
    <xdr:sp macro="" textlink="">
      <xdr:nvSpPr>
        <xdr:cNvPr id="716" name="テキスト ボックス 715"/>
        <xdr:cNvSpPr txBox="1"/>
      </xdr:nvSpPr>
      <xdr:spPr>
        <a:xfrm>
          <a:off x="12514794" y="1592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105537</xdr:rowOff>
    </xdr:from>
    <xdr:to>
      <xdr:col>31</xdr:col>
      <xdr:colOff>85725</xdr:colOff>
      <xdr:row>39</xdr:row>
      <xdr:rowOff>35687</xdr:rowOff>
    </xdr:to>
    <xdr:sp macro="" textlink="">
      <xdr:nvSpPr>
        <xdr:cNvPr id="749" name="フローチャート : 判断 748"/>
        <xdr:cNvSpPr/>
      </xdr:nvSpPr>
      <xdr:spPr>
        <a:xfrm>
          <a:off x="21272500" y="662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52214</xdr:rowOff>
    </xdr:from>
    <xdr:ext cx="378565" cy="259045"/>
    <xdr:sp macro="" textlink="">
      <xdr:nvSpPr>
        <xdr:cNvPr id="750" name="テキスト ボックス 749"/>
        <xdr:cNvSpPr txBox="1"/>
      </xdr:nvSpPr>
      <xdr:spPr>
        <a:xfrm>
          <a:off x="21134017" y="639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137414</xdr:rowOff>
    </xdr:from>
    <xdr:to>
      <xdr:col>29</xdr:col>
      <xdr:colOff>568325</xdr:colOff>
      <xdr:row>39</xdr:row>
      <xdr:rowOff>67564</xdr:rowOff>
    </xdr:to>
    <xdr:sp macro="" textlink="">
      <xdr:nvSpPr>
        <xdr:cNvPr id="752" name="フローチャート : 判断 751"/>
        <xdr:cNvSpPr/>
      </xdr:nvSpPr>
      <xdr:spPr>
        <a:xfrm>
          <a:off x="20383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84091</xdr:rowOff>
    </xdr:from>
    <xdr:ext cx="378565" cy="259045"/>
    <xdr:sp macro="" textlink="">
      <xdr:nvSpPr>
        <xdr:cNvPr id="753" name="テキスト ボックス 752"/>
        <xdr:cNvSpPr txBox="1"/>
      </xdr:nvSpPr>
      <xdr:spPr>
        <a:xfrm>
          <a:off x="20245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154686</xdr:rowOff>
    </xdr:from>
    <xdr:to>
      <xdr:col>28</xdr:col>
      <xdr:colOff>365125</xdr:colOff>
      <xdr:row>39</xdr:row>
      <xdr:rowOff>84836</xdr:rowOff>
    </xdr:to>
    <xdr:sp macro="" textlink="">
      <xdr:nvSpPr>
        <xdr:cNvPr id="755" name="フローチャート : 判断 754"/>
        <xdr:cNvSpPr/>
      </xdr:nvSpPr>
      <xdr:spPr>
        <a:xfrm>
          <a:off x="19494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101363</xdr:rowOff>
    </xdr:from>
    <xdr:ext cx="313932" cy="259045"/>
    <xdr:sp macro="" textlink="">
      <xdr:nvSpPr>
        <xdr:cNvPr id="756" name="テキスト ボックス 755"/>
        <xdr:cNvSpPr txBox="1"/>
      </xdr:nvSpPr>
      <xdr:spPr>
        <a:xfrm>
          <a:off x="19388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159512</xdr:rowOff>
    </xdr:from>
    <xdr:to>
      <xdr:col>27</xdr:col>
      <xdr:colOff>161925</xdr:colOff>
      <xdr:row>39</xdr:row>
      <xdr:rowOff>89662</xdr:rowOff>
    </xdr:to>
    <xdr:sp macro="" textlink="">
      <xdr:nvSpPr>
        <xdr:cNvPr id="757" name="フローチャート : 判断 756"/>
        <xdr:cNvSpPr/>
      </xdr:nvSpPr>
      <xdr:spPr>
        <a:xfrm>
          <a:off x="18605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106189</xdr:rowOff>
    </xdr:from>
    <xdr:ext cx="313932" cy="259045"/>
    <xdr:sp macro="" textlink="">
      <xdr:nvSpPr>
        <xdr:cNvPr id="758" name="テキスト ボックス 757"/>
        <xdr:cNvSpPr txBox="1"/>
      </xdr:nvSpPr>
      <xdr:spPr>
        <a:xfrm>
          <a:off x="18499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議会費、総務費、民生費、教育費、災害復旧費は、類似団体の平均を下回っている。</a:t>
          </a:r>
        </a:p>
        <a:p>
          <a:r>
            <a:rPr kumimoji="1" lang="ja-JP" altLang="en-US" sz="900">
              <a:latin typeface="ＭＳ Ｐゴシック"/>
            </a:rPr>
            <a:t>　衛生費は、公立浜坂病院に対する経営改善補助金、ごみ収集業務委託料等の増高により、</a:t>
          </a:r>
          <a:r>
            <a:rPr kumimoji="1" lang="en-US" altLang="ja-JP" sz="900">
              <a:latin typeface="ＭＳ Ｐゴシック"/>
            </a:rPr>
            <a:t>118,037</a:t>
          </a:r>
          <a:r>
            <a:rPr kumimoji="1" lang="ja-JP" altLang="en-US" sz="900">
              <a:latin typeface="ＭＳ Ｐゴシック"/>
            </a:rPr>
            <a:t>円（類似団体比較</a:t>
          </a:r>
          <a:r>
            <a:rPr kumimoji="1" lang="en-US" altLang="ja-JP" sz="900">
              <a:latin typeface="ＭＳ Ｐゴシック"/>
            </a:rPr>
            <a:t>70,471</a:t>
          </a:r>
          <a:r>
            <a:rPr kumimoji="1" lang="ja-JP" altLang="en-US" sz="900">
              <a:latin typeface="ＭＳ Ｐゴシック"/>
            </a:rPr>
            <a:t>円高）、類似団体平均の約</a:t>
          </a:r>
          <a:r>
            <a:rPr kumimoji="1" lang="en-US" altLang="ja-JP" sz="900">
              <a:latin typeface="ＭＳ Ｐゴシック"/>
            </a:rPr>
            <a:t>2.5</a:t>
          </a:r>
          <a:r>
            <a:rPr kumimoji="1" lang="ja-JP" altLang="en-US" sz="900">
              <a:latin typeface="ＭＳ Ｐゴシック"/>
            </a:rPr>
            <a:t>倍で、類似団体内の最高となっている。</a:t>
          </a:r>
        </a:p>
        <a:p>
          <a:r>
            <a:rPr kumimoji="1" lang="ja-JP" altLang="en-US" sz="900">
              <a:latin typeface="ＭＳ Ｐゴシック"/>
            </a:rPr>
            <a:t>　農林水産業費、商工費は、町の主要基幹産業に係る経費であり、特に、観光産業振興を目的とした道の駅整備事業費により決算額が増高している。</a:t>
          </a:r>
        </a:p>
        <a:p>
          <a:r>
            <a:rPr kumimoji="1" lang="ja-JP" altLang="en-US" sz="900">
              <a:latin typeface="ＭＳ Ｐゴシック"/>
            </a:rPr>
            <a:t>　土木費は、町の特色として冬季の除雪経費が含まれており、特に、平成</a:t>
          </a:r>
          <a:r>
            <a:rPr kumimoji="1" lang="en-US" altLang="ja-JP" sz="900">
              <a:latin typeface="ＭＳ Ｐゴシック"/>
            </a:rPr>
            <a:t>28</a:t>
          </a:r>
          <a:r>
            <a:rPr kumimoji="1" lang="ja-JP" altLang="en-US" sz="900">
              <a:latin typeface="ＭＳ Ｐゴシック"/>
            </a:rPr>
            <a:t>年度中の降雪による除雪経費は過去最高となったため</a:t>
          </a:r>
          <a:r>
            <a:rPr kumimoji="1" lang="en-US" altLang="ja-JP" sz="900">
              <a:latin typeface="ＭＳ Ｐゴシック"/>
            </a:rPr>
            <a:t>76,761</a:t>
          </a:r>
          <a:r>
            <a:rPr kumimoji="1" lang="ja-JP" altLang="en-US" sz="900">
              <a:latin typeface="ＭＳ Ｐゴシック"/>
            </a:rPr>
            <a:t>円（類似団体比較</a:t>
          </a:r>
          <a:r>
            <a:rPr kumimoji="1" lang="en-US" altLang="ja-JP" sz="900">
              <a:latin typeface="ＭＳ Ｐゴシック"/>
            </a:rPr>
            <a:t>15,951</a:t>
          </a:r>
          <a:r>
            <a:rPr kumimoji="1" lang="ja-JP" altLang="en-US" sz="900">
              <a:latin typeface="ＭＳ Ｐゴシック"/>
            </a:rPr>
            <a:t>円高）で、類似団体平均の約</a:t>
          </a:r>
          <a:r>
            <a:rPr kumimoji="1" lang="en-US" altLang="ja-JP" sz="900">
              <a:latin typeface="ＭＳ Ｐゴシック"/>
            </a:rPr>
            <a:t>1.3</a:t>
          </a:r>
          <a:r>
            <a:rPr kumimoji="1" lang="ja-JP" altLang="en-US" sz="900">
              <a:latin typeface="ＭＳ Ｐゴシック"/>
            </a:rPr>
            <a:t>倍となっている。</a:t>
          </a:r>
        </a:p>
        <a:p>
          <a:r>
            <a:rPr kumimoji="1" lang="ja-JP" altLang="en-US" sz="900">
              <a:latin typeface="ＭＳ Ｐゴシック"/>
            </a:rPr>
            <a:t>　公債費は、町合併前の地方債残高が多く、返済の最中であるため</a:t>
          </a:r>
          <a:r>
            <a:rPr kumimoji="1" lang="en-US" altLang="ja-JP" sz="900">
              <a:latin typeface="ＭＳ Ｐゴシック"/>
            </a:rPr>
            <a:t>94,665</a:t>
          </a:r>
          <a:r>
            <a:rPr kumimoji="1" lang="ja-JP" altLang="en-US" sz="900">
              <a:latin typeface="ＭＳ Ｐゴシック"/>
            </a:rPr>
            <a:t>円（類似団体比較</a:t>
          </a:r>
          <a:r>
            <a:rPr kumimoji="1" lang="en-US" altLang="ja-JP" sz="900">
              <a:latin typeface="ＭＳ Ｐゴシック"/>
            </a:rPr>
            <a:t>34,081</a:t>
          </a:r>
          <a:r>
            <a:rPr kumimoji="1" lang="ja-JP" altLang="en-US" sz="900">
              <a:latin typeface="ＭＳ Ｐゴシック"/>
            </a:rPr>
            <a:t>円高）で、類似団体平均の</a:t>
          </a:r>
          <a:r>
            <a:rPr kumimoji="1" lang="en-US" altLang="ja-JP" sz="900">
              <a:latin typeface="ＭＳ Ｐゴシック"/>
            </a:rPr>
            <a:t>1.6</a:t>
          </a:r>
          <a:r>
            <a:rPr kumimoji="1" lang="ja-JP" altLang="en-US" sz="900">
              <a:latin typeface="ＭＳ Ｐゴシック"/>
            </a:rPr>
            <a:t>倍となっている。</a:t>
          </a:r>
        </a:p>
        <a:p>
          <a:endParaRPr kumimoji="1" lang="ja-JP" altLang="en-US" sz="9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標準財政規模に対する財政調整基金残高の比率は、平成</a:t>
          </a:r>
          <a:r>
            <a:rPr kumimoji="1" lang="en-US" altLang="ja-JP" sz="900">
              <a:latin typeface="ＭＳ ゴシック" pitchFamily="49" charset="-128"/>
              <a:ea typeface="ＭＳ ゴシック" pitchFamily="49" charset="-128"/>
            </a:rPr>
            <a:t>24</a:t>
          </a:r>
          <a:r>
            <a:rPr kumimoji="1" lang="ja-JP" altLang="en-US" sz="900">
              <a:latin typeface="ＭＳ ゴシック" pitchFamily="49" charset="-128"/>
              <a:ea typeface="ＭＳ ゴシック" pitchFamily="49" charset="-128"/>
            </a:rPr>
            <a:t>年度から平成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年度までは毎年堅調な伸びとなっている。しかし、平成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年度以降は、前年度とほぼ同率程度となっている。</a:t>
          </a:r>
        </a:p>
        <a:p>
          <a:r>
            <a:rPr kumimoji="1" lang="ja-JP" altLang="en-US" sz="900">
              <a:latin typeface="ＭＳ ゴシック" pitchFamily="49" charset="-128"/>
              <a:ea typeface="ＭＳ ゴシック" pitchFamily="49" charset="-128"/>
            </a:rPr>
            <a:t>　毎年、実質収支の歳計剰余金相当額をベースに財政調整基金の積立額を増加させてきたが、平成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年度の公立浜坂病院に対する経営改善補助金を例年ベースの</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千万円に</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千万円を追加補助（</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億円補助）したため、歳計剰余金が生じず、財政調整基金を増やせなかった。</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年度の病院に対する経営改善補助金は</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千万円で、前年度の</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億円と比較し、</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千万円減少したため実質収支額を</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千万円確保した。</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年度の病院に対する経営改善補助金は</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億円で、前年度の</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千万円と比較し、</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千万円増加したが、その財源補てんとして、財政調整基金を</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6</a:t>
          </a:r>
          <a:r>
            <a:rPr kumimoji="1" lang="ja-JP" altLang="en-US" sz="900">
              <a:latin typeface="ＭＳ ゴシック" pitchFamily="49" charset="-128"/>
              <a:ea typeface="ＭＳ ゴシック" pitchFamily="49" charset="-128"/>
            </a:rPr>
            <a:t>千万円取り崩し、平成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年度末の準財政規模に対する財政調整基金残高の比率は、</a:t>
          </a:r>
          <a:r>
            <a:rPr kumimoji="1" lang="en-US" altLang="ja-JP" sz="900">
              <a:latin typeface="ＭＳ ゴシック" pitchFamily="49" charset="-128"/>
              <a:ea typeface="ＭＳ ゴシック" pitchFamily="49" charset="-128"/>
            </a:rPr>
            <a:t>33.10</a:t>
          </a:r>
          <a:r>
            <a:rPr kumimoji="1" lang="ja-JP" altLang="en-US" sz="900">
              <a:latin typeface="ＭＳ ゴシック" pitchFamily="49" charset="-128"/>
              <a:ea typeface="ＭＳ ゴシック" pitchFamily="49" charset="-128"/>
            </a:rPr>
            <a:t>％（前年度比▲</a:t>
          </a:r>
          <a:r>
            <a:rPr kumimoji="1" lang="en-US" altLang="ja-JP" sz="900">
              <a:latin typeface="ＭＳ ゴシック" pitchFamily="49" charset="-128"/>
              <a:ea typeface="ＭＳ ゴシック" pitchFamily="49" charset="-128"/>
            </a:rPr>
            <a:t>1.27</a:t>
          </a:r>
          <a:r>
            <a:rPr kumimoji="1" lang="ja-JP" altLang="en-US" sz="9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年度は、温泉地区・浜坂地区残土処分場事業特別会計で、一般会計繰出金の純計により、わずかな資金不足が生じているが、標準財政規模比に換算すると▲</a:t>
          </a:r>
          <a:r>
            <a:rPr kumimoji="1" lang="en-US" altLang="ja-JP" sz="1400">
              <a:latin typeface="ＭＳ ゴシック" pitchFamily="49" charset="-128"/>
              <a:ea typeface="ＭＳ ゴシック" pitchFamily="49" charset="-128"/>
            </a:rPr>
            <a:t>0.00</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年度も継続的に公立浜坂病院事業会計で資金不足が発生している。しかし、平成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年度は、公立浜坂病院の資金不足比率が生じないよう一般会計が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億円の経営改善補助金を支出したことにより、公立浜坂病院に実質赤字・資金不足は発生していない。</a:t>
          </a:r>
        </a:p>
        <a:p>
          <a:r>
            <a:rPr kumimoji="1" lang="ja-JP" altLang="en-US" sz="1400">
              <a:latin typeface="ＭＳ ゴシック" pitchFamily="49" charset="-128"/>
              <a:ea typeface="ＭＳ ゴシック" pitchFamily="49" charset="-128"/>
            </a:rPr>
            <a:t>　病院経営に関しては、医師確保、医業収入の向上に向けた住民へのＰＲや支出削減（適正規模の職員配置や委託などの見直し）を図るなど経営改善・資金不足解消に努めてきたが、収支額の改善に至っていない。</a:t>
          </a:r>
        </a:p>
        <a:p>
          <a:r>
            <a:rPr kumimoji="1" lang="ja-JP" altLang="en-US" sz="1400">
              <a:latin typeface="ＭＳ ゴシック" pitchFamily="49" charset="-128"/>
              <a:ea typeface="ＭＳ ゴシック" pitchFamily="49" charset="-128"/>
            </a:rPr>
            <a:t>　医業収益に対する人件費の割合が非常に高くなっており、病院改革プランの検証、医療体制、経営改善計画、収支改善に向けた具体的な方策の検討、今後の病院経営方針の見直しも含め抜本的な見直しが必要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n16j002\Desktop\&#26032;&#12375;&#12356;&#12501;&#12457;&#12523;&#12480;&#12540;\&#12304;&#36001;&#25919;&#29366;&#27841;&#36039;&#26009;&#38598;&#12305;_285862_&#26032;&#28201;&#27849;&#30010;_2016(2&#22238;&#30446;)1212&#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147.19999999999999</v>
          </cell>
          <cell r="L73">
            <v>124.7</v>
          </cell>
          <cell r="M73">
            <v>110</v>
          </cell>
          <cell r="N73">
            <v>105.8</v>
          </cell>
          <cell r="O73">
            <v>94.4</v>
          </cell>
        </row>
        <row r="75">
          <cell r="K75">
            <v>17.600000000000001</v>
          </cell>
          <cell r="L75">
            <v>16.899999999999999</v>
          </cell>
          <cell r="M75">
            <v>15.1</v>
          </cell>
          <cell r="N75">
            <v>13.6</v>
          </cell>
          <cell r="O75">
            <v>11.8</v>
          </cell>
        </row>
        <row r="77">
          <cell r="G77" t="str">
            <v>類似団体内平均値</v>
          </cell>
          <cell r="K77">
            <v>61.3</v>
          </cell>
          <cell r="L77">
            <v>54.6</v>
          </cell>
          <cell r="M77">
            <v>48.7</v>
          </cell>
          <cell r="N77">
            <v>13.1</v>
          </cell>
          <cell r="O77">
            <v>38.5</v>
          </cell>
        </row>
        <row r="79">
          <cell r="K79">
            <v>11.7</v>
          </cell>
          <cell r="L79">
            <v>11.2</v>
          </cell>
          <cell r="M79">
            <v>10.4</v>
          </cell>
          <cell r="N79">
            <v>8.9</v>
          </cell>
          <cell r="O79">
            <v>9.1999999999999993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10968514</v>
      </c>
      <c r="BO4" s="381"/>
      <c r="BP4" s="381"/>
      <c r="BQ4" s="381"/>
      <c r="BR4" s="381"/>
      <c r="BS4" s="381"/>
      <c r="BT4" s="381"/>
      <c r="BU4" s="382"/>
      <c r="BV4" s="380">
        <v>10928581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8.1</v>
      </c>
      <c r="CU4" s="387"/>
      <c r="CV4" s="387"/>
      <c r="CW4" s="387"/>
      <c r="CX4" s="387"/>
      <c r="CY4" s="387"/>
      <c r="CZ4" s="387"/>
      <c r="DA4" s="388"/>
      <c r="DB4" s="386">
        <v>6.6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10411024</v>
      </c>
      <c r="BO5" s="418"/>
      <c r="BP5" s="418"/>
      <c r="BQ5" s="418"/>
      <c r="BR5" s="418"/>
      <c r="BS5" s="418"/>
      <c r="BT5" s="418"/>
      <c r="BU5" s="419"/>
      <c r="BV5" s="417">
        <v>10454396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v>
      </c>
      <c r="CU5" s="415"/>
      <c r="CV5" s="415"/>
      <c r="CW5" s="415"/>
      <c r="CX5" s="415"/>
      <c r="CY5" s="415"/>
      <c r="CZ5" s="415"/>
      <c r="DA5" s="416"/>
      <c r="DB5" s="414">
        <v>84.2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557490</v>
      </c>
      <c r="BO6" s="418"/>
      <c r="BP6" s="418"/>
      <c r="BQ6" s="418"/>
      <c r="BR6" s="418"/>
      <c r="BS6" s="418"/>
      <c r="BT6" s="418"/>
      <c r="BU6" s="419"/>
      <c r="BV6" s="417">
        <v>474185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87.7</v>
      </c>
      <c r="CU6" s="455"/>
      <c r="CV6" s="455"/>
      <c r="CW6" s="455"/>
      <c r="CX6" s="455"/>
      <c r="CY6" s="455"/>
      <c r="CZ6" s="455"/>
      <c r="DA6" s="456"/>
      <c r="DB6" s="454">
        <v>88.8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40689</v>
      </c>
      <c r="BO7" s="418"/>
      <c r="BP7" s="418"/>
      <c r="BQ7" s="418"/>
      <c r="BR7" s="418"/>
      <c r="BS7" s="418"/>
      <c r="BT7" s="418"/>
      <c r="BU7" s="419"/>
      <c r="BV7" s="417">
        <v>43212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6401465</v>
      </c>
      <c r="CU7" s="418"/>
      <c r="CV7" s="418"/>
      <c r="CW7" s="418"/>
      <c r="CX7" s="418"/>
      <c r="CY7" s="418"/>
      <c r="CZ7" s="418"/>
      <c r="DA7" s="419"/>
      <c r="DB7" s="417">
        <v>6559557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516801</v>
      </c>
      <c r="BO8" s="418"/>
      <c r="BP8" s="418"/>
      <c r="BQ8" s="418"/>
      <c r="BR8" s="418"/>
      <c r="BS8" s="418"/>
      <c r="BT8" s="418"/>
      <c r="BU8" s="419"/>
      <c r="BV8" s="417">
        <v>430973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0.26</v>
      </c>
      <c r="CU8" s="458"/>
      <c r="CV8" s="458"/>
      <c r="CW8" s="458"/>
      <c r="CX8" s="458"/>
      <c r="CY8" s="458"/>
      <c r="CZ8" s="458"/>
      <c r="DA8" s="459"/>
      <c r="DB8" s="457">
        <v>0.26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14819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85828</v>
      </c>
      <c r="BO9" s="418"/>
      <c r="BP9" s="418"/>
      <c r="BQ9" s="418"/>
      <c r="BR9" s="418"/>
      <c r="BS9" s="418"/>
      <c r="BT9" s="418"/>
      <c r="BU9" s="419"/>
      <c r="BV9" s="417">
        <v>396943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17.3</v>
      </c>
      <c r="CU9" s="415"/>
      <c r="CV9" s="415"/>
      <c r="CW9" s="415"/>
      <c r="CX9" s="415"/>
      <c r="CY9" s="415"/>
      <c r="CZ9" s="415"/>
      <c r="DA9" s="416"/>
      <c r="DB9" s="414">
        <v>19.2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16004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2876</v>
      </c>
      <c r="BO10" s="418"/>
      <c r="BP10" s="418"/>
      <c r="BQ10" s="418"/>
      <c r="BR10" s="418"/>
      <c r="BS10" s="418"/>
      <c r="BT10" s="418"/>
      <c r="BU10" s="419"/>
      <c r="BV10" s="417">
        <v>3323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15174</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565731</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15059</v>
      </c>
      <c r="S13" s="499"/>
      <c r="T13" s="499"/>
      <c r="U13" s="499"/>
      <c r="V13" s="500"/>
      <c r="W13" s="433" t="s">
        <v>125</v>
      </c>
      <c r="X13" s="434"/>
      <c r="Y13" s="434"/>
      <c r="Z13" s="434"/>
      <c r="AA13" s="434"/>
      <c r="AB13" s="424"/>
      <c r="AC13" s="468">
        <v>1184</v>
      </c>
      <c r="AD13" s="469"/>
      <c r="AE13" s="469"/>
      <c r="AF13" s="469"/>
      <c r="AG13" s="508"/>
      <c r="AH13" s="468">
        <v>958</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-477027</v>
      </c>
      <c r="BO13" s="418"/>
      <c r="BP13" s="418"/>
      <c r="BQ13" s="418"/>
      <c r="BR13" s="418"/>
      <c r="BS13" s="418"/>
      <c r="BT13" s="418"/>
      <c r="BU13" s="419"/>
      <c r="BV13" s="417">
        <v>400266</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11.8</v>
      </c>
      <c r="CU13" s="415"/>
      <c r="CV13" s="415"/>
      <c r="CW13" s="415"/>
      <c r="CX13" s="415"/>
      <c r="CY13" s="415"/>
      <c r="CZ13" s="415"/>
      <c r="DA13" s="416"/>
      <c r="DB13" s="414">
        <v>13.6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15451</v>
      </c>
      <c r="S14" s="499"/>
      <c r="T14" s="499"/>
      <c r="U14" s="499"/>
      <c r="V14" s="500"/>
      <c r="W14" s="407"/>
      <c r="X14" s="408"/>
      <c r="Y14" s="408"/>
      <c r="Z14" s="408"/>
      <c r="AA14" s="408"/>
      <c r="AB14" s="397"/>
      <c r="AC14" s="501">
        <v>16</v>
      </c>
      <c r="AD14" s="502"/>
      <c r="AE14" s="502"/>
      <c r="AF14" s="502"/>
      <c r="AG14" s="503"/>
      <c r="AH14" s="501">
        <v>13.5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94.4</v>
      </c>
      <c r="CU14" s="513"/>
      <c r="CV14" s="513"/>
      <c r="CW14" s="513"/>
      <c r="CX14" s="513"/>
      <c r="CY14" s="513"/>
      <c r="CZ14" s="513"/>
      <c r="DA14" s="514"/>
      <c r="DB14" s="512">
        <v>105.8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15347</v>
      </c>
      <c r="S15" s="499"/>
      <c r="T15" s="499"/>
      <c r="U15" s="499"/>
      <c r="V15" s="500"/>
      <c r="W15" s="433" t="s">
        <v>132</v>
      </c>
      <c r="X15" s="434"/>
      <c r="Y15" s="434"/>
      <c r="Z15" s="434"/>
      <c r="AA15" s="434"/>
      <c r="AB15" s="424"/>
      <c r="AC15" s="468">
        <v>1782</v>
      </c>
      <c r="AD15" s="469"/>
      <c r="AE15" s="469"/>
      <c r="AF15" s="469"/>
      <c r="AG15" s="508"/>
      <c r="AH15" s="468">
        <v>1713</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1413107</v>
      </c>
      <c r="BO15" s="381"/>
      <c r="BP15" s="381"/>
      <c r="BQ15" s="381"/>
      <c r="BR15" s="381"/>
      <c r="BS15" s="381"/>
      <c r="BT15" s="381"/>
      <c r="BU15" s="382"/>
      <c r="BV15" s="380">
        <v>1409938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24.1</v>
      </c>
      <c r="AD16" s="502"/>
      <c r="AE16" s="502"/>
      <c r="AF16" s="502"/>
      <c r="AG16" s="503"/>
      <c r="AH16" s="501">
        <v>24.1</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5471804</v>
      </c>
      <c r="BO16" s="418"/>
      <c r="BP16" s="418"/>
      <c r="BQ16" s="418"/>
      <c r="BR16" s="418"/>
      <c r="BS16" s="418"/>
      <c r="BT16" s="418"/>
      <c r="BU16" s="419"/>
      <c r="BV16" s="417">
        <v>5423902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4421</v>
      </c>
      <c r="AD17" s="469"/>
      <c r="AE17" s="469"/>
      <c r="AF17" s="469"/>
      <c r="AG17" s="508"/>
      <c r="AH17" s="468">
        <v>4450</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1774380</v>
      </c>
      <c r="BO17" s="418"/>
      <c r="BP17" s="418"/>
      <c r="BQ17" s="418"/>
      <c r="BR17" s="418"/>
      <c r="BS17" s="418"/>
      <c r="BT17" s="418"/>
      <c r="BU17" s="419"/>
      <c r="BV17" s="417">
        <v>1770724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241.01</v>
      </c>
      <c r="M18" s="530"/>
      <c r="N18" s="530"/>
      <c r="O18" s="530"/>
      <c r="P18" s="530"/>
      <c r="Q18" s="530"/>
      <c r="R18" s="531"/>
      <c r="S18" s="531"/>
      <c r="T18" s="531"/>
      <c r="U18" s="531"/>
      <c r="V18" s="532"/>
      <c r="W18" s="435"/>
      <c r="X18" s="436"/>
      <c r="Y18" s="436"/>
      <c r="Z18" s="436"/>
      <c r="AA18" s="436"/>
      <c r="AB18" s="427"/>
      <c r="AC18" s="533">
        <v>59.8</v>
      </c>
      <c r="AD18" s="534"/>
      <c r="AE18" s="534"/>
      <c r="AF18" s="534"/>
      <c r="AG18" s="535"/>
      <c r="AH18" s="533">
        <v>62.5</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5397463</v>
      </c>
      <c r="BO18" s="418"/>
      <c r="BP18" s="418"/>
      <c r="BQ18" s="418"/>
      <c r="BR18" s="418"/>
      <c r="BS18" s="418"/>
      <c r="BT18" s="418"/>
      <c r="BU18" s="419"/>
      <c r="BV18" s="417">
        <v>5607476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61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7837680</v>
      </c>
      <c r="BO19" s="418"/>
      <c r="BP19" s="418"/>
      <c r="BQ19" s="418"/>
      <c r="BR19" s="418"/>
      <c r="BS19" s="418"/>
      <c r="BT19" s="418"/>
      <c r="BU19" s="419"/>
      <c r="BV19" s="417">
        <v>7496881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5291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13707925</v>
      </c>
      <c r="BO23" s="418"/>
      <c r="BP23" s="418"/>
      <c r="BQ23" s="418"/>
      <c r="BR23" s="418"/>
      <c r="BS23" s="418"/>
      <c r="BT23" s="418"/>
      <c r="BU23" s="419"/>
      <c r="BV23" s="417">
        <v>13550655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7360</v>
      </c>
      <c r="R24" s="469"/>
      <c r="S24" s="469"/>
      <c r="T24" s="469"/>
      <c r="U24" s="469"/>
      <c r="V24" s="508"/>
      <c r="W24" s="563"/>
      <c r="X24" s="551"/>
      <c r="Y24" s="552"/>
      <c r="Z24" s="467" t="s">
        <v>156</v>
      </c>
      <c r="AA24" s="447"/>
      <c r="AB24" s="447"/>
      <c r="AC24" s="447"/>
      <c r="AD24" s="447"/>
      <c r="AE24" s="447"/>
      <c r="AF24" s="447"/>
      <c r="AG24" s="448"/>
      <c r="AH24" s="468">
        <v>138</v>
      </c>
      <c r="AI24" s="469"/>
      <c r="AJ24" s="469"/>
      <c r="AK24" s="469"/>
      <c r="AL24" s="508"/>
      <c r="AM24" s="468">
        <v>437460</v>
      </c>
      <c r="AN24" s="469"/>
      <c r="AO24" s="469"/>
      <c r="AP24" s="469"/>
      <c r="AQ24" s="469"/>
      <c r="AR24" s="508"/>
      <c r="AS24" s="468">
        <v>3170</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9513430</v>
      </c>
      <c r="BO24" s="418"/>
      <c r="BP24" s="418"/>
      <c r="BQ24" s="418"/>
      <c r="BR24" s="418"/>
      <c r="BS24" s="418"/>
      <c r="BT24" s="418"/>
      <c r="BU24" s="419"/>
      <c r="BV24" s="417">
        <v>10059098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5888</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236383</v>
      </c>
      <c r="BO25" s="381"/>
      <c r="BP25" s="381"/>
      <c r="BQ25" s="381"/>
      <c r="BR25" s="381"/>
      <c r="BS25" s="381"/>
      <c r="BT25" s="381"/>
      <c r="BU25" s="382"/>
      <c r="BV25" s="380">
        <v>430355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5336</v>
      </c>
      <c r="R26" s="469"/>
      <c r="S26" s="469"/>
      <c r="T26" s="469"/>
      <c r="U26" s="469"/>
      <c r="V26" s="508"/>
      <c r="W26" s="563"/>
      <c r="X26" s="551"/>
      <c r="Y26" s="552"/>
      <c r="Z26" s="467" t="s">
        <v>162</v>
      </c>
      <c r="AA26" s="573"/>
      <c r="AB26" s="573"/>
      <c r="AC26" s="573"/>
      <c r="AD26" s="573"/>
      <c r="AE26" s="573"/>
      <c r="AF26" s="573"/>
      <c r="AG26" s="574"/>
      <c r="AH26" s="468">
        <v>9</v>
      </c>
      <c r="AI26" s="469"/>
      <c r="AJ26" s="469"/>
      <c r="AK26" s="469"/>
      <c r="AL26" s="508"/>
      <c r="AM26" s="468">
        <v>29844</v>
      </c>
      <c r="AN26" s="469"/>
      <c r="AO26" s="469"/>
      <c r="AP26" s="469"/>
      <c r="AQ26" s="469"/>
      <c r="AR26" s="508"/>
      <c r="AS26" s="468">
        <v>3316</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3200</v>
      </c>
      <c r="R27" s="469"/>
      <c r="S27" s="469"/>
      <c r="T27" s="469"/>
      <c r="U27" s="469"/>
      <c r="V27" s="508"/>
      <c r="W27" s="563"/>
      <c r="X27" s="551"/>
      <c r="Y27" s="552"/>
      <c r="Z27" s="467" t="s">
        <v>165</v>
      </c>
      <c r="AA27" s="447"/>
      <c r="AB27" s="447"/>
      <c r="AC27" s="447"/>
      <c r="AD27" s="447"/>
      <c r="AE27" s="447"/>
      <c r="AF27" s="447"/>
      <c r="AG27" s="448"/>
      <c r="AH27" s="468">
        <v>12</v>
      </c>
      <c r="AI27" s="469"/>
      <c r="AJ27" s="469"/>
      <c r="AK27" s="469"/>
      <c r="AL27" s="508"/>
      <c r="AM27" s="468">
        <v>35376</v>
      </c>
      <c r="AN27" s="469"/>
      <c r="AO27" s="469"/>
      <c r="AP27" s="469"/>
      <c r="AQ27" s="469"/>
      <c r="AR27" s="508"/>
      <c r="AS27" s="468">
        <v>2948</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105199</v>
      </c>
      <c r="BO27" s="587"/>
      <c r="BP27" s="587"/>
      <c r="BQ27" s="587"/>
      <c r="BR27" s="587"/>
      <c r="BS27" s="587"/>
      <c r="BT27" s="587"/>
      <c r="BU27" s="588"/>
      <c r="BV27" s="586">
        <v>105181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2300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2118954</v>
      </c>
      <c r="BO28" s="381"/>
      <c r="BP28" s="381"/>
      <c r="BQ28" s="381"/>
      <c r="BR28" s="381"/>
      <c r="BS28" s="381"/>
      <c r="BT28" s="381"/>
      <c r="BU28" s="382"/>
      <c r="BV28" s="380">
        <v>2254809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14</v>
      </c>
      <c r="M29" s="469"/>
      <c r="N29" s="469"/>
      <c r="O29" s="469"/>
      <c r="P29" s="508"/>
      <c r="Q29" s="468">
        <v>2080</v>
      </c>
      <c r="R29" s="469"/>
      <c r="S29" s="469"/>
      <c r="T29" s="469"/>
      <c r="U29" s="469"/>
      <c r="V29" s="508"/>
      <c r="W29" s="564"/>
      <c r="X29" s="565"/>
      <c r="Y29" s="566"/>
      <c r="Z29" s="467" t="s">
        <v>172</v>
      </c>
      <c r="AA29" s="447"/>
      <c r="AB29" s="447"/>
      <c r="AC29" s="447"/>
      <c r="AD29" s="447"/>
      <c r="AE29" s="447"/>
      <c r="AF29" s="447"/>
      <c r="AG29" s="448"/>
      <c r="AH29" s="468">
        <v>150</v>
      </c>
      <c r="AI29" s="469"/>
      <c r="AJ29" s="469"/>
      <c r="AK29" s="469"/>
      <c r="AL29" s="508"/>
      <c r="AM29" s="468">
        <v>472836</v>
      </c>
      <c r="AN29" s="469"/>
      <c r="AO29" s="469"/>
      <c r="AP29" s="469"/>
      <c r="AQ29" s="469"/>
      <c r="AR29" s="508"/>
      <c r="AS29" s="468">
        <v>3152</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24794</v>
      </c>
      <c r="BO29" s="418"/>
      <c r="BP29" s="418"/>
      <c r="BQ29" s="418"/>
      <c r="BR29" s="418"/>
      <c r="BS29" s="418"/>
      <c r="BT29" s="418"/>
      <c r="BU29" s="419"/>
      <c r="BV29" s="417">
        <v>24784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96.2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782622</v>
      </c>
      <c r="BO30" s="587"/>
      <c r="BP30" s="587"/>
      <c r="BQ30" s="587"/>
      <c r="BR30" s="587"/>
      <c r="BS30" s="587"/>
      <c r="BT30" s="587"/>
      <c r="BU30" s="588"/>
      <c r="BV30" s="586">
        <v>576064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国民健康保険事業特別会計（事業勘定）</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IF('各会計、関係団体の財政状況及び健全化判断比率'!B36="","",'各会計、関係団体の財政状況及び健全化判断比率'!B36)</f>
        <v>七釜温泉配湯事業特別会計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美方郡広域事務組合（一般会計）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株式会社湯村温泉愛宕山観光</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浜坂地区残土処分場事業特別会計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国民健康保険事業特別会計（直診勘定）</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美方郡広域事務組合（農業共済）</v>
      </c>
      <c r="BZ35" s="599"/>
      <c r="CA35" s="599"/>
      <c r="CB35" s="599"/>
      <c r="CC35" s="599"/>
      <c r="CD35" s="599"/>
      <c r="CE35" s="599"/>
      <c r="CF35" s="599"/>
      <c r="CG35" s="599"/>
      <c r="CH35" s="599"/>
      <c r="CI35" s="599"/>
      <c r="CJ35" s="599"/>
      <c r="CK35" s="599"/>
      <c r="CL35" s="599"/>
      <c r="CM35" s="599"/>
      <c r="CN35" s="167"/>
      <c r="CO35" s="598">
        <f t="shared" ref="CO35:CO43" si="3">IF(CQ35="","",CO34+1)</f>
        <v>23</v>
      </c>
      <c r="CP35" s="598"/>
      <c r="CQ35" s="599" t="str">
        <f>IF('各会計、関係団体の財政状況及び健全化判断比率'!BS8="","",'各会計、関係団体の財政状況及び健全化判断比率'!BS8)</f>
        <v>株式会社温泉町夢公社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温泉地区残土処分場事業特別会計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介護保険事業特別会計（保険事業勘定）</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IF('各会計、関係団体の財政状況及び健全化判断比率'!B34="","",'各会計、関係団体の財政状況及び健全化判断比率'!B34)</f>
        <v>公立浜坂病院事業会計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但馬広域行政事務組合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f t="shared" si="0"/>
        <v>11</v>
      </c>
      <c r="AN37" s="598"/>
      <c r="AO37" s="599" t="str">
        <f>IF('各会計、関係団体の財政状況及び健全化判断比率'!B35="","",'各会計、関係団体の財政状況及び健全化判断比率'!B35)</f>
        <v>浜坂温泉配湯事業会計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北但広域行政事務組合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兵庫県市町村職員退職手当組合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兵庫県市町交通災害共済組合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兵庫県町議会議員公務災害補償組合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兵庫県後期高齢者医療広域連合（一般会計）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兵庫県後期高齢者医療広域連合（特別会計）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50" zoomScaleNormal="50" zoomScaleSheetLayoutView="100" workbookViewId="0">
      <selection activeCell="J41" sqref="J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8" t="s">
        <v>531</v>
      </c>
      <c r="D34" s="1188"/>
      <c r="E34" s="1189"/>
      <c r="F34" s="32">
        <v>0.11</v>
      </c>
      <c r="G34" s="33">
        <v>0.15</v>
      </c>
      <c r="H34" s="33">
        <v>0.08</v>
      </c>
      <c r="I34" s="33">
        <v>0</v>
      </c>
      <c r="J34" s="34" t="s">
        <v>532</v>
      </c>
      <c r="K34" s="22"/>
      <c r="L34" s="22"/>
      <c r="M34" s="22"/>
      <c r="N34" s="22"/>
      <c r="O34" s="22"/>
      <c r="P34" s="22"/>
    </row>
    <row r="35" spans="1:16" ht="39" customHeight="1" x14ac:dyDescent="0.15">
      <c r="A35" s="22"/>
      <c r="B35" s="35"/>
      <c r="C35" s="1182" t="s">
        <v>533</v>
      </c>
      <c r="D35" s="1183"/>
      <c r="E35" s="1184"/>
      <c r="F35" s="36">
        <v>0.34</v>
      </c>
      <c r="G35" s="37">
        <v>0.49</v>
      </c>
      <c r="H35" s="37">
        <v>0.05</v>
      </c>
      <c r="I35" s="37">
        <v>0</v>
      </c>
      <c r="J35" s="38" t="s">
        <v>532</v>
      </c>
      <c r="K35" s="22"/>
      <c r="L35" s="22"/>
      <c r="M35" s="22"/>
      <c r="N35" s="22"/>
      <c r="O35" s="22"/>
      <c r="P35" s="22"/>
    </row>
    <row r="36" spans="1:16" ht="39" customHeight="1" x14ac:dyDescent="0.15">
      <c r="A36" s="22"/>
      <c r="B36" s="35"/>
      <c r="C36" s="1182" t="s">
        <v>534</v>
      </c>
      <c r="D36" s="1183"/>
      <c r="E36" s="1184"/>
      <c r="F36" s="36">
        <v>10.77</v>
      </c>
      <c r="G36" s="37">
        <v>11.18</v>
      </c>
      <c r="H36" s="37">
        <v>10.95</v>
      </c>
      <c r="I36" s="37">
        <v>10.86</v>
      </c>
      <c r="J36" s="38">
        <v>11.15</v>
      </c>
      <c r="K36" s="22"/>
      <c r="L36" s="22"/>
      <c r="M36" s="22"/>
      <c r="N36" s="22"/>
      <c r="O36" s="22"/>
      <c r="P36" s="22"/>
    </row>
    <row r="37" spans="1:16" ht="39" customHeight="1" x14ac:dyDescent="0.15">
      <c r="A37" s="22"/>
      <c r="B37" s="35"/>
      <c r="C37" s="1182" t="s">
        <v>535</v>
      </c>
      <c r="D37" s="1183"/>
      <c r="E37" s="1184"/>
      <c r="F37" s="36">
        <v>6.99</v>
      </c>
      <c r="G37" s="37">
        <v>6.64</v>
      </c>
      <c r="H37" s="37">
        <v>0.37</v>
      </c>
      <c r="I37" s="37">
        <v>6.51</v>
      </c>
      <c r="J37" s="38">
        <v>8.08</v>
      </c>
      <c r="K37" s="22"/>
      <c r="L37" s="22"/>
      <c r="M37" s="22"/>
      <c r="N37" s="22"/>
      <c r="O37" s="22"/>
      <c r="P37" s="22"/>
    </row>
    <row r="38" spans="1:16" ht="39" customHeight="1" x14ac:dyDescent="0.15">
      <c r="A38" s="22"/>
      <c r="B38" s="35"/>
      <c r="C38" s="1182" t="s">
        <v>536</v>
      </c>
      <c r="D38" s="1183"/>
      <c r="E38" s="1184"/>
      <c r="F38" s="36">
        <v>4.4800000000000004</v>
      </c>
      <c r="G38" s="37">
        <v>4.42</v>
      </c>
      <c r="H38" s="37">
        <v>4.3600000000000003</v>
      </c>
      <c r="I38" s="37">
        <v>3.62</v>
      </c>
      <c r="J38" s="38">
        <v>3.43</v>
      </c>
      <c r="K38" s="22"/>
      <c r="L38" s="22"/>
      <c r="M38" s="22"/>
      <c r="N38" s="22"/>
      <c r="O38" s="22"/>
      <c r="P38" s="22"/>
    </row>
    <row r="39" spans="1:16" ht="39" customHeight="1" x14ac:dyDescent="0.15">
      <c r="A39" s="22"/>
      <c r="B39" s="35"/>
      <c r="C39" s="1182" t="s">
        <v>537</v>
      </c>
      <c r="D39" s="1183"/>
      <c r="E39" s="1184"/>
      <c r="F39" s="36" t="s">
        <v>485</v>
      </c>
      <c r="G39" s="37" t="s">
        <v>485</v>
      </c>
      <c r="H39" s="37" t="s">
        <v>485</v>
      </c>
      <c r="I39" s="37" t="s">
        <v>485</v>
      </c>
      <c r="J39" s="38">
        <v>2.12</v>
      </c>
      <c r="K39" s="22"/>
      <c r="L39" s="22"/>
      <c r="M39" s="22"/>
      <c r="N39" s="22"/>
      <c r="O39" s="22"/>
      <c r="P39" s="22"/>
    </row>
    <row r="40" spans="1:16" ht="39" customHeight="1" x14ac:dyDescent="0.15">
      <c r="A40" s="22"/>
      <c r="B40" s="35"/>
      <c r="C40" s="1182" t="s">
        <v>538</v>
      </c>
      <c r="D40" s="1183"/>
      <c r="E40" s="1184"/>
      <c r="F40" s="36">
        <v>1.03</v>
      </c>
      <c r="G40" s="37">
        <v>0.1</v>
      </c>
      <c r="H40" s="37">
        <v>0.76</v>
      </c>
      <c r="I40" s="37">
        <v>0.79</v>
      </c>
      <c r="J40" s="38">
        <v>1.04</v>
      </c>
      <c r="K40" s="22"/>
      <c r="L40" s="22"/>
      <c r="M40" s="22"/>
      <c r="N40" s="22"/>
      <c r="O40" s="22"/>
      <c r="P40" s="22"/>
    </row>
    <row r="41" spans="1:16" ht="39" customHeight="1" x14ac:dyDescent="0.15">
      <c r="A41" s="22"/>
      <c r="B41" s="35"/>
      <c r="C41" s="1182" t="s">
        <v>539</v>
      </c>
      <c r="D41" s="1183"/>
      <c r="E41" s="1184"/>
      <c r="F41" s="36" t="s">
        <v>540</v>
      </c>
      <c r="G41" s="37" t="s">
        <v>541</v>
      </c>
      <c r="H41" s="37" t="s">
        <v>542</v>
      </c>
      <c r="I41" s="37" t="s">
        <v>543</v>
      </c>
      <c r="J41" s="38">
        <v>0.78</v>
      </c>
      <c r="K41" s="22"/>
      <c r="L41" s="22"/>
      <c r="M41" s="22"/>
      <c r="N41" s="22"/>
      <c r="O41" s="22"/>
      <c r="P41" s="22"/>
    </row>
    <row r="42" spans="1:16" ht="39" customHeight="1" x14ac:dyDescent="0.15">
      <c r="A42" s="22"/>
      <c r="B42" s="39"/>
      <c r="C42" s="1182" t="s">
        <v>544</v>
      </c>
      <c r="D42" s="1183"/>
      <c r="E42" s="1184"/>
      <c r="F42" s="36" t="s">
        <v>485</v>
      </c>
      <c r="G42" s="37" t="s">
        <v>485</v>
      </c>
      <c r="H42" s="37" t="s">
        <v>485</v>
      </c>
      <c r="I42" s="37" t="s">
        <v>485</v>
      </c>
      <c r="J42" s="38" t="s">
        <v>485</v>
      </c>
      <c r="K42" s="22"/>
      <c r="L42" s="22"/>
      <c r="M42" s="22"/>
      <c r="N42" s="22"/>
      <c r="O42" s="22"/>
      <c r="P42" s="22"/>
    </row>
    <row r="43" spans="1:16" ht="39" customHeight="1" thickBot="1" x14ac:dyDescent="0.2">
      <c r="A43" s="22"/>
      <c r="B43" s="40"/>
      <c r="C43" s="1185" t="s">
        <v>545</v>
      </c>
      <c r="D43" s="1186"/>
      <c r="E43" s="1187"/>
      <c r="F43" s="41">
        <v>0.55000000000000004</v>
      </c>
      <c r="G43" s="42">
        <v>0.61</v>
      </c>
      <c r="H43" s="42">
        <v>0.37</v>
      </c>
      <c r="I43" s="42">
        <v>1.51</v>
      </c>
      <c r="J43" s="43">
        <v>0.73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1743</v>
      </c>
      <c r="L45" s="60">
        <v>1691</v>
      </c>
      <c r="M45" s="60">
        <v>1567</v>
      </c>
      <c r="N45" s="60">
        <v>1539</v>
      </c>
      <c r="O45" s="61">
        <v>1436</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485</v>
      </c>
      <c r="L46" s="64" t="s">
        <v>485</v>
      </c>
      <c r="M46" s="64" t="s">
        <v>485</v>
      </c>
      <c r="N46" s="64" t="s">
        <v>485</v>
      </c>
      <c r="O46" s="65" t="s">
        <v>485</v>
      </c>
      <c r="P46" s="48"/>
      <c r="Q46" s="48"/>
      <c r="R46" s="48"/>
      <c r="S46" s="48"/>
      <c r="T46" s="48"/>
      <c r="U46" s="48"/>
    </row>
    <row r="47" spans="1:21" ht="30.75" customHeight="1" x14ac:dyDescent="0.15">
      <c r="A47" s="48"/>
      <c r="B47" s="1200"/>
      <c r="C47" s="1201"/>
      <c r="D47" s="62"/>
      <c r="E47" s="1192" t="s">
        <v>14</v>
      </c>
      <c r="F47" s="1192"/>
      <c r="G47" s="1192"/>
      <c r="H47" s="1192"/>
      <c r="I47" s="1192"/>
      <c r="J47" s="1193"/>
      <c r="K47" s="63">
        <v>3</v>
      </c>
      <c r="L47" s="64">
        <v>3</v>
      </c>
      <c r="M47" s="64" t="s">
        <v>485</v>
      </c>
      <c r="N47" s="64" t="s">
        <v>485</v>
      </c>
      <c r="O47" s="65" t="s">
        <v>485</v>
      </c>
      <c r="P47" s="48"/>
      <c r="Q47" s="48"/>
      <c r="R47" s="48"/>
      <c r="S47" s="48"/>
      <c r="T47" s="48"/>
      <c r="U47" s="48"/>
    </row>
    <row r="48" spans="1:21" ht="30.75" customHeight="1" x14ac:dyDescent="0.15">
      <c r="A48" s="48"/>
      <c r="B48" s="1200"/>
      <c r="C48" s="1201"/>
      <c r="D48" s="62"/>
      <c r="E48" s="1192" t="s">
        <v>15</v>
      </c>
      <c r="F48" s="1192"/>
      <c r="G48" s="1192"/>
      <c r="H48" s="1192"/>
      <c r="I48" s="1192"/>
      <c r="J48" s="1193"/>
      <c r="K48" s="63">
        <v>710</v>
      </c>
      <c r="L48" s="64">
        <v>675</v>
      </c>
      <c r="M48" s="64">
        <v>643</v>
      </c>
      <c r="N48" s="64">
        <v>616</v>
      </c>
      <c r="O48" s="65">
        <v>514</v>
      </c>
      <c r="P48" s="48"/>
      <c r="Q48" s="48"/>
      <c r="R48" s="48"/>
      <c r="S48" s="48"/>
      <c r="T48" s="48"/>
      <c r="U48" s="48"/>
    </row>
    <row r="49" spans="1:21" ht="30.75" customHeight="1" x14ac:dyDescent="0.15">
      <c r="A49" s="48"/>
      <c r="B49" s="1200"/>
      <c r="C49" s="1201"/>
      <c r="D49" s="62"/>
      <c r="E49" s="1192" t="s">
        <v>16</v>
      </c>
      <c r="F49" s="1192"/>
      <c r="G49" s="1192"/>
      <c r="H49" s="1192"/>
      <c r="I49" s="1192"/>
      <c r="J49" s="1193"/>
      <c r="K49" s="63">
        <v>14</v>
      </c>
      <c r="L49" s="64">
        <v>5</v>
      </c>
      <c r="M49" s="64">
        <v>4</v>
      </c>
      <c r="N49" s="64">
        <v>3</v>
      </c>
      <c r="O49" s="65">
        <v>1</v>
      </c>
      <c r="P49" s="48"/>
      <c r="Q49" s="48"/>
      <c r="R49" s="48"/>
      <c r="S49" s="48"/>
      <c r="T49" s="48"/>
      <c r="U49" s="48"/>
    </row>
    <row r="50" spans="1:21" ht="30.75" customHeight="1" x14ac:dyDescent="0.15">
      <c r="A50" s="48"/>
      <c r="B50" s="1200"/>
      <c r="C50" s="1201"/>
      <c r="D50" s="62"/>
      <c r="E50" s="1192" t="s">
        <v>17</v>
      </c>
      <c r="F50" s="1192"/>
      <c r="G50" s="1192"/>
      <c r="H50" s="1192"/>
      <c r="I50" s="1192"/>
      <c r="J50" s="1193"/>
      <c r="K50" s="63">
        <v>1</v>
      </c>
      <c r="L50" s="64">
        <v>1</v>
      </c>
      <c r="M50" s="64">
        <v>1</v>
      </c>
      <c r="N50" s="64">
        <v>1</v>
      </c>
      <c r="O50" s="65">
        <v>1</v>
      </c>
      <c r="P50" s="48"/>
      <c r="Q50" s="48"/>
      <c r="R50" s="48"/>
      <c r="S50" s="48"/>
      <c r="T50" s="48"/>
      <c r="U50" s="48"/>
    </row>
    <row r="51" spans="1:21" ht="30.75" customHeight="1" x14ac:dyDescent="0.15">
      <c r="A51" s="48"/>
      <c r="B51" s="1202"/>
      <c r="C51" s="1203"/>
      <c r="D51" s="66"/>
      <c r="E51" s="1192" t="s">
        <v>18</v>
      </c>
      <c r="F51" s="1192"/>
      <c r="G51" s="1192"/>
      <c r="H51" s="1192"/>
      <c r="I51" s="1192"/>
      <c r="J51" s="1193"/>
      <c r="K51" s="63" t="s">
        <v>485</v>
      </c>
      <c r="L51" s="64">
        <v>1</v>
      </c>
      <c r="M51" s="64">
        <v>1</v>
      </c>
      <c r="N51" s="64">
        <v>0</v>
      </c>
      <c r="O51" s="65">
        <v>0</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1592</v>
      </c>
      <c r="L52" s="64">
        <v>1575</v>
      </c>
      <c r="M52" s="64">
        <v>1547</v>
      </c>
      <c r="N52" s="64">
        <v>1532</v>
      </c>
      <c r="O52" s="65">
        <v>1439</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879</v>
      </c>
      <c r="L53" s="69">
        <v>801</v>
      </c>
      <c r="M53" s="69">
        <v>669</v>
      </c>
      <c r="N53" s="69">
        <v>627</v>
      </c>
      <c r="O53" s="70">
        <v>513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50" zoomScaleNormal="50" zoomScaleSheetLayoutView="100" workbookViewId="0">
      <selection activeCell="K52" sqref="K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6" t="s">
        <v>24</v>
      </c>
      <c r="C41" s="1207"/>
      <c r="D41" s="81"/>
      <c r="E41" s="1212" t="s">
        <v>25</v>
      </c>
      <c r="F41" s="1212"/>
      <c r="G41" s="1212"/>
      <c r="H41" s="1213"/>
      <c r="I41" s="82">
        <v>13763</v>
      </c>
      <c r="J41" s="83">
        <v>13619</v>
      </c>
      <c r="K41" s="83">
        <v>13243</v>
      </c>
      <c r="L41" s="83">
        <v>13555</v>
      </c>
      <c r="M41" s="84">
        <v>13708</v>
      </c>
    </row>
    <row r="42" spans="2:13" ht="27.75" customHeight="1" x14ac:dyDescent="0.15">
      <c r="B42" s="1208"/>
      <c r="C42" s="1209"/>
      <c r="D42" s="85"/>
      <c r="E42" s="1214" t="s">
        <v>26</v>
      </c>
      <c r="F42" s="1214"/>
      <c r="G42" s="1214"/>
      <c r="H42" s="1215"/>
      <c r="I42" s="86">
        <v>5</v>
      </c>
      <c r="J42" s="87">
        <v>5</v>
      </c>
      <c r="K42" s="87">
        <v>4</v>
      </c>
      <c r="L42" s="87">
        <v>4</v>
      </c>
      <c r="M42" s="88">
        <v>3</v>
      </c>
    </row>
    <row r="43" spans="2:13" ht="27.75" customHeight="1" x14ac:dyDescent="0.15">
      <c r="B43" s="1208"/>
      <c r="C43" s="1209"/>
      <c r="D43" s="85"/>
      <c r="E43" s="1214" t="s">
        <v>27</v>
      </c>
      <c r="F43" s="1214"/>
      <c r="G43" s="1214"/>
      <c r="H43" s="1215"/>
      <c r="I43" s="86">
        <v>7882</v>
      </c>
      <c r="J43" s="87">
        <v>7374</v>
      </c>
      <c r="K43" s="87">
        <v>6854</v>
      </c>
      <c r="L43" s="87">
        <v>6381</v>
      </c>
      <c r="M43" s="88">
        <v>5773</v>
      </c>
    </row>
    <row r="44" spans="2:13" ht="27.75" customHeight="1" x14ac:dyDescent="0.15">
      <c r="B44" s="1208"/>
      <c r="C44" s="1209"/>
      <c r="D44" s="85"/>
      <c r="E44" s="1214" t="s">
        <v>28</v>
      </c>
      <c r="F44" s="1214"/>
      <c r="G44" s="1214"/>
      <c r="H44" s="1215"/>
      <c r="I44" s="86">
        <v>13</v>
      </c>
      <c r="J44" s="87">
        <v>8</v>
      </c>
      <c r="K44" s="87">
        <v>8</v>
      </c>
      <c r="L44" s="87">
        <v>5</v>
      </c>
      <c r="M44" s="88">
        <v>8</v>
      </c>
    </row>
    <row r="45" spans="2:13" ht="27.75" customHeight="1" x14ac:dyDescent="0.15">
      <c r="B45" s="1208"/>
      <c r="C45" s="1209"/>
      <c r="D45" s="85"/>
      <c r="E45" s="1214" t="s">
        <v>29</v>
      </c>
      <c r="F45" s="1214"/>
      <c r="G45" s="1214"/>
      <c r="H45" s="1215"/>
      <c r="I45" s="86">
        <v>2145</v>
      </c>
      <c r="J45" s="87">
        <v>1956</v>
      </c>
      <c r="K45" s="87">
        <v>1842</v>
      </c>
      <c r="L45" s="87">
        <v>1714</v>
      </c>
      <c r="M45" s="88">
        <v>1531</v>
      </c>
    </row>
    <row r="46" spans="2:13" ht="27.75" customHeight="1" x14ac:dyDescent="0.15">
      <c r="B46" s="1208"/>
      <c r="C46" s="1209"/>
      <c r="D46" s="89"/>
      <c r="E46" s="1214" t="s">
        <v>30</v>
      </c>
      <c r="F46" s="1214"/>
      <c r="G46" s="1214"/>
      <c r="H46" s="1215"/>
      <c r="I46" s="86" t="s">
        <v>485</v>
      </c>
      <c r="J46" s="87" t="s">
        <v>485</v>
      </c>
      <c r="K46" s="87" t="s">
        <v>485</v>
      </c>
      <c r="L46" s="87" t="s">
        <v>485</v>
      </c>
      <c r="M46" s="88" t="s">
        <v>485</v>
      </c>
    </row>
    <row r="47" spans="2:13" ht="27.75" customHeight="1" x14ac:dyDescent="0.15">
      <c r="B47" s="1208"/>
      <c r="C47" s="1209"/>
      <c r="D47" s="90"/>
      <c r="E47" s="1216" t="s">
        <v>31</v>
      </c>
      <c r="F47" s="1217"/>
      <c r="G47" s="1217"/>
      <c r="H47" s="1218"/>
      <c r="I47" s="86" t="s">
        <v>485</v>
      </c>
      <c r="J47" s="87" t="s">
        <v>485</v>
      </c>
      <c r="K47" s="87" t="s">
        <v>485</v>
      </c>
      <c r="L47" s="87" t="s">
        <v>485</v>
      </c>
      <c r="M47" s="88" t="s">
        <v>485</v>
      </c>
    </row>
    <row r="48" spans="2:13" ht="27.75" customHeight="1" x14ac:dyDescent="0.15">
      <c r="B48" s="1208"/>
      <c r="C48" s="1209"/>
      <c r="D48" s="85"/>
      <c r="E48" s="1214" t="s">
        <v>32</v>
      </c>
      <c r="F48" s="1214"/>
      <c r="G48" s="1214"/>
      <c r="H48" s="1215"/>
      <c r="I48" s="86" t="s">
        <v>485</v>
      </c>
      <c r="J48" s="87" t="s">
        <v>485</v>
      </c>
      <c r="K48" s="87" t="s">
        <v>485</v>
      </c>
      <c r="L48" s="87" t="s">
        <v>485</v>
      </c>
      <c r="M48" s="88" t="s">
        <v>485</v>
      </c>
    </row>
    <row r="49" spans="2:13" ht="27.75" customHeight="1" x14ac:dyDescent="0.15">
      <c r="B49" s="1210"/>
      <c r="C49" s="1211"/>
      <c r="D49" s="85"/>
      <c r="E49" s="1214" t="s">
        <v>33</v>
      </c>
      <c r="F49" s="1214"/>
      <c r="G49" s="1214"/>
      <c r="H49" s="1215"/>
      <c r="I49" s="86" t="s">
        <v>485</v>
      </c>
      <c r="J49" s="87" t="s">
        <v>485</v>
      </c>
      <c r="K49" s="87" t="s">
        <v>485</v>
      </c>
      <c r="L49" s="87" t="s">
        <v>485</v>
      </c>
      <c r="M49" s="88" t="s">
        <v>485</v>
      </c>
    </row>
    <row r="50" spans="2:13" ht="27.75" customHeight="1" x14ac:dyDescent="0.15">
      <c r="B50" s="1219" t="s">
        <v>34</v>
      </c>
      <c r="C50" s="1220"/>
      <c r="D50" s="91"/>
      <c r="E50" s="1214" t="s">
        <v>35</v>
      </c>
      <c r="F50" s="1214"/>
      <c r="G50" s="1214"/>
      <c r="H50" s="1215"/>
      <c r="I50" s="86">
        <v>1858</v>
      </c>
      <c r="J50" s="87">
        <v>2319</v>
      </c>
      <c r="K50" s="87">
        <v>2852</v>
      </c>
      <c r="L50" s="87">
        <v>2791</v>
      </c>
      <c r="M50" s="88">
        <v>2728</v>
      </c>
    </row>
    <row r="51" spans="2:13" ht="27.75" customHeight="1" x14ac:dyDescent="0.15">
      <c r="B51" s="1208"/>
      <c r="C51" s="1209"/>
      <c r="D51" s="85"/>
      <c r="E51" s="1214" t="s">
        <v>36</v>
      </c>
      <c r="F51" s="1214"/>
      <c r="G51" s="1214"/>
      <c r="H51" s="1215"/>
      <c r="I51" s="86">
        <v>375</v>
      </c>
      <c r="J51" s="87">
        <v>341</v>
      </c>
      <c r="K51" s="87">
        <v>280</v>
      </c>
      <c r="L51" s="87">
        <v>222</v>
      </c>
      <c r="M51" s="88">
        <v>260</v>
      </c>
    </row>
    <row r="52" spans="2:13" ht="27.75" customHeight="1" x14ac:dyDescent="0.15">
      <c r="B52" s="1210"/>
      <c r="C52" s="1211"/>
      <c r="D52" s="85"/>
      <c r="E52" s="1214" t="s">
        <v>37</v>
      </c>
      <c r="F52" s="1214"/>
      <c r="G52" s="1214"/>
      <c r="H52" s="1215"/>
      <c r="I52" s="86">
        <v>13906</v>
      </c>
      <c r="J52" s="87">
        <v>13805</v>
      </c>
      <c r="K52" s="87">
        <v>13232</v>
      </c>
      <c r="L52" s="87">
        <v>13220</v>
      </c>
      <c r="M52" s="88">
        <v>13270</v>
      </c>
    </row>
    <row r="53" spans="2:13" ht="27.75" customHeight="1" thickBot="1" x14ac:dyDescent="0.2">
      <c r="B53" s="1221" t="s">
        <v>21</v>
      </c>
      <c r="C53" s="1222"/>
      <c r="D53" s="92"/>
      <c r="E53" s="1223" t="s">
        <v>38</v>
      </c>
      <c r="F53" s="1223"/>
      <c r="G53" s="1223"/>
      <c r="H53" s="1224"/>
      <c r="I53" s="93">
        <v>7670</v>
      </c>
      <c r="J53" s="94">
        <v>6497</v>
      </c>
      <c r="K53" s="94">
        <v>5589</v>
      </c>
      <c r="L53" s="94">
        <v>5426</v>
      </c>
      <c r="M53" s="95">
        <v>4766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F34" zoomScale="75" zoomScaleNormal="75" zoomScaleSheetLayoutView="55" workbookViewId="0">
      <selection activeCell="F62" sqref="F6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25"/>
      <c r="H43" s="1226"/>
      <c r="I43" s="1226"/>
      <c r="J43" s="1226"/>
      <c r="K43" s="1226"/>
      <c r="L43" s="1226"/>
      <c r="M43" s="1226"/>
      <c r="N43" s="1226"/>
      <c r="O43" s="1227"/>
    </row>
    <row r="44" spans="2:17" x14ac:dyDescent="0.15">
      <c r="B44" s="250"/>
      <c r="C44" s="246"/>
      <c r="D44" s="246"/>
      <c r="E44" s="246"/>
      <c r="F44" s="246"/>
      <c r="G44" s="1228"/>
      <c r="H44" s="1229"/>
      <c r="I44" s="1229"/>
      <c r="J44" s="1229"/>
      <c r="K44" s="1229"/>
      <c r="L44" s="1229"/>
      <c r="M44" s="1229"/>
      <c r="N44" s="1229"/>
      <c r="O44" s="1230"/>
    </row>
    <row r="45" spans="2:17" x14ac:dyDescent="0.15">
      <c r="B45" s="250"/>
      <c r="C45" s="246"/>
      <c r="D45" s="246"/>
      <c r="E45" s="246"/>
      <c r="F45" s="246"/>
      <c r="G45" s="1228"/>
      <c r="H45" s="1229"/>
      <c r="I45" s="1229"/>
      <c r="J45" s="1229"/>
      <c r="K45" s="1229"/>
      <c r="L45" s="1229"/>
      <c r="M45" s="1229"/>
      <c r="N45" s="1229"/>
      <c r="O45" s="1230"/>
    </row>
    <row r="46" spans="2:17" x14ac:dyDescent="0.15">
      <c r="B46" s="250"/>
      <c r="C46" s="246"/>
      <c r="D46" s="246"/>
      <c r="E46" s="246"/>
      <c r="F46" s="246"/>
      <c r="G46" s="1228"/>
      <c r="H46" s="1229"/>
      <c r="I46" s="1229"/>
      <c r="J46" s="1229"/>
      <c r="K46" s="1229"/>
      <c r="L46" s="1229"/>
      <c r="M46" s="1229"/>
      <c r="N46" s="1229"/>
      <c r="O46" s="1230"/>
    </row>
    <row r="47" spans="2:17" x14ac:dyDescent="0.15">
      <c r="B47" s="250"/>
      <c r="C47" s="246"/>
      <c r="D47" s="246"/>
      <c r="E47" s="246"/>
      <c r="F47" s="246"/>
      <c r="G47" s="1231"/>
      <c r="H47" s="1232"/>
      <c r="I47" s="1232"/>
      <c r="J47" s="1232"/>
      <c r="K47" s="1232"/>
      <c r="L47" s="1232"/>
      <c r="M47" s="1232"/>
      <c r="N47" s="1232"/>
      <c r="O47" s="1233"/>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34"/>
      <c r="H50" s="1235"/>
      <c r="I50" s="1235"/>
      <c r="J50" s="1236"/>
      <c r="K50" s="356" t="s">
        <v>524</v>
      </c>
      <c r="L50" s="356" t="s">
        <v>525</v>
      </c>
      <c r="M50" s="356" t="s">
        <v>526</v>
      </c>
      <c r="N50" s="356" t="s">
        <v>527</v>
      </c>
      <c r="O50" s="356" t="s">
        <v>528</v>
      </c>
    </row>
    <row r="51" spans="1:17" x14ac:dyDescent="0.15">
      <c r="B51" s="250"/>
      <c r="C51" s="246"/>
      <c r="D51" s="246"/>
      <c r="E51" s="246"/>
      <c r="F51" s="246"/>
      <c r="G51" s="1237" t="s">
        <v>561</v>
      </c>
      <c r="H51" s="1238"/>
      <c r="I51" s="1243" t="s">
        <v>562</v>
      </c>
      <c r="J51" s="1243"/>
      <c r="K51" s="1245"/>
      <c r="L51" s="1245"/>
      <c r="M51" s="1245"/>
      <c r="N51" s="1245"/>
      <c r="O51" s="1245"/>
    </row>
    <row r="52" spans="1:17" x14ac:dyDescent="0.15">
      <c r="B52" s="250"/>
      <c r="C52" s="246"/>
      <c r="D52" s="246"/>
      <c r="E52" s="246"/>
      <c r="F52" s="246"/>
      <c r="G52" s="1239"/>
      <c r="H52" s="1240"/>
      <c r="I52" s="1244"/>
      <c r="J52" s="1244"/>
      <c r="K52" s="1246"/>
      <c r="L52" s="1246"/>
      <c r="M52" s="1246"/>
      <c r="N52" s="1246"/>
      <c r="O52" s="1246"/>
    </row>
    <row r="53" spans="1:17" x14ac:dyDescent="0.15">
      <c r="A53" s="357"/>
      <c r="B53" s="250"/>
      <c r="C53" s="246"/>
      <c r="D53" s="246"/>
      <c r="E53" s="246"/>
      <c r="F53" s="246"/>
      <c r="G53" s="1239"/>
      <c r="H53" s="1240"/>
      <c r="I53" s="1247" t="s">
        <v>567</v>
      </c>
      <c r="J53" s="1247"/>
      <c r="K53" s="1254"/>
      <c r="L53" s="1254"/>
      <c r="M53" s="1254"/>
      <c r="N53" s="1254"/>
      <c r="O53" s="1254"/>
    </row>
    <row r="54" spans="1:17" x14ac:dyDescent="0.15">
      <c r="A54" s="357"/>
      <c r="B54" s="250"/>
      <c r="C54" s="246"/>
      <c r="D54" s="246"/>
      <c r="E54" s="246"/>
      <c r="F54" s="246"/>
      <c r="G54" s="1241"/>
      <c r="H54" s="1242"/>
      <c r="I54" s="1247"/>
      <c r="J54" s="1247"/>
      <c r="K54" s="1255"/>
      <c r="L54" s="1255"/>
      <c r="M54" s="1255"/>
      <c r="N54" s="1255"/>
      <c r="O54" s="1255"/>
    </row>
    <row r="55" spans="1:17" x14ac:dyDescent="0.15">
      <c r="A55" s="357"/>
      <c r="B55" s="250"/>
      <c r="C55" s="246"/>
      <c r="D55" s="246"/>
      <c r="E55" s="246"/>
      <c r="F55" s="246"/>
      <c r="G55" s="1248" t="s">
        <v>563</v>
      </c>
      <c r="H55" s="1249"/>
      <c r="I55" s="1247" t="s">
        <v>562</v>
      </c>
      <c r="J55" s="1247"/>
      <c r="K55" s="1245"/>
      <c r="L55" s="1245"/>
      <c r="M55" s="1245"/>
      <c r="N55" s="1245"/>
      <c r="O55" s="1245"/>
    </row>
    <row r="56" spans="1:17" x14ac:dyDescent="0.15">
      <c r="A56" s="357"/>
      <c r="B56" s="250"/>
      <c r="C56" s="246"/>
      <c r="D56" s="246"/>
      <c r="E56" s="246"/>
      <c r="F56" s="246"/>
      <c r="G56" s="1250"/>
      <c r="H56" s="1251"/>
      <c r="I56" s="1247"/>
      <c r="J56" s="1247"/>
      <c r="K56" s="1246"/>
      <c r="L56" s="1246"/>
      <c r="M56" s="1246"/>
      <c r="N56" s="1246"/>
      <c r="O56" s="1246"/>
    </row>
    <row r="57" spans="1:17" s="357" customFormat="1" x14ac:dyDescent="0.15">
      <c r="B57" s="358"/>
      <c r="C57" s="354"/>
      <c r="D57" s="354"/>
      <c r="E57" s="354"/>
      <c r="F57" s="354"/>
      <c r="G57" s="1250"/>
      <c r="H57" s="1251"/>
      <c r="I57" s="1256" t="s">
        <v>568</v>
      </c>
      <c r="J57" s="1256"/>
      <c r="K57" s="1254"/>
      <c r="L57" s="1254"/>
      <c r="M57" s="1254"/>
      <c r="N57" s="1254"/>
      <c r="O57" s="1254"/>
      <c r="P57" s="359"/>
      <c r="Q57" s="358"/>
    </row>
    <row r="58" spans="1:17" s="357" customFormat="1" x14ac:dyDescent="0.15">
      <c r="A58" s="245"/>
      <c r="B58" s="358"/>
      <c r="C58" s="354"/>
      <c r="D58" s="354"/>
      <c r="E58" s="354"/>
      <c r="F58" s="354"/>
      <c r="G58" s="1252"/>
      <c r="H58" s="1253"/>
      <c r="I58" s="1256"/>
      <c r="J58" s="1256"/>
      <c r="K58" s="1255"/>
      <c r="L58" s="1255"/>
      <c r="M58" s="1255"/>
      <c r="N58" s="1255"/>
      <c r="O58" s="125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25" t="s">
        <v>569</v>
      </c>
      <c r="H65" s="1226"/>
      <c r="I65" s="1226"/>
      <c r="J65" s="1226"/>
      <c r="K65" s="1226"/>
      <c r="L65" s="1226"/>
      <c r="M65" s="1226"/>
      <c r="N65" s="1226"/>
      <c r="O65" s="1227"/>
    </row>
    <row r="66" spans="2:30" x14ac:dyDescent="0.15">
      <c r="B66" s="250"/>
      <c r="C66" s="246"/>
      <c r="D66" s="246"/>
      <c r="E66" s="246"/>
      <c r="F66" s="246"/>
      <c r="G66" s="1228"/>
      <c r="H66" s="1229"/>
      <c r="I66" s="1229"/>
      <c r="J66" s="1229"/>
      <c r="K66" s="1229"/>
      <c r="L66" s="1229"/>
      <c r="M66" s="1229"/>
      <c r="N66" s="1229"/>
      <c r="O66" s="1230"/>
    </row>
    <row r="67" spans="2:30" x14ac:dyDescent="0.15">
      <c r="B67" s="250"/>
      <c r="C67" s="246"/>
      <c r="D67" s="246"/>
      <c r="E67" s="246"/>
      <c r="F67" s="246"/>
      <c r="G67" s="1228"/>
      <c r="H67" s="1229"/>
      <c r="I67" s="1229"/>
      <c r="J67" s="1229"/>
      <c r="K67" s="1229"/>
      <c r="L67" s="1229"/>
      <c r="M67" s="1229"/>
      <c r="N67" s="1229"/>
      <c r="O67" s="1230"/>
    </row>
    <row r="68" spans="2:30" x14ac:dyDescent="0.15">
      <c r="B68" s="250"/>
      <c r="C68" s="246"/>
      <c r="D68" s="246"/>
      <c r="E68" s="246"/>
      <c r="F68" s="246"/>
      <c r="G68" s="1228"/>
      <c r="H68" s="1229"/>
      <c r="I68" s="1229"/>
      <c r="J68" s="1229"/>
      <c r="K68" s="1229"/>
      <c r="L68" s="1229"/>
      <c r="M68" s="1229"/>
      <c r="N68" s="1229"/>
      <c r="O68" s="1230"/>
    </row>
    <row r="69" spans="2:30" x14ac:dyDescent="0.15">
      <c r="B69" s="250"/>
      <c r="C69" s="246"/>
      <c r="D69" s="246"/>
      <c r="E69" s="246"/>
      <c r="F69" s="246"/>
      <c r="G69" s="1231"/>
      <c r="H69" s="1232"/>
      <c r="I69" s="1232"/>
      <c r="J69" s="1232"/>
      <c r="K69" s="1232"/>
      <c r="L69" s="1232"/>
      <c r="M69" s="1232"/>
      <c r="N69" s="1232"/>
      <c r="O69" s="123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34"/>
      <c r="H72" s="1235"/>
      <c r="I72" s="1235"/>
      <c r="J72" s="1236"/>
      <c r="K72" s="356" t="s">
        <v>524</v>
      </c>
      <c r="L72" s="356" t="s">
        <v>525</v>
      </c>
      <c r="M72" s="356" t="s">
        <v>526</v>
      </c>
      <c r="N72" s="356" t="s">
        <v>527</v>
      </c>
      <c r="O72" s="356" t="s">
        <v>528</v>
      </c>
    </row>
    <row r="73" spans="2:30" x14ac:dyDescent="0.15">
      <c r="B73" s="250"/>
      <c r="C73" s="246"/>
      <c r="D73" s="246"/>
      <c r="E73" s="246"/>
      <c r="F73" s="246"/>
      <c r="G73" s="1237" t="s">
        <v>561</v>
      </c>
      <c r="H73" s="1238"/>
      <c r="I73" s="1243" t="s">
        <v>562</v>
      </c>
      <c r="J73" s="1243"/>
      <c r="K73" s="1257">
        <v>147.19999999999999</v>
      </c>
      <c r="L73" s="1257">
        <v>124.7</v>
      </c>
      <c r="M73" s="1246">
        <v>110</v>
      </c>
      <c r="N73" s="1246">
        <v>105.8</v>
      </c>
      <c r="O73" s="1246">
        <v>94.4</v>
      </c>
      <c r="S73" s="245">
        <v>9.9</v>
      </c>
    </row>
    <row r="74" spans="2:30" x14ac:dyDescent="0.15">
      <c r="B74" s="250"/>
      <c r="C74" s="246"/>
      <c r="D74" s="246"/>
      <c r="E74" s="246"/>
      <c r="F74" s="246"/>
      <c r="G74" s="1239"/>
      <c r="H74" s="1240"/>
      <c r="I74" s="1244"/>
      <c r="J74" s="1244"/>
      <c r="K74" s="1257"/>
      <c r="L74" s="1257"/>
      <c r="M74" s="1246"/>
      <c r="N74" s="1246"/>
      <c r="O74" s="1246"/>
    </row>
    <row r="75" spans="2:30" x14ac:dyDescent="0.15">
      <c r="B75" s="250"/>
      <c r="C75" s="246"/>
      <c r="D75" s="246"/>
      <c r="E75" s="246"/>
      <c r="F75" s="246"/>
      <c r="G75" s="1239"/>
      <c r="H75" s="1240"/>
      <c r="I75" s="1247" t="s">
        <v>566</v>
      </c>
      <c r="J75" s="1247"/>
      <c r="K75" s="1258">
        <v>17.600000000000001</v>
      </c>
      <c r="L75" s="1258">
        <v>16.899999999999999</v>
      </c>
      <c r="M75" s="1258">
        <v>15.1</v>
      </c>
      <c r="N75" s="1258">
        <v>13.6</v>
      </c>
      <c r="O75" s="1258">
        <v>11.8</v>
      </c>
      <c r="U75" s="245">
        <v>81.2</v>
      </c>
      <c r="W75" s="245">
        <v>87.2</v>
      </c>
      <c r="Y75" s="245">
        <v>99.8</v>
      </c>
      <c r="AA75" s="245">
        <v>109.5</v>
      </c>
      <c r="AC75" s="245">
        <v>115.2</v>
      </c>
    </row>
    <row r="76" spans="2:30" x14ac:dyDescent="0.15">
      <c r="B76" s="250"/>
      <c r="C76" s="246"/>
      <c r="D76" s="246"/>
      <c r="E76" s="246"/>
      <c r="F76" s="246"/>
      <c r="G76" s="1241"/>
      <c r="H76" s="1242"/>
      <c r="I76" s="1247"/>
      <c r="J76" s="1247"/>
      <c r="K76" s="1255"/>
      <c r="L76" s="1255"/>
      <c r="M76" s="1255"/>
      <c r="N76" s="1255"/>
      <c r="O76" s="1255"/>
    </row>
    <row r="77" spans="2:30" x14ac:dyDescent="0.15">
      <c r="B77" s="250"/>
      <c r="C77" s="246"/>
      <c r="D77" s="246"/>
      <c r="E77" s="246"/>
      <c r="F77" s="246"/>
      <c r="G77" s="1248" t="s">
        <v>563</v>
      </c>
      <c r="H77" s="1249"/>
      <c r="I77" s="1247" t="s">
        <v>562</v>
      </c>
      <c r="J77" s="1247"/>
      <c r="K77" s="1257">
        <v>61.3</v>
      </c>
      <c r="L77" s="1257">
        <v>54.6</v>
      </c>
      <c r="M77" s="1246">
        <v>48.7</v>
      </c>
      <c r="N77" s="1246">
        <v>13.1</v>
      </c>
      <c r="O77" s="1246">
        <v>38.5</v>
      </c>
      <c r="R77" s="245">
        <v>12.3</v>
      </c>
      <c r="T77" s="245">
        <v>11.1</v>
      </c>
    </row>
    <row r="78" spans="2:30" x14ac:dyDescent="0.15">
      <c r="B78" s="250"/>
      <c r="C78" s="246"/>
      <c r="D78" s="246"/>
      <c r="E78" s="246"/>
      <c r="F78" s="246"/>
      <c r="G78" s="1250"/>
      <c r="H78" s="1251"/>
      <c r="I78" s="1247"/>
      <c r="J78" s="1247"/>
      <c r="K78" s="1257"/>
      <c r="L78" s="1257"/>
      <c r="M78" s="1246"/>
      <c r="N78" s="1246"/>
      <c r="O78" s="1246"/>
    </row>
    <row r="79" spans="2:30" x14ac:dyDescent="0.15">
      <c r="B79" s="250"/>
      <c r="C79" s="246"/>
      <c r="D79" s="246"/>
      <c r="E79" s="246"/>
      <c r="F79" s="246"/>
      <c r="G79" s="1250"/>
      <c r="H79" s="1251"/>
      <c r="I79" s="1259" t="s">
        <v>566</v>
      </c>
      <c r="J79" s="1256"/>
      <c r="K79" s="1260">
        <v>11.7</v>
      </c>
      <c r="L79" s="1260">
        <v>11.2</v>
      </c>
      <c r="M79" s="1260">
        <v>10.4</v>
      </c>
      <c r="N79" s="1260">
        <v>8.9</v>
      </c>
      <c r="O79" s="1260">
        <v>9.1999999999999993</v>
      </c>
      <c r="V79" s="245">
        <v>53.5</v>
      </c>
      <c r="X79" s="245">
        <v>48.2</v>
      </c>
      <c r="Z79" s="245">
        <v>34.200000000000003</v>
      </c>
      <c r="AB79" s="245">
        <v>30.3</v>
      </c>
      <c r="AD79" s="245">
        <v>28.9</v>
      </c>
    </row>
    <row r="80" spans="2:30" x14ac:dyDescent="0.15">
      <c r="B80" s="250"/>
      <c r="C80" s="246"/>
      <c r="D80" s="246"/>
      <c r="E80" s="246"/>
      <c r="F80" s="246"/>
      <c r="G80" s="1252"/>
      <c r="H80" s="1253"/>
      <c r="I80" s="1256"/>
      <c r="J80" s="1256"/>
      <c r="K80" s="1260"/>
      <c r="L80" s="1260"/>
      <c r="M80" s="1260"/>
      <c r="N80" s="1260"/>
      <c r="O80" s="1260"/>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65976</v>
      </c>
      <c r="E3" s="118"/>
      <c r="F3" s="119">
        <v>69806</v>
      </c>
      <c r="G3" s="120"/>
      <c r="H3" s="121"/>
    </row>
    <row r="4" spans="1:8" x14ac:dyDescent="0.15">
      <c r="A4" s="122"/>
      <c r="B4" s="123"/>
      <c r="C4" s="124"/>
      <c r="D4" s="125">
        <v>30531</v>
      </c>
      <c r="E4" s="126"/>
      <c r="F4" s="127">
        <v>32823</v>
      </c>
      <c r="G4" s="128"/>
      <c r="H4" s="129"/>
    </row>
    <row r="5" spans="1:8" x14ac:dyDescent="0.15">
      <c r="A5" s="110" t="s">
        <v>518</v>
      </c>
      <c r="B5" s="115"/>
      <c r="C5" s="116"/>
      <c r="D5" s="117">
        <v>114806</v>
      </c>
      <c r="E5" s="118"/>
      <c r="F5" s="119">
        <v>74444</v>
      </c>
      <c r="G5" s="120"/>
      <c r="H5" s="121"/>
    </row>
    <row r="6" spans="1:8" x14ac:dyDescent="0.15">
      <c r="A6" s="122"/>
      <c r="B6" s="123"/>
      <c r="C6" s="124"/>
      <c r="D6" s="125">
        <v>30777</v>
      </c>
      <c r="E6" s="126"/>
      <c r="F6" s="127">
        <v>34175</v>
      </c>
      <c r="G6" s="128"/>
      <c r="H6" s="129"/>
    </row>
    <row r="7" spans="1:8" x14ac:dyDescent="0.15">
      <c r="A7" s="110" t="s">
        <v>519</v>
      </c>
      <c r="B7" s="115"/>
      <c r="C7" s="116"/>
      <c r="D7" s="117">
        <v>68945</v>
      </c>
      <c r="E7" s="118"/>
      <c r="F7" s="119">
        <v>85205</v>
      </c>
      <c r="G7" s="120"/>
      <c r="H7" s="121"/>
    </row>
    <row r="8" spans="1:8" x14ac:dyDescent="0.15">
      <c r="A8" s="122"/>
      <c r="B8" s="123"/>
      <c r="C8" s="124"/>
      <c r="D8" s="125">
        <v>35427</v>
      </c>
      <c r="E8" s="126"/>
      <c r="F8" s="127">
        <v>38847</v>
      </c>
      <c r="G8" s="128"/>
      <c r="H8" s="129"/>
    </row>
    <row r="9" spans="1:8" x14ac:dyDescent="0.15">
      <c r="A9" s="110" t="s">
        <v>520</v>
      </c>
      <c r="B9" s="115"/>
      <c r="C9" s="116"/>
      <c r="D9" s="117">
        <v>62837</v>
      </c>
      <c r="E9" s="118"/>
      <c r="F9" s="119">
        <v>75972</v>
      </c>
      <c r="G9" s="120"/>
      <c r="H9" s="121"/>
    </row>
    <row r="10" spans="1:8" x14ac:dyDescent="0.15">
      <c r="A10" s="122"/>
      <c r="B10" s="123"/>
      <c r="C10" s="124"/>
      <c r="D10" s="125">
        <v>41724</v>
      </c>
      <c r="E10" s="126"/>
      <c r="F10" s="127">
        <v>40712</v>
      </c>
      <c r="G10" s="128"/>
      <c r="H10" s="129"/>
    </row>
    <row r="11" spans="1:8" x14ac:dyDescent="0.15">
      <c r="A11" s="110" t="s">
        <v>521</v>
      </c>
      <c r="B11" s="115"/>
      <c r="C11" s="116"/>
      <c r="D11" s="117">
        <v>62005</v>
      </c>
      <c r="E11" s="118"/>
      <c r="F11" s="119">
        <v>78903</v>
      </c>
      <c r="G11" s="120"/>
      <c r="H11" s="121"/>
    </row>
    <row r="12" spans="1:8" x14ac:dyDescent="0.15">
      <c r="A12" s="122"/>
      <c r="B12" s="123"/>
      <c r="C12" s="130"/>
      <c r="D12" s="125">
        <v>51462</v>
      </c>
      <c r="E12" s="126"/>
      <c r="F12" s="127">
        <v>49201</v>
      </c>
      <c r="G12" s="128"/>
      <c r="H12" s="129"/>
    </row>
    <row r="13" spans="1:8" x14ac:dyDescent="0.15">
      <c r="A13" s="110"/>
      <c r="B13" s="115"/>
      <c r="C13" s="131"/>
      <c r="D13" s="132">
        <v>74914</v>
      </c>
      <c r="E13" s="133"/>
      <c r="F13" s="134">
        <v>76866</v>
      </c>
      <c r="G13" s="135"/>
      <c r="H13" s="121"/>
    </row>
    <row r="14" spans="1:8" x14ac:dyDescent="0.15">
      <c r="A14" s="122"/>
      <c r="B14" s="123"/>
      <c r="C14" s="124"/>
      <c r="D14" s="125">
        <v>37984</v>
      </c>
      <c r="E14" s="126"/>
      <c r="F14" s="127">
        <v>39152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6.72</v>
      </c>
      <c r="C19" s="136">
        <f>ROUND(VALUE(SUBSTITUTE(実質収支比率等に係る経年分析!G$48,"▲","-")),2)</f>
        <v>7.32</v>
      </c>
      <c r="D19" s="136">
        <f>ROUND(VALUE(SUBSTITUTE(実質収支比率等に係る経年分析!H$48,"▲","-")),2)</f>
        <v>0.52</v>
      </c>
      <c r="E19" s="136">
        <f>ROUND(VALUE(SUBSTITUTE(実質収支比率等に係る経年分析!I$48,"▲","-")),2)</f>
        <v>6.57</v>
      </c>
      <c r="F19" s="136">
        <f>ROUND(VALUE(SUBSTITUTE(実質収支比率等に係る経年分析!J$48,"▲","-")),2)</f>
        <v>8.07</v>
      </c>
    </row>
    <row r="20" spans="1:11" x14ac:dyDescent="0.15">
      <c r="A20" s="136" t="s">
        <v>43</v>
      </c>
      <c r="B20" s="136">
        <f>ROUND(VALUE(SUBSTITUTE(実質収支比率等に係る経年分析!F$47,"▲","-")),2)</f>
        <v>20.329999999999998</v>
      </c>
      <c r="C20" s="136">
        <f>ROUND(VALUE(SUBSTITUTE(実質収支比率等に係る経年分析!G$47,"▲","-")),2)</f>
        <v>26.65</v>
      </c>
      <c r="D20" s="136">
        <f>ROUND(VALUE(SUBSTITUTE(実質収支比率等に係る経年分析!H$47,"▲","-")),2)</f>
        <v>34.119999999999997</v>
      </c>
      <c r="E20" s="136">
        <f>ROUND(VALUE(SUBSTITUTE(実質収支比率等に係る経年分析!I$47,"▲","-")),2)</f>
        <v>34.369999999999997</v>
      </c>
      <c r="F20" s="136">
        <f>ROUND(VALUE(SUBSTITUTE(実質収支比率等に係る経年分析!J$47,"▲","-")),2)</f>
        <v>33.1</v>
      </c>
    </row>
    <row r="21" spans="1:11" x14ac:dyDescent="0.15">
      <c r="A21" s="136" t="s">
        <v>44</v>
      </c>
      <c r="B21" s="136">
        <f>IF(ISNUMBER(VALUE(SUBSTITUTE(実質収支比率等に係る経年分析!F$49,"▲","-"))),ROUND(VALUE(SUBSTITUTE(実質収支比率等に係る経年分析!F$49,"▲","-")),2),NA())</f>
        <v>2.0099999999999998</v>
      </c>
      <c r="C21" s="136">
        <f>IF(ISNUMBER(VALUE(SUBSTITUTE(実質収支比率等に係る経年分析!G$49,"▲","-"))),ROUND(VALUE(SUBSTITUTE(実質収支比率等に係る経年分析!G$49,"▲","-")),2),NA())</f>
        <v>0.59</v>
      </c>
      <c r="D21" s="136">
        <f>IF(ISNUMBER(VALUE(SUBSTITUTE(実質収支比率等に係る経年分析!H$49,"▲","-"))),ROUND(VALUE(SUBSTITUTE(実質収支比率等に係る経年分析!H$49,"▲","-")),2),NA())</f>
        <v>-6.95</v>
      </c>
      <c r="E21" s="136">
        <f>IF(ISNUMBER(VALUE(SUBSTITUTE(実質収支比率等に係る経年分析!I$49,"▲","-"))),ROUND(VALUE(SUBSTITUTE(実質収支比率等に係る経年分析!I$49,"▲","-")),2),NA())</f>
        <v>6.1</v>
      </c>
      <c r="F21" s="136">
        <f>IF(ISNUMBER(VALUE(SUBSTITUTE(実質収支比率等に係る経年分析!J$49,"▲","-"))),ROUND(VALUE(SUBSTITUTE(実質収支比率等に係る経年分析!J$49,"▲","-")),2),NA())</f>
        <v>-7.45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0.55000000000000004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0.61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1.51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0.73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公立浜坂病院事業会計</v>
      </c>
      <c r="B29" s="137">
        <f>IF(ROUND(VALUE(SUBSTITUTE(連結実質赤字比率に係る赤字・黒字の構成分析!F$41,"▲", "-")), 2) &lt; 0, ABS(ROUND(VALUE(SUBSTITUTE(連結実質赤字比率に係る赤字・黒字の構成分析!F$41,"▲", "-")), 2)), NA())</f>
        <v>5.48</v>
      </c>
      <c r="C29" s="137" t="e">
        <f>IF(ROUND(VALUE(SUBSTITUTE(連結実質赤字比率に係る赤字・黒字の構成分析!F$41,"▲", "-")), 2) &gt;= 0, ABS(ROUND(VALUE(SUBSTITUTE(連結実質赤字比率に係る赤字・黒字の構成分析!F$41,"▲", "-")), 2)), NA())</f>
        <v>#N/A</v>
      </c>
      <c r="D29" s="137">
        <f>IF(ROUND(VALUE(SUBSTITUTE(連結実質赤字比率に係る赤字・黒字の構成分析!G$41,"▲", "-")), 2) &lt; 0, ABS(ROUND(VALUE(SUBSTITUTE(連結実質赤字比率に係る赤字・黒字の構成分析!G$41,"▲", "-")), 2)), NA())</f>
        <v>1.92</v>
      </c>
      <c r="E29" s="137" t="e">
        <f>IF(ROUND(VALUE(SUBSTITUTE(連結実質赤字比率に係る赤字・黒字の構成分析!G$41,"▲", "-")), 2) &gt;= 0, ABS(ROUND(VALUE(SUBSTITUTE(連結実質赤字比率に係る赤字・黒字の構成分析!G$41,"▲", "-")), 2)), NA())</f>
        <v>#N/A</v>
      </c>
      <c r="F29" s="137">
        <f>IF(ROUND(VALUE(SUBSTITUTE(連結実質赤字比率に係る赤字・黒字の構成分析!H$41,"▲", "-")), 2) &lt; 0, ABS(ROUND(VALUE(SUBSTITUTE(連結実質赤字比率に係る赤字・黒字の構成分析!H$41,"▲", "-")), 2)), NA())</f>
        <v>2.39</v>
      </c>
      <c r="G29" s="137" t="e">
        <f>IF(ROUND(VALUE(SUBSTITUTE(連結実質赤字比率に係る赤字・黒字の構成分析!H$41,"▲", "-")), 2) &gt;= 0, ABS(ROUND(VALUE(SUBSTITUTE(連結実質赤字比率に係る赤字・黒字の構成分析!H$41,"▲", "-")), 2)), NA())</f>
        <v>#N/A</v>
      </c>
      <c r="H29" s="137">
        <f>IF(ROUND(VALUE(SUBSTITUTE(連結実質赤字比率に係る赤字・黒字の構成分析!I$41,"▲", "-")), 2) &lt; 0, ABS(ROUND(VALUE(SUBSTITUTE(連結実質赤字比率に係る赤字・黒字の構成分析!I$41,"▲", "-")), 2)), NA())</f>
        <v>2.68</v>
      </c>
      <c r="I29" s="137" t="e">
        <f>IF(ROUND(VALUE(SUBSTITUTE(連結実質赤字比率に係る赤字・黒字の構成分析!I$41,"▲", "-")), 2) &gt;= 0, ABS(ROUND(VALUE(SUBSTITUTE(連結実質赤字比率に係る赤字・黒字の構成分析!I$41,"▲", "-")), 2)), NA())</f>
        <v>#N/A</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0.78</v>
      </c>
    </row>
    <row r="30" spans="1:11" x14ac:dyDescent="0.15">
      <c r="A30" s="137" t="str">
        <f>IF(連結実質赤字比率に係る赤字・黒字の構成分析!C$40="",NA(),連結実質赤字比率に係る赤字・黒字の構成分析!C$40)</f>
        <v>国民健康保険事業特別会計（事業勘定）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0.76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0.79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1.04</v>
      </c>
    </row>
    <row r="31" spans="1:11" x14ac:dyDescent="0.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2.12</v>
      </c>
    </row>
    <row r="32" spans="1:11" x14ac:dyDescent="0.15">
      <c r="A32" s="137" t="str">
        <f>IF(連結実質赤字比率に係る赤字・黒字の構成分析!C$38="",NA(),連結実質赤字比率に係る赤字・黒字の構成分析!C$38)</f>
        <v>浜坂温泉配湯事業会計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4.4800000000000004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4.42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4.3600000000000003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3.62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3.43</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6.99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8.08</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10.77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10.95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10.86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11.15</v>
      </c>
    </row>
    <row r="35" spans="1:16" x14ac:dyDescent="0.15">
      <c r="A35" s="137" t="str">
        <f>IF(連結実質赤字比率に係る赤字・黒字の構成分析!C$35="",NA(),連結実質赤字比率に係る赤字・黒字の構成分析!C$35)</f>
        <v>浜坂地区残土処分場事業特別会計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v>
      </c>
    </row>
    <row r="36" spans="1:16" x14ac:dyDescent="0.15">
      <c r="A36" s="137" t="str">
        <f>IF(連結実質赤字比率に係る赤字・黒字の構成分析!C$34="",NA(),連結実質赤字比率に係る赤字・黒字の構成分析!C$34)</f>
        <v>温泉地区残土処分場事業特別会計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0.11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0</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1592</v>
      </c>
      <c r="E42" s="138"/>
      <c r="F42" s="138"/>
      <c r="G42" s="138">
        <f>'実質公債費比率（分子）の構造'!L$52</f>
        <v>1575</v>
      </c>
      <c r="H42" s="138"/>
      <c r="I42" s="138"/>
      <c r="J42" s="138">
        <f>'実質公債費比率（分子）の構造'!M$52</f>
        <v>1547</v>
      </c>
      <c r="K42" s="138"/>
      <c r="L42" s="138"/>
      <c r="M42" s="138">
        <f>'実質公債費比率（分子）の構造'!N$52</f>
        <v>1532</v>
      </c>
      <c r="N42" s="138"/>
      <c r="O42" s="138"/>
      <c r="P42" s="138">
        <f>'実質公債費比率（分子）の構造'!O$52</f>
        <v>1439</v>
      </c>
    </row>
    <row r="43" spans="1:16" x14ac:dyDescent="0.15">
      <c r="A43" s="138" t="s">
        <v>52</v>
      </c>
      <c r="B43" s="138" t="str">
        <f>'実質公債費比率（分子）の構造'!K$51</f>
        <v>-</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14</v>
      </c>
      <c r="C45" s="138"/>
      <c r="D45" s="138"/>
      <c r="E45" s="138">
        <f>'実質公債費比率（分子）の構造'!L$49</f>
        <v>5</v>
      </c>
      <c r="F45" s="138"/>
      <c r="G45" s="138"/>
      <c r="H45" s="138">
        <f>'実質公債費比率（分子）の構造'!M$49</f>
        <v>4</v>
      </c>
      <c r="I45" s="138"/>
      <c r="J45" s="138"/>
      <c r="K45" s="138">
        <f>'実質公債費比率（分子）の構造'!N$49</f>
        <v>3</v>
      </c>
      <c r="L45" s="138"/>
      <c r="M45" s="138"/>
      <c r="N45" s="138">
        <f>'実質公債費比率（分子）の構造'!O$49</f>
        <v>1</v>
      </c>
      <c r="O45" s="138"/>
      <c r="P45" s="138"/>
    </row>
    <row r="46" spans="1:16" x14ac:dyDescent="0.15">
      <c r="A46" s="138" t="s">
        <v>55</v>
      </c>
      <c r="B46" s="138">
        <f>'実質公債費比率（分子）の構造'!K$48</f>
        <v>710</v>
      </c>
      <c r="C46" s="138"/>
      <c r="D46" s="138"/>
      <c r="E46" s="138">
        <f>'実質公債費比率（分子）の構造'!L$48</f>
        <v>675</v>
      </c>
      <c r="F46" s="138"/>
      <c r="G46" s="138"/>
      <c r="H46" s="138">
        <f>'実質公債費比率（分子）の構造'!M$48</f>
        <v>643</v>
      </c>
      <c r="I46" s="138"/>
      <c r="J46" s="138"/>
      <c r="K46" s="138">
        <f>'実質公債費比率（分子）の構造'!N$48</f>
        <v>616</v>
      </c>
      <c r="L46" s="138"/>
      <c r="M46" s="138"/>
      <c r="N46" s="138">
        <f>'実質公債費比率（分子）の構造'!O$48</f>
        <v>514</v>
      </c>
      <c r="O46" s="138"/>
      <c r="P46" s="138"/>
    </row>
    <row r="47" spans="1:16" x14ac:dyDescent="0.15">
      <c r="A47" s="138" t="s">
        <v>56</v>
      </c>
      <c r="B47" s="138">
        <f>'実質公債費比率（分子）の構造'!K$47</f>
        <v>3</v>
      </c>
      <c r="C47" s="138"/>
      <c r="D47" s="138"/>
      <c r="E47" s="138">
        <f>'実質公債費比率（分子）の構造'!L$47</f>
        <v>3</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1743</v>
      </c>
      <c r="C49" s="138"/>
      <c r="D49" s="138"/>
      <c r="E49" s="138">
        <f>'実質公債費比率（分子）の構造'!L$45</f>
        <v>1691</v>
      </c>
      <c r="F49" s="138"/>
      <c r="G49" s="138"/>
      <c r="H49" s="138">
        <f>'実質公債費比率（分子）の構造'!M$45</f>
        <v>1567</v>
      </c>
      <c r="I49" s="138"/>
      <c r="J49" s="138"/>
      <c r="K49" s="138">
        <f>'実質公債費比率（分子）の構造'!N$45</f>
        <v>1539</v>
      </c>
      <c r="L49" s="138"/>
      <c r="M49" s="138"/>
      <c r="N49" s="138">
        <f>'実質公債費比率（分子）の構造'!O$45</f>
        <v>1436</v>
      </c>
      <c r="O49" s="138"/>
      <c r="P49" s="138"/>
    </row>
    <row r="50" spans="1:16" x14ac:dyDescent="0.15">
      <c r="A50" s="138" t="s">
        <v>59</v>
      </c>
      <c r="B50" s="138" t="e">
        <f>NA()</f>
        <v>#N/A</v>
      </c>
      <c r="C50" s="138">
        <f>IF(ISNUMBER('実質公債費比率（分子）の構造'!K$53),'実質公債費比率（分子）の構造'!K$53,NA())</f>
        <v>879</v>
      </c>
      <c r="D50" s="138" t="e">
        <f>NA()</f>
        <v>#N/A</v>
      </c>
      <c r="E50" s="138" t="e">
        <f>NA()</f>
        <v>#N/A</v>
      </c>
      <c r="F50" s="138">
        <f>IF(ISNUMBER('実質公債費比率（分子）の構造'!L$53),'実質公債費比率（分子）の構造'!L$53,NA())</f>
        <v>801</v>
      </c>
      <c r="G50" s="138" t="e">
        <f>NA()</f>
        <v>#N/A</v>
      </c>
      <c r="H50" s="138" t="e">
        <f>NA()</f>
        <v>#N/A</v>
      </c>
      <c r="I50" s="138">
        <f>IF(ISNUMBER('実質公債費比率（分子）の構造'!M$53),'実質公債費比率（分子）の構造'!M$53,NA())</f>
        <v>669</v>
      </c>
      <c r="J50" s="138" t="e">
        <f>NA()</f>
        <v>#N/A</v>
      </c>
      <c r="K50" s="138" t="e">
        <f>NA()</f>
        <v>#N/A</v>
      </c>
      <c r="L50" s="138">
        <f>IF(ISNUMBER('実質公債費比率（分子）の構造'!N$53),'実質公債費比率（分子）の構造'!N$53,NA())</f>
        <v>627</v>
      </c>
      <c r="M50" s="138" t="e">
        <f>NA()</f>
        <v>#N/A</v>
      </c>
      <c r="N50" s="138" t="e">
        <f>NA()</f>
        <v>#N/A</v>
      </c>
      <c r="O50" s="138">
        <f>IF(ISNUMBER('実質公債費比率（分子）の構造'!O$53),'実質公債費比率（分子）の構造'!O$53,NA())</f>
        <v>513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13906</v>
      </c>
      <c r="E56" s="137"/>
      <c r="F56" s="137"/>
      <c r="G56" s="137">
        <f>'将来負担比率（分子）の構造'!J$52</f>
        <v>13805</v>
      </c>
      <c r="H56" s="137"/>
      <c r="I56" s="137"/>
      <c r="J56" s="137">
        <f>'将来負担比率（分子）の構造'!K$52</f>
        <v>13232</v>
      </c>
      <c r="K56" s="137"/>
      <c r="L56" s="137"/>
      <c r="M56" s="137">
        <f>'将来負担比率（分子）の構造'!L$52</f>
        <v>13220</v>
      </c>
      <c r="N56" s="137"/>
      <c r="O56" s="137"/>
      <c r="P56" s="137">
        <f>'将来負担比率（分子）の構造'!M$52</f>
        <v>13270</v>
      </c>
    </row>
    <row r="57" spans="1:16" x14ac:dyDescent="0.15">
      <c r="A57" s="137" t="s">
        <v>36</v>
      </c>
      <c r="B57" s="137"/>
      <c r="C57" s="137"/>
      <c r="D57" s="137">
        <f>'将来負担比率（分子）の構造'!I$51</f>
        <v>375</v>
      </c>
      <c r="E57" s="137"/>
      <c r="F57" s="137"/>
      <c r="G57" s="137">
        <f>'将来負担比率（分子）の構造'!J$51</f>
        <v>341</v>
      </c>
      <c r="H57" s="137"/>
      <c r="I57" s="137"/>
      <c r="J57" s="137">
        <f>'将来負担比率（分子）の構造'!K$51</f>
        <v>280</v>
      </c>
      <c r="K57" s="137"/>
      <c r="L57" s="137"/>
      <c r="M57" s="137">
        <f>'将来負担比率（分子）の構造'!L$51</f>
        <v>222</v>
      </c>
      <c r="N57" s="137"/>
      <c r="O57" s="137"/>
      <c r="P57" s="137">
        <f>'将来負担比率（分子）の構造'!M$51</f>
        <v>260</v>
      </c>
    </row>
    <row r="58" spans="1:16" x14ac:dyDescent="0.15">
      <c r="A58" s="137" t="s">
        <v>35</v>
      </c>
      <c r="B58" s="137"/>
      <c r="C58" s="137"/>
      <c r="D58" s="137">
        <f>'将来負担比率（分子）の構造'!I$50</f>
        <v>1858</v>
      </c>
      <c r="E58" s="137"/>
      <c r="F58" s="137"/>
      <c r="G58" s="137">
        <f>'将来負担比率（分子）の構造'!J$50</f>
        <v>2319</v>
      </c>
      <c r="H58" s="137"/>
      <c r="I58" s="137"/>
      <c r="J58" s="137">
        <f>'将来負担比率（分子）の構造'!K$50</f>
        <v>2852</v>
      </c>
      <c r="K58" s="137"/>
      <c r="L58" s="137"/>
      <c r="M58" s="137">
        <f>'将来負担比率（分子）の構造'!L$50</f>
        <v>2791</v>
      </c>
      <c r="N58" s="137"/>
      <c r="O58" s="137"/>
      <c r="P58" s="137">
        <f>'将来負担比率（分子）の構造'!M$50</f>
        <v>2728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2145</v>
      </c>
      <c r="C62" s="137"/>
      <c r="D62" s="137"/>
      <c r="E62" s="137">
        <f>'将来負担比率（分子）の構造'!J$45</f>
        <v>1956</v>
      </c>
      <c r="F62" s="137"/>
      <c r="G62" s="137"/>
      <c r="H62" s="137">
        <f>'将来負担比率（分子）の構造'!K$45</f>
        <v>1842</v>
      </c>
      <c r="I62" s="137"/>
      <c r="J62" s="137"/>
      <c r="K62" s="137">
        <f>'将来負担比率（分子）の構造'!L$45</f>
        <v>1714</v>
      </c>
      <c r="L62" s="137"/>
      <c r="M62" s="137"/>
      <c r="N62" s="137">
        <f>'将来負担比率（分子）の構造'!M$45</f>
        <v>1531</v>
      </c>
      <c r="O62" s="137"/>
      <c r="P62" s="137"/>
    </row>
    <row r="63" spans="1:16" x14ac:dyDescent="0.15">
      <c r="A63" s="137" t="s">
        <v>28</v>
      </c>
      <c r="B63" s="137">
        <f>'将来負担比率（分子）の構造'!I$44</f>
        <v>13</v>
      </c>
      <c r="C63" s="137"/>
      <c r="D63" s="137"/>
      <c r="E63" s="137">
        <f>'将来負担比率（分子）の構造'!J$44</f>
        <v>8</v>
      </c>
      <c r="F63" s="137"/>
      <c r="G63" s="137"/>
      <c r="H63" s="137">
        <f>'将来負担比率（分子）の構造'!K$44</f>
        <v>8</v>
      </c>
      <c r="I63" s="137"/>
      <c r="J63" s="137"/>
      <c r="K63" s="137">
        <f>'将来負担比率（分子）の構造'!L$44</f>
        <v>5</v>
      </c>
      <c r="L63" s="137"/>
      <c r="M63" s="137"/>
      <c r="N63" s="137">
        <f>'将来負担比率（分子）の構造'!M$44</f>
        <v>8</v>
      </c>
      <c r="O63" s="137"/>
      <c r="P63" s="137"/>
    </row>
    <row r="64" spans="1:16" x14ac:dyDescent="0.15">
      <c r="A64" s="137" t="s">
        <v>27</v>
      </c>
      <c r="B64" s="137">
        <f>'将来負担比率（分子）の構造'!I$43</f>
        <v>7882</v>
      </c>
      <c r="C64" s="137"/>
      <c r="D64" s="137"/>
      <c r="E64" s="137">
        <f>'将来負担比率（分子）の構造'!J$43</f>
        <v>7374</v>
      </c>
      <c r="F64" s="137"/>
      <c r="G64" s="137"/>
      <c r="H64" s="137">
        <f>'将来負担比率（分子）の構造'!K$43</f>
        <v>6854</v>
      </c>
      <c r="I64" s="137"/>
      <c r="J64" s="137"/>
      <c r="K64" s="137">
        <f>'将来負担比率（分子）の構造'!L$43</f>
        <v>6381</v>
      </c>
      <c r="L64" s="137"/>
      <c r="M64" s="137"/>
      <c r="N64" s="137">
        <f>'将来負担比率（分子）の構造'!M$43</f>
        <v>5773</v>
      </c>
      <c r="O64" s="137"/>
      <c r="P64" s="137"/>
    </row>
    <row r="65" spans="1:16" x14ac:dyDescent="0.15">
      <c r="A65" s="137" t="s">
        <v>26</v>
      </c>
      <c r="B65" s="137">
        <f>'将来負担比率（分子）の構造'!I$42</f>
        <v>5</v>
      </c>
      <c r="C65" s="137"/>
      <c r="D65" s="137"/>
      <c r="E65" s="137">
        <f>'将来負担比率（分子）の構造'!J$42</f>
        <v>5</v>
      </c>
      <c r="F65" s="137"/>
      <c r="G65" s="137"/>
      <c r="H65" s="137">
        <f>'将来負担比率（分子）の構造'!K$42</f>
        <v>4</v>
      </c>
      <c r="I65" s="137"/>
      <c r="J65" s="137"/>
      <c r="K65" s="137">
        <f>'将来負担比率（分子）の構造'!L$42</f>
        <v>4</v>
      </c>
      <c r="L65" s="137"/>
      <c r="M65" s="137"/>
      <c r="N65" s="137">
        <f>'将来負担比率（分子）の構造'!M$42</f>
        <v>3</v>
      </c>
      <c r="O65" s="137"/>
      <c r="P65" s="137"/>
    </row>
    <row r="66" spans="1:16" x14ac:dyDescent="0.15">
      <c r="A66" s="137" t="s">
        <v>25</v>
      </c>
      <c r="B66" s="137">
        <f>'将来負担比率（分子）の構造'!I$41</f>
        <v>13763</v>
      </c>
      <c r="C66" s="137"/>
      <c r="D66" s="137"/>
      <c r="E66" s="137">
        <f>'将来負担比率（分子）の構造'!J$41</f>
        <v>13619</v>
      </c>
      <c r="F66" s="137"/>
      <c r="G66" s="137"/>
      <c r="H66" s="137">
        <f>'将来負担比率（分子）の構造'!K$41</f>
        <v>13243</v>
      </c>
      <c r="I66" s="137"/>
      <c r="J66" s="137"/>
      <c r="K66" s="137">
        <f>'将来負担比率（分子）の構造'!L$41</f>
        <v>13555</v>
      </c>
      <c r="L66" s="137"/>
      <c r="M66" s="137"/>
      <c r="N66" s="137">
        <f>'将来負担比率（分子）の構造'!M$41</f>
        <v>13708</v>
      </c>
      <c r="O66" s="137"/>
      <c r="P66" s="137"/>
    </row>
    <row r="67" spans="1:16" x14ac:dyDescent="0.15">
      <c r="A67" s="137" t="s">
        <v>63</v>
      </c>
      <c r="B67" s="137" t="e">
        <f>NA()</f>
        <v>#N/A</v>
      </c>
      <c r="C67" s="137">
        <f>IF(ISNUMBER('将来負担比率（分子）の構造'!I$53), IF('将来負担比率（分子）の構造'!I$53 &lt; 0, 0, '将来負担比率（分子）の構造'!I$53), NA())</f>
        <v>7670</v>
      </c>
      <c r="D67" s="137" t="e">
        <f>NA()</f>
        <v>#N/A</v>
      </c>
      <c r="E67" s="137" t="e">
        <f>NA()</f>
        <v>#N/A</v>
      </c>
      <c r="F67" s="137">
        <f>IF(ISNUMBER('将来負担比率（分子）の構造'!J$53), IF('将来負担比率（分子）の構造'!J$53 &lt; 0, 0, '将来負担比率（分子）の構造'!J$53), NA())</f>
        <v>6497</v>
      </c>
      <c r="G67" s="137" t="e">
        <f>NA()</f>
        <v>#N/A</v>
      </c>
      <c r="H67" s="137" t="e">
        <f>NA()</f>
        <v>#N/A</v>
      </c>
      <c r="I67" s="137">
        <f>IF(ISNUMBER('将来負担比率（分子）の構造'!K$53), IF('将来負担比率（分子）の構造'!K$53 &lt; 0, 0, '将来負担比率（分子）の構造'!K$53), NA())</f>
        <v>5589</v>
      </c>
      <c r="J67" s="137" t="e">
        <f>NA()</f>
        <v>#N/A</v>
      </c>
      <c r="K67" s="137" t="e">
        <f>NA()</f>
        <v>#N/A</v>
      </c>
      <c r="L67" s="137">
        <f>IF(ISNUMBER('将来負担比率（分子）の構造'!L$53), IF('将来負担比率（分子）の構造'!L$53 &lt; 0, 0, '将来負担比率（分子）の構造'!L$53), NA())</f>
        <v>5426</v>
      </c>
      <c r="M67" s="137" t="e">
        <f>NA()</f>
        <v>#N/A</v>
      </c>
      <c r="N67" s="137" t="e">
        <f>NA()</f>
        <v>#N/A</v>
      </c>
      <c r="O67" s="137">
        <f>IF(ISNUMBER('将来負担比率（分子）の構造'!M$53), IF('将来負担比率（分子）の構造'!M$53 &lt; 0, 0, '将来負担比率（分子）の構造'!M$53), NA())</f>
        <v>4766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1409354</v>
      </c>
      <c r="S5" s="615"/>
      <c r="T5" s="615"/>
      <c r="U5" s="615"/>
      <c r="V5" s="615"/>
      <c r="W5" s="615"/>
      <c r="X5" s="615"/>
      <c r="Y5" s="616"/>
      <c r="Z5" s="617">
        <v>12.8</v>
      </c>
      <c r="AA5" s="617"/>
      <c r="AB5" s="617"/>
      <c r="AC5" s="617"/>
      <c r="AD5" s="618">
        <v>1409354</v>
      </c>
      <c r="AE5" s="618"/>
      <c r="AF5" s="618"/>
      <c r="AG5" s="618"/>
      <c r="AH5" s="618"/>
      <c r="AI5" s="618"/>
      <c r="AJ5" s="618"/>
      <c r="AK5" s="618"/>
      <c r="AL5" s="619">
        <v>22.9</v>
      </c>
      <c r="AM5" s="620"/>
      <c r="AN5" s="620"/>
      <c r="AO5" s="621"/>
      <c r="AP5" s="611" t="s">
        <v>211</v>
      </c>
      <c r="AQ5" s="612"/>
      <c r="AR5" s="612"/>
      <c r="AS5" s="612"/>
      <c r="AT5" s="612"/>
      <c r="AU5" s="612"/>
      <c r="AV5" s="612"/>
      <c r="AW5" s="612"/>
      <c r="AX5" s="612"/>
      <c r="AY5" s="612"/>
      <c r="AZ5" s="612"/>
      <c r="BA5" s="612"/>
      <c r="BB5" s="612"/>
      <c r="BC5" s="612"/>
      <c r="BD5" s="612"/>
      <c r="BE5" s="612"/>
      <c r="BF5" s="613"/>
      <c r="BG5" s="625">
        <v>1373391</v>
      </c>
      <c r="BH5" s="626"/>
      <c r="BI5" s="626"/>
      <c r="BJ5" s="626"/>
      <c r="BK5" s="626"/>
      <c r="BL5" s="626"/>
      <c r="BM5" s="626"/>
      <c r="BN5" s="627"/>
      <c r="BO5" s="628">
        <v>97.4</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79971</v>
      </c>
      <c r="S6" s="626"/>
      <c r="T6" s="626"/>
      <c r="U6" s="626"/>
      <c r="V6" s="626"/>
      <c r="W6" s="626"/>
      <c r="X6" s="626"/>
      <c r="Y6" s="627"/>
      <c r="Z6" s="628">
        <v>0.7</v>
      </c>
      <c r="AA6" s="628"/>
      <c r="AB6" s="628"/>
      <c r="AC6" s="628"/>
      <c r="AD6" s="629">
        <v>79971</v>
      </c>
      <c r="AE6" s="629"/>
      <c r="AF6" s="629"/>
      <c r="AG6" s="629"/>
      <c r="AH6" s="629"/>
      <c r="AI6" s="629"/>
      <c r="AJ6" s="629"/>
      <c r="AK6" s="629"/>
      <c r="AL6" s="630">
        <v>1.3</v>
      </c>
      <c r="AM6" s="631"/>
      <c r="AN6" s="631"/>
      <c r="AO6" s="632"/>
      <c r="AP6" s="622" t="s">
        <v>217</v>
      </c>
      <c r="AQ6" s="623"/>
      <c r="AR6" s="623"/>
      <c r="AS6" s="623"/>
      <c r="AT6" s="623"/>
      <c r="AU6" s="623"/>
      <c r="AV6" s="623"/>
      <c r="AW6" s="623"/>
      <c r="AX6" s="623"/>
      <c r="AY6" s="623"/>
      <c r="AZ6" s="623"/>
      <c r="BA6" s="623"/>
      <c r="BB6" s="623"/>
      <c r="BC6" s="623"/>
      <c r="BD6" s="623"/>
      <c r="BE6" s="623"/>
      <c r="BF6" s="624"/>
      <c r="BG6" s="625">
        <v>1373391</v>
      </c>
      <c r="BH6" s="626"/>
      <c r="BI6" s="626"/>
      <c r="BJ6" s="626"/>
      <c r="BK6" s="626"/>
      <c r="BL6" s="626"/>
      <c r="BM6" s="626"/>
      <c r="BN6" s="627"/>
      <c r="BO6" s="628">
        <v>97.4</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96531</v>
      </c>
      <c r="CS6" s="626"/>
      <c r="CT6" s="626"/>
      <c r="CU6" s="626"/>
      <c r="CV6" s="626"/>
      <c r="CW6" s="626"/>
      <c r="CX6" s="626"/>
      <c r="CY6" s="627"/>
      <c r="CZ6" s="628">
        <v>0.9</v>
      </c>
      <c r="DA6" s="628"/>
      <c r="DB6" s="628"/>
      <c r="DC6" s="628"/>
      <c r="DD6" s="634" t="s">
        <v>212</v>
      </c>
      <c r="DE6" s="626"/>
      <c r="DF6" s="626"/>
      <c r="DG6" s="626"/>
      <c r="DH6" s="626"/>
      <c r="DI6" s="626"/>
      <c r="DJ6" s="626"/>
      <c r="DK6" s="626"/>
      <c r="DL6" s="626"/>
      <c r="DM6" s="626"/>
      <c r="DN6" s="626"/>
      <c r="DO6" s="626"/>
      <c r="DP6" s="627"/>
      <c r="DQ6" s="634">
        <v>96531</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1855</v>
      </c>
      <c r="S7" s="626"/>
      <c r="T7" s="626"/>
      <c r="U7" s="626"/>
      <c r="V7" s="626"/>
      <c r="W7" s="626"/>
      <c r="X7" s="626"/>
      <c r="Y7" s="627"/>
      <c r="Z7" s="628">
        <v>0</v>
      </c>
      <c r="AA7" s="628"/>
      <c r="AB7" s="628"/>
      <c r="AC7" s="628"/>
      <c r="AD7" s="629">
        <v>1855</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550542</v>
      </c>
      <c r="BH7" s="626"/>
      <c r="BI7" s="626"/>
      <c r="BJ7" s="626"/>
      <c r="BK7" s="626"/>
      <c r="BL7" s="626"/>
      <c r="BM7" s="626"/>
      <c r="BN7" s="627"/>
      <c r="BO7" s="628">
        <v>39.1</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1321128</v>
      </c>
      <c r="CS7" s="626"/>
      <c r="CT7" s="626"/>
      <c r="CU7" s="626"/>
      <c r="CV7" s="626"/>
      <c r="CW7" s="626"/>
      <c r="CX7" s="626"/>
      <c r="CY7" s="627"/>
      <c r="CZ7" s="628">
        <v>12.7</v>
      </c>
      <c r="DA7" s="628"/>
      <c r="DB7" s="628"/>
      <c r="DC7" s="628"/>
      <c r="DD7" s="634">
        <v>6976</v>
      </c>
      <c r="DE7" s="626"/>
      <c r="DF7" s="626"/>
      <c r="DG7" s="626"/>
      <c r="DH7" s="626"/>
      <c r="DI7" s="626"/>
      <c r="DJ7" s="626"/>
      <c r="DK7" s="626"/>
      <c r="DL7" s="626"/>
      <c r="DM7" s="626"/>
      <c r="DN7" s="626"/>
      <c r="DO7" s="626"/>
      <c r="DP7" s="627"/>
      <c r="DQ7" s="634">
        <v>967460</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7408</v>
      </c>
      <c r="S8" s="626"/>
      <c r="T8" s="626"/>
      <c r="U8" s="626"/>
      <c r="V8" s="626"/>
      <c r="W8" s="626"/>
      <c r="X8" s="626"/>
      <c r="Y8" s="627"/>
      <c r="Z8" s="628">
        <v>0.1</v>
      </c>
      <c r="AA8" s="628"/>
      <c r="AB8" s="628"/>
      <c r="AC8" s="628"/>
      <c r="AD8" s="629">
        <v>7408</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23411</v>
      </c>
      <c r="BH8" s="626"/>
      <c r="BI8" s="626"/>
      <c r="BJ8" s="626"/>
      <c r="BK8" s="626"/>
      <c r="BL8" s="626"/>
      <c r="BM8" s="626"/>
      <c r="BN8" s="627"/>
      <c r="BO8" s="628">
        <v>1.7</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2133276</v>
      </c>
      <c r="CS8" s="626"/>
      <c r="CT8" s="626"/>
      <c r="CU8" s="626"/>
      <c r="CV8" s="626"/>
      <c r="CW8" s="626"/>
      <c r="CX8" s="626"/>
      <c r="CY8" s="627"/>
      <c r="CZ8" s="628">
        <v>20.5</v>
      </c>
      <c r="DA8" s="628"/>
      <c r="DB8" s="628"/>
      <c r="DC8" s="628"/>
      <c r="DD8" s="634">
        <v>48953</v>
      </c>
      <c r="DE8" s="626"/>
      <c r="DF8" s="626"/>
      <c r="DG8" s="626"/>
      <c r="DH8" s="626"/>
      <c r="DI8" s="626"/>
      <c r="DJ8" s="626"/>
      <c r="DK8" s="626"/>
      <c r="DL8" s="626"/>
      <c r="DM8" s="626"/>
      <c r="DN8" s="626"/>
      <c r="DO8" s="626"/>
      <c r="DP8" s="627"/>
      <c r="DQ8" s="634">
        <v>1210055</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4639</v>
      </c>
      <c r="S9" s="626"/>
      <c r="T9" s="626"/>
      <c r="U9" s="626"/>
      <c r="V9" s="626"/>
      <c r="W9" s="626"/>
      <c r="X9" s="626"/>
      <c r="Y9" s="627"/>
      <c r="Z9" s="628">
        <v>0</v>
      </c>
      <c r="AA9" s="628"/>
      <c r="AB9" s="628"/>
      <c r="AC9" s="628"/>
      <c r="AD9" s="629">
        <v>4639</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468950</v>
      </c>
      <c r="BH9" s="626"/>
      <c r="BI9" s="626"/>
      <c r="BJ9" s="626"/>
      <c r="BK9" s="626"/>
      <c r="BL9" s="626"/>
      <c r="BM9" s="626"/>
      <c r="BN9" s="627"/>
      <c r="BO9" s="628">
        <v>33.299999999999997</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1791095</v>
      </c>
      <c r="CS9" s="626"/>
      <c r="CT9" s="626"/>
      <c r="CU9" s="626"/>
      <c r="CV9" s="626"/>
      <c r="CW9" s="626"/>
      <c r="CX9" s="626"/>
      <c r="CY9" s="627"/>
      <c r="CZ9" s="628">
        <v>17.2</v>
      </c>
      <c r="DA9" s="628"/>
      <c r="DB9" s="628"/>
      <c r="DC9" s="628"/>
      <c r="DD9" s="634">
        <v>7396</v>
      </c>
      <c r="DE9" s="626"/>
      <c r="DF9" s="626"/>
      <c r="DG9" s="626"/>
      <c r="DH9" s="626"/>
      <c r="DI9" s="626"/>
      <c r="DJ9" s="626"/>
      <c r="DK9" s="626"/>
      <c r="DL9" s="626"/>
      <c r="DM9" s="626"/>
      <c r="DN9" s="626"/>
      <c r="DO9" s="626"/>
      <c r="DP9" s="627"/>
      <c r="DQ9" s="634">
        <v>1353405</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245641</v>
      </c>
      <c r="S10" s="626"/>
      <c r="T10" s="626"/>
      <c r="U10" s="626"/>
      <c r="V10" s="626"/>
      <c r="W10" s="626"/>
      <c r="X10" s="626"/>
      <c r="Y10" s="627"/>
      <c r="Z10" s="628">
        <v>2.2000000000000002</v>
      </c>
      <c r="AA10" s="628"/>
      <c r="AB10" s="628"/>
      <c r="AC10" s="628"/>
      <c r="AD10" s="629">
        <v>245641</v>
      </c>
      <c r="AE10" s="629"/>
      <c r="AF10" s="629"/>
      <c r="AG10" s="629"/>
      <c r="AH10" s="629"/>
      <c r="AI10" s="629"/>
      <c r="AJ10" s="629"/>
      <c r="AK10" s="629"/>
      <c r="AL10" s="630">
        <v>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34859</v>
      </c>
      <c r="BH10" s="626"/>
      <c r="BI10" s="626"/>
      <c r="BJ10" s="626"/>
      <c r="BK10" s="626"/>
      <c r="BL10" s="626"/>
      <c r="BM10" s="626"/>
      <c r="BN10" s="627"/>
      <c r="BO10" s="628">
        <v>2.5</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25295</v>
      </c>
      <c r="CS10" s="626"/>
      <c r="CT10" s="626"/>
      <c r="CU10" s="626"/>
      <c r="CV10" s="626"/>
      <c r="CW10" s="626"/>
      <c r="CX10" s="626"/>
      <c r="CY10" s="627"/>
      <c r="CZ10" s="628">
        <v>0.2</v>
      </c>
      <c r="DA10" s="628"/>
      <c r="DB10" s="628"/>
      <c r="DC10" s="628"/>
      <c r="DD10" s="634" t="s">
        <v>113</v>
      </c>
      <c r="DE10" s="626"/>
      <c r="DF10" s="626"/>
      <c r="DG10" s="626"/>
      <c r="DH10" s="626"/>
      <c r="DI10" s="626"/>
      <c r="DJ10" s="626"/>
      <c r="DK10" s="626"/>
      <c r="DL10" s="626"/>
      <c r="DM10" s="626"/>
      <c r="DN10" s="626"/>
      <c r="DO10" s="626"/>
      <c r="DP10" s="627"/>
      <c r="DQ10" s="634">
        <v>18992</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3595</v>
      </c>
      <c r="S11" s="626"/>
      <c r="T11" s="626"/>
      <c r="U11" s="626"/>
      <c r="V11" s="626"/>
      <c r="W11" s="626"/>
      <c r="X11" s="626"/>
      <c r="Y11" s="627"/>
      <c r="Z11" s="628">
        <v>0</v>
      </c>
      <c r="AA11" s="628"/>
      <c r="AB11" s="628"/>
      <c r="AC11" s="628"/>
      <c r="AD11" s="629">
        <v>3595</v>
      </c>
      <c r="AE11" s="629"/>
      <c r="AF11" s="629"/>
      <c r="AG11" s="629"/>
      <c r="AH11" s="629"/>
      <c r="AI11" s="629"/>
      <c r="AJ11" s="629"/>
      <c r="AK11" s="629"/>
      <c r="AL11" s="630">
        <v>0.1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23322</v>
      </c>
      <c r="BH11" s="626"/>
      <c r="BI11" s="626"/>
      <c r="BJ11" s="626"/>
      <c r="BK11" s="626"/>
      <c r="BL11" s="626"/>
      <c r="BM11" s="626"/>
      <c r="BN11" s="627"/>
      <c r="BO11" s="628">
        <v>1.7</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621977</v>
      </c>
      <c r="CS11" s="626"/>
      <c r="CT11" s="626"/>
      <c r="CU11" s="626"/>
      <c r="CV11" s="626"/>
      <c r="CW11" s="626"/>
      <c r="CX11" s="626"/>
      <c r="CY11" s="627"/>
      <c r="CZ11" s="628">
        <v>6</v>
      </c>
      <c r="DA11" s="628"/>
      <c r="DB11" s="628"/>
      <c r="DC11" s="628"/>
      <c r="DD11" s="634">
        <v>79126</v>
      </c>
      <c r="DE11" s="626"/>
      <c r="DF11" s="626"/>
      <c r="DG11" s="626"/>
      <c r="DH11" s="626"/>
      <c r="DI11" s="626"/>
      <c r="DJ11" s="626"/>
      <c r="DK11" s="626"/>
      <c r="DL11" s="626"/>
      <c r="DM11" s="626"/>
      <c r="DN11" s="626"/>
      <c r="DO11" s="626"/>
      <c r="DP11" s="627"/>
      <c r="DQ11" s="634">
        <v>237112</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700149</v>
      </c>
      <c r="BH12" s="626"/>
      <c r="BI12" s="626"/>
      <c r="BJ12" s="626"/>
      <c r="BK12" s="626"/>
      <c r="BL12" s="626"/>
      <c r="BM12" s="626"/>
      <c r="BN12" s="627"/>
      <c r="BO12" s="628">
        <v>49.7</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576760</v>
      </c>
      <c r="CS12" s="626"/>
      <c r="CT12" s="626"/>
      <c r="CU12" s="626"/>
      <c r="CV12" s="626"/>
      <c r="CW12" s="626"/>
      <c r="CX12" s="626"/>
      <c r="CY12" s="627"/>
      <c r="CZ12" s="628">
        <v>5.5</v>
      </c>
      <c r="DA12" s="628"/>
      <c r="DB12" s="628"/>
      <c r="DC12" s="628"/>
      <c r="DD12" s="634">
        <v>246543</v>
      </c>
      <c r="DE12" s="626"/>
      <c r="DF12" s="626"/>
      <c r="DG12" s="626"/>
      <c r="DH12" s="626"/>
      <c r="DI12" s="626"/>
      <c r="DJ12" s="626"/>
      <c r="DK12" s="626"/>
      <c r="DL12" s="626"/>
      <c r="DM12" s="626"/>
      <c r="DN12" s="626"/>
      <c r="DO12" s="626"/>
      <c r="DP12" s="627"/>
      <c r="DQ12" s="634">
        <v>237097</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22954</v>
      </c>
      <c r="S13" s="626"/>
      <c r="T13" s="626"/>
      <c r="U13" s="626"/>
      <c r="V13" s="626"/>
      <c r="W13" s="626"/>
      <c r="X13" s="626"/>
      <c r="Y13" s="627"/>
      <c r="Z13" s="628">
        <v>0.2</v>
      </c>
      <c r="AA13" s="628"/>
      <c r="AB13" s="628"/>
      <c r="AC13" s="628"/>
      <c r="AD13" s="629">
        <v>22954</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690821</v>
      </c>
      <c r="BH13" s="626"/>
      <c r="BI13" s="626"/>
      <c r="BJ13" s="626"/>
      <c r="BK13" s="626"/>
      <c r="BL13" s="626"/>
      <c r="BM13" s="626"/>
      <c r="BN13" s="627"/>
      <c r="BO13" s="628">
        <v>49</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1164771</v>
      </c>
      <c r="CS13" s="626"/>
      <c r="CT13" s="626"/>
      <c r="CU13" s="626"/>
      <c r="CV13" s="626"/>
      <c r="CW13" s="626"/>
      <c r="CX13" s="626"/>
      <c r="CY13" s="627"/>
      <c r="CZ13" s="628">
        <v>11.2</v>
      </c>
      <c r="DA13" s="628"/>
      <c r="DB13" s="628"/>
      <c r="DC13" s="628"/>
      <c r="DD13" s="634">
        <v>388835</v>
      </c>
      <c r="DE13" s="626"/>
      <c r="DF13" s="626"/>
      <c r="DG13" s="626"/>
      <c r="DH13" s="626"/>
      <c r="DI13" s="626"/>
      <c r="DJ13" s="626"/>
      <c r="DK13" s="626"/>
      <c r="DL13" s="626"/>
      <c r="DM13" s="626"/>
      <c r="DN13" s="626"/>
      <c r="DO13" s="626"/>
      <c r="DP13" s="627"/>
      <c r="DQ13" s="634">
        <v>822103</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49328</v>
      </c>
      <c r="BH14" s="626"/>
      <c r="BI14" s="626"/>
      <c r="BJ14" s="626"/>
      <c r="BK14" s="626"/>
      <c r="BL14" s="626"/>
      <c r="BM14" s="626"/>
      <c r="BN14" s="627"/>
      <c r="BO14" s="628">
        <v>3.5</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546761</v>
      </c>
      <c r="CS14" s="626"/>
      <c r="CT14" s="626"/>
      <c r="CU14" s="626"/>
      <c r="CV14" s="626"/>
      <c r="CW14" s="626"/>
      <c r="CX14" s="626"/>
      <c r="CY14" s="627"/>
      <c r="CZ14" s="628">
        <v>5.3</v>
      </c>
      <c r="DA14" s="628"/>
      <c r="DB14" s="628"/>
      <c r="DC14" s="628"/>
      <c r="DD14" s="634">
        <v>133746</v>
      </c>
      <c r="DE14" s="626"/>
      <c r="DF14" s="626"/>
      <c r="DG14" s="626"/>
      <c r="DH14" s="626"/>
      <c r="DI14" s="626"/>
      <c r="DJ14" s="626"/>
      <c r="DK14" s="626"/>
      <c r="DL14" s="626"/>
      <c r="DM14" s="626"/>
      <c r="DN14" s="626"/>
      <c r="DO14" s="626"/>
      <c r="DP14" s="627"/>
      <c r="DQ14" s="634">
        <v>376995</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3156</v>
      </c>
      <c r="S15" s="626"/>
      <c r="T15" s="626"/>
      <c r="U15" s="626"/>
      <c r="V15" s="626"/>
      <c r="W15" s="626"/>
      <c r="X15" s="626"/>
      <c r="Y15" s="627"/>
      <c r="Z15" s="628">
        <v>0</v>
      </c>
      <c r="AA15" s="628"/>
      <c r="AB15" s="628"/>
      <c r="AC15" s="628"/>
      <c r="AD15" s="629">
        <v>3156</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73372</v>
      </c>
      <c r="BH15" s="626"/>
      <c r="BI15" s="626"/>
      <c r="BJ15" s="626"/>
      <c r="BK15" s="626"/>
      <c r="BL15" s="626"/>
      <c r="BM15" s="626"/>
      <c r="BN15" s="627"/>
      <c r="BO15" s="628">
        <v>5.2</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696058</v>
      </c>
      <c r="CS15" s="626"/>
      <c r="CT15" s="626"/>
      <c r="CU15" s="626"/>
      <c r="CV15" s="626"/>
      <c r="CW15" s="626"/>
      <c r="CX15" s="626"/>
      <c r="CY15" s="627"/>
      <c r="CZ15" s="628">
        <v>6.7</v>
      </c>
      <c r="DA15" s="628"/>
      <c r="DB15" s="628"/>
      <c r="DC15" s="628"/>
      <c r="DD15" s="634">
        <v>29284</v>
      </c>
      <c r="DE15" s="626"/>
      <c r="DF15" s="626"/>
      <c r="DG15" s="626"/>
      <c r="DH15" s="626"/>
      <c r="DI15" s="626"/>
      <c r="DJ15" s="626"/>
      <c r="DK15" s="626"/>
      <c r="DL15" s="626"/>
      <c r="DM15" s="626"/>
      <c r="DN15" s="626"/>
      <c r="DO15" s="626"/>
      <c r="DP15" s="627"/>
      <c r="DQ15" s="634">
        <v>603204</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5031799</v>
      </c>
      <c r="S16" s="626"/>
      <c r="T16" s="626"/>
      <c r="U16" s="626"/>
      <c r="V16" s="626"/>
      <c r="W16" s="626"/>
      <c r="X16" s="626"/>
      <c r="Y16" s="627"/>
      <c r="Z16" s="628">
        <v>45.9</v>
      </c>
      <c r="AA16" s="628"/>
      <c r="AB16" s="628"/>
      <c r="AC16" s="628"/>
      <c r="AD16" s="629">
        <v>4362399</v>
      </c>
      <c r="AE16" s="629"/>
      <c r="AF16" s="629"/>
      <c r="AG16" s="629"/>
      <c r="AH16" s="629"/>
      <c r="AI16" s="629"/>
      <c r="AJ16" s="629"/>
      <c r="AK16" s="629"/>
      <c r="AL16" s="630">
        <v>70.8</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932</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932</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4362399</v>
      </c>
      <c r="S17" s="626"/>
      <c r="T17" s="626"/>
      <c r="U17" s="626"/>
      <c r="V17" s="626"/>
      <c r="W17" s="626"/>
      <c r="X17" s="626"/>
      <c r="Y17" s="627"/>
      <c r="Z17" s="628">
        <v>39.799999999999997</v>
      </c>
      <c r="AA17" s="628"/>
      <c r="AB17" s="628"/>
      <c r="AC17" s="628"/>
      <c r="AD17" s="629">
        <v>4362399</v>
      </c>
      <c r="AE17" s="629"/>
      <c r="AF17" s="629"/>
      <c r="AG17" s="629"/>
      <c r="AH17" s="629"/>
      <c r="AI17" s="629"/>
      <c r="AJ17" s="629"/>
      <c r="AK17" s="629"/>
      <c r="AL17" s="630">
        <v>70.8</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1436440</v>
      </c>
      <c r="CS17" s="626"/>
      <c r="CT17" s="626"/>
      <c r="CU17" s="626"/>
      <c r="CV17" s="626"/>
      <c r="CW17" s="626"/>
      <c r="CX17" s="626"/>
      <c r="CY17" s="627"/>
      <c r="CZ17" s="628">
        <v>13.8</v>
      </c>
      <c r="DA17" s="628"/>
      <c r="DB17" s="628"/>
      <c r="DC17" s="628"/>
      <c r="DD17" s="634" t="s">
        <v>113</v>
      </c>
      <c r="DE17" s="626"/>
      <c r="DF17" s="626"/>
      <c r="DG17" s="626"/>
      <c r="DH17" s="626"/>
      <c r="DI17" s="626"/>
      <c r="DJ17" s="626"/>
      <c r="DK17" s="626"/>
      <c r="DL17" s="626"/>
      <c r="DM17" s="626"/>
      <c r="DN17" s="626"/>
      <c r="DO17" s="626"/>
      <c r="DP17" s="627"/>
      <c r="DQ17" s="634">
        <v>1356304</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669400</v>
      </c>
      <c r="S18" s="626"/>
      <c r="T18" s="626"/>
      <c r="U18" s="626"/>
      <c r="V18" s="626"/>
      <c r="W18" s="626"/>
      <c r="X18" s="626"/>
      <c r="Y18" s="627"/>
      <c r="Z18" s="628">
        <v>6.1</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35963</v>
      </c>
      <c r="BH19" s="626"/>
      <c r="BI19" s="626"/>
      <c r="BJ19" s="626"/>
      <c r="BK19" s="626"/>
      <c r="BL19" s="626"/>
      <c r="BM19" s="626"/>
      <c r="BN19" s="627"/>
      <c r="BO19" s="628">
        <v>2.6</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6810372</v>
      </c>
      <c r="S20" s="626"/>
      <c r="T20" s="626"/>
      <c r="U20" s="626"/>
      <c r="V20" s="626"/>
      <c r="W20" s="626"/>
      <c r="X20" s="626"/>
      <c r="Y20" s="627"/>
      <c r="Z20" s="628">
        <v>62.1</v>
      </c>
      <c r="AA20" s="628"/>
      <c r="AB20" s="628"/>
      <c r="AC20" s="628"/>
      <c r="AD20" s="629">
        <v>6140972</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35963</v>
      </c>
      <c r="BH20" s="626"/>
      <c r="BI20" s="626"/>
      <c r="BJ20" s="626"/>
      <c r="BK20" s="626"/>
      <c r="BL20" s="626"/>
      <c r="BM20" s="626"/>
      <c r="BN20" s="627"/>
      <c r="BO20" s="628">
        <v>2.6</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10411024</v>
      </c>
      <c r="CS20" s="626"/>
      <c r="CT20" s="626"/>
      <c r="CU20" s="626"/>
      <c r="CV20" s="626"/>
      <c r="CW20" s="626"/>
      <c r="CX20" s="626"/>
      <c r="CY20" s="627"/>
      <c r="CZ20" s="628">
        <v>100</v>
      </c>
      <c r="DA20" s="628"/>
      <c r="DB20" s="628"/>
      <c r="DC20" s="628"/>
      <c r="DD20" s="634">
        <v>940859</v>
      </c>
      <c r="DE20" s="626"/>
      <c r="DF20" s="626"/>
      <c r="DG20" s="626"/>
      <c r="DH20" s="626"/>
      <c r="DI20" s="626"/>
      <c r="DJ20" s="626"/>
      <c r="DK20" s="626"/>
      <c r="DL20" s="626"/>
      <c r="DM20" s="626"/>
      <c r="DN20" s="626"/>
      <c r="DO20" s="626"/>
      <c r="DP20" s="627"/>
      <c r="DQ20" s="634">
        <v>7280190</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2577</v>
      </c>
      <c r="S21" s="626"/>
      <c r="T21" s="626"/>
      <c r="U21" s="626"/>
      <c r="V21" s="626"/>
      <c r="W21" s="626"/>
      <c r="X21" s="626"/>
      <c r="Y21" s="627"/>
      <c r="Z21" s="628">
        <v>0</v>
      </c>
      <c r="AA21" s="628"/>
      <c r="AB21" s="628"/>
      <c r="AC21" s="628"/>
      <c r="AD21" s="629">
        <v>2577</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35963</v>
      </c>
      <c r="BH21" s="626"/>
      <c r="BI21" s="626"/>
      <c r="BJ21" s="626"/>
      <c r="BK21" s="626"/>
      <c r="BL21" s="626"/>
      <c r="BM21" s="626"/>
      <c r="BN21" s="627"/>
      <c r="BO21" s="628">
        <v>2.6</v>
      </c>
      <c r="BP21" s="628"/>
      <c r="BQ21" s="628"/>
      <c r="BR21" s="628"/>
      <c r="BS21" s="634" t="s">
        <v>113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5291</v>
      </c>
      <c r="S22" s="626"/>
      <c r="T22" s="626"/>
      <c r="U22" s="626"/>
      <c r="V22" s="626"/>
      <c r="W22" s="626"/>
      <c r="X22" s="626"/>
      <c r="Y22" s="627"/>
      <c r="Z22" s="628">
        <v>0</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247818</v>
      </c>
      <c r="S23" s="626"/>
      <c r="T23" s="626"/>
      <c r="U23" s="626"/>
      <c r="V23" s="626"/>
      <c r="W23" s="626"/>
      <c r="X23" s="626"/>
      <c r="Y23" s="627"/>
      <c r="Z23" s="628">
        <v>2.2999999999999998</v>
      </c>
      <c r="AA23" s="628"/>
      <c r="AB23" s="628"/>
      <c r="AC23" s="628"/>
      <c r="AD23" s="629">
        <v>8575</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62258</v>
      </c>
      <c r="S24" s="626"/>
      <c r="T24" s="626"/>
      <c r="U24" s="626"/>
      <c r="V24" s="626"/>
      <c r="W24" s="626"/>
      <c r="X24" s="626"/>
      <c r="Y24" s="627"/>
      <c r="Z24" s="628">
        <v>0.6</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3735094</v>
      </c>
      <c r="CS24" s="615"/>
      <c r="CT24" s="615"/>
      <c r="CU24" s="615"/>
      <c r="CV24" s="615"/>
      <c r="CW24" s="615"/>
      <c r="CX24" s="615"/>
      <c r="CY24" s="616"/>
      <c r="CZ24" s="654">
        <v>35.9</v>
      </c>
      <c r="DA24" s="655"/>
      <c r="DB24" s="655"/>
      <c r="DC24" s="656"/>
      <c r="DD24" s="653">
        <v>2854674</v>
      </c>
      <c r="DE24" s="615"/>
      <c r="DF24" s="615"/>
      <c r="DG24" s="615"/>
      <c r="DH24" s="615"/>
      <c r="DI24" s="615"/>
      <c r="DJ24" s="615"/>
      <c r="DK24" s="616"/>
      <c r="DL24" s="653">
        <v>2821683</v>
      </c>
      <c r="DM24" s="615"/>
      <c r="DN24" s="615"/>
      <c r="DO24" s="615"/>
      <c r="DP24" s="615"/>
      <c r="DQ24" s="615"/>
      <c r="DR24" s="615"/>
      <c r="DS24" s="615"/>
      <c r="DT24" s="615"/>
      <c r="DU24" s="615"/>
      <c r="DV24" s="616"/>
      <c r="DW24" s="619">
        <v>43.9</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570069</v>
      </c>
      <c r="S25" s="626"/>
      <c r="T25" s="626"/>
      <c r="U25" s="626"/>
      <c r="V25" s="626"/>
      <c r="W25" s="626"/>
      <c r="X25" s="626"/>
      <c r="Y25" s="627"/>
      <c r="Z25" s="628">
        <v>5.2</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1352733</v>
      </c>
      <c r="CS25" s="645"/>
      <c r="CT25" s="645"/>
      <c r="CU25" s="645"/>
      <c r="CV25" s="645"/>
      <c r="CW25" s="645"/>
      <c r="CX25" s="645"/>
      <c r="CY25" s="646"/>
      <c r="CZ25" s="659">
        <v>13</v>
      </c>
      <c r="DA25" s="660"/>
      <c r="DB25" s="660"/>
      <c r="DC25" s="661"/>
      <c r="DD25" s="634">
        <v>1170598</v>
      </c>
      <c r="DE25" s="645"/>
      <c r="DF25" s="645"/>
      <c r="DG25" s="645"/>
      <c r="DH25" s="645"/>
      <c r="DI25" s="645"/>
      <c r="DJ25" s="645"/>
      <c r="DK25" s="646"/>
      <c r="DL25" s="634">
        <v>1140199</v>
      </c>
      <c r="DM25" s="645"/>
      <c r="DN25" s="645"/>
      <c r="DO25" s="645"/>
      <c r="DP25" s="645"/>
      <c r="DQ25" s="645"/>
      <c r="DR25" s="645"/>
      <c r="DS25" s="645"/>
      <c r="DT25" s="645"/>
      <c r="DU25" s="645"/>
      <c r="DV25" s="646"/>
      <c r="DW25" s="630">
        <v>17.8</v>
      </c>
      <c r="DX25" s="657"/>
      <c r="DY25" s="657"/>
      <c r="DZ25" s="657"/>
      <c r="EA25" s="657"/>
      <c r="EB25" s="657"/>
      <c r="EC25" s="658"/>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815957</v>
      </c>
      <c r="CS26" s="626"/>
      <c r="CT26" s="626"/>
      <c r="CU26" s="626"/>
      <c r="CV26" s="626"/>
      <c r="CW26" s="626"/>
      <c r="CX26" s="626"/>
      <c r="CY26" s="627"/>
      <c r="CZ26" s="659">
        <v>7.8</v>
      </c>
      <c r="DA26" s="660"/>
      <c r="DB26" s="660"/>
      <c r="DC26" s="661"/>
      <c r="DD26" s="634">
        <v>669906</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7"/>
      <c r="DY26" s="657"/>
      <c r="DZ26" s="657"/>
      <c r="EA26" s="657"/>
      <c r="EB26" s="657"/>
      <c r="EC26" s="658"/>
    </row>
    <row r="27" spans="2:133" ht="11.25" customHeight="1" x14ac:dyDescent="0.15">
      <c r="B27" s="622" t="s">
        <v>282</v>
      </c>
      <c r="C27" s="623"/>
      <c r="D27" s="623"/>
      <c r="E27" s="623"/>
      <c r="F27" s="623"/>
      <c r="G27" s="623"/>
      <c r="H27" s="623"/>
      <c r="I27" s="623"/>
      <c r="J27" s="623"/>
      <c r="K27" s="623"/>
      <c r="L27" s="623"/>
      <c r="M27" s="623"/>
      <c r="N27" s="623"/>
      <c r="O27" s="623"/>
      <c r="P27" s="623"/>
      <c r="Q27" s="624"/>
      <c r="R27" s="625">
        <v>767393</v>
      </c>
      <c r="S27" s="626"/>
      <c r="T27" s="626"/>
      <c r="U27" s="626"/>
      <c r="V27" s="626"/>
      <c r="W27" s="626"/>
      <c r="X27" s="626"/>
      <c r="Y27" s="627"/>
      <c r="Z27" s="628">
        <v>7</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1409354</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945921</v>
      </c>
      <c r="CS27" s="645"/>
      <c r="CT27" s="645"/>
      <c r="CU27" s="645"/>
      <c r="CV27" s="645"/>
      <c r="CW27" s="645"/>
      <c r="CX27" s="645"/>
      <c r="CY27" s="646"/>
      <c r="CZ27" s="659">
        <v>9.1</v>
      </c>
      <c r="DA27" s="660"/>
      <c r="DB27" s="660"/>
      <c r="DC27" s="661"/>
      <c r="DD27" s="634">
        <v>327772</v>
      </c>
      <c r="DE27" s="645"/>
      <c r="DF27" s="645"/>
      <c r="DG27" s="645"/>
      <c r="DH27" s="645"/>
      <c r="DI27" s="645"/>
      <c r="DJ27" s="645"/>
      <c r="DK27" s="646"/>
      <c r="DL27" s="634">
        <v>325180</v>
      </c>
      <c r="DM27" s="645"/>
      <c r="DN27" s="645"/>
      <c r="DO27" s="645"/>
      <c r="DP27" s="645"/>
      <c r="DQ27" s="645"/>
      <c r="DR27" s="645"/>
      <c r="DS27" s="645"/>
      <c r="DT27" s="645"/>
      <c r="DU27" s="645"/>
      <c r="DV27" s="646"/>
      <c r="DW27" s="630">
        <v>5.0999999999999996</v>
      </c>
      <c r="DX27" s="657"/>
      <c r="DY27" s="657"/>
      <c r="DZ27" s="657"/>
      <c r="EA27" s="657"/>
      <c r="EB27" s="657"/>
      <c r="EC27" s="658"/>
    </row>
    <row r="28" spans="2:133" ht="11.25" customHeight="1" x14ac:dyDescent="0.15">
      <c r="B28" s="622" t="s">
        <v>285</v>
      </c>
      <c r="C28" s="623"/>
      <c r="D28" s="623"/>
      <c r="E28" s="623"/>
      <c r="F28" s="623"/>
      <c r="G28" s="623"/>
      <c r="H28" s="623"/>
      <c r="I28" s="623"/>
      <c r="J28" s="623"/>
      <c r="K28" s="623"/>
      <c r="L28" s="623"/>
      <c r="M28" s="623"/>
      <c r="N28" s="623"/>
      <c r="O28" s="623"/>
      <c r="P28" s="623"/>
      <c r="Q28" s="624"/>
      <c r="R28" s="625">
        <v>16857</v>
      </c>
      <c r="S28" s="626"/>
      <c r="T28" s="626"/>
      <c r="U28" s="626"/>
      <c r="V28" s="626"/>
      <c r="W28" s="626"/>
      <c r="X28" s="626"/>
      <c r="Y28" s="627"/>
      <c r="Z28" s="628">
        <v>0.2</v>
      </c>
      <c r="AA28" s="628"/>
      <c r="AB28" s="628"/>
      <c r="AC28" s="628"/>
      <c r="AD28" s="629">
        <v>5411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1436440</v>
      </c>
      <c r="CS28" s="626"/>
      <c r="CT28" s="626"/>
      <c r="CU28" s="626"/>
      <c r="CV28" s="626"/>
      <c r="CW28" s="626"/>
      <c r="CX28" s="626"/>
      <c r="CY28" s="627"/>
      <c r="CZ28" s="659">
        <v>13.8</v>
      </c>
      <c r="DA28" s="660"/>
      <c r="DB28" s="660"/>
      <c r="DC28" s="661"/>
      <c r="DD28" s="634">
        <v>1356304</v>
      </c>
      <c r="DE28" s="626"/>
      <c r="DF28" s="626"/>
      <c r="DG28" s="626"/>
      <c r="DH28" s="626"/>
      <c r="DI28" s="626"/>
      <c r="DJ28" s="626"/>
      <c r="DK28" s="627"/>
      <c r="DL28" s="634">
        <v>1356304</v>
      </c>
      <c r="DM28" s="626"/>
      <c r="DN28" s="626"/>
      <c r="DO28" s="626"/>
      <c r="DP28" s="626"/>
      <c r="DQ28" s="626"/>
      <c r="DR28" s="626"/>
      <c r="DS28" s="626"/>
      <c r="DT28" s="626"/>
      <c r="DU28" s="626"/>
      <c r="DV28" s="627"/>
      <c r="DW28" s="630">
        <v>21.1</v>
      </c>
      <c r="DX28" s="657"/>
      <c r="DY28" s="657"/>
      <c r="DZ28" s="657"/>
      <c r="EA28" s="657"/>
      <c r="EB28" s="657"/>
      <c r="EC28" s="658"/>
    </row>
    <row r="29" spans="2:133" ht="11.25" customHeight="1" x14ac:dyDescent="0.15">
      <c r="B29" s="622" t="s">
        <v>287</v>
      </c>
      <c r="C29" s="623"/>
      <c r="D29" s="623"/>
      <c r="E29" s="623"/>
      <c r="F29" s="623"/>
      <c r="G29" s="623"/>
      <c r="H29" s="623"/>
      <c r="I29" s="623"/>
      <c r="J29" s="623"/>
      <c r="K29" s="623"/>
      <c r="L29" s="623"/>
      <c r="M29" s="623"/>
      <c r="N29" s="623"/>
      <c r="O29" s="623"/>
      <c r="P29" s="623"/>
      <c r="Q29" s="624"/>
      <c r="R29" s="625">
        <v>3695</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1436227</v>
      </c>
      <c r="CS29" s="645"/>
      <c r="CT29" s="645"/>
      <c r="CU29" s="645"/>
      <c r="CV29" s="645"/>
      <c r="CW29" s="645"/>
      <c r="CX29" s="645"/>
      <c r="CY29" s="646"/>
      <c r="CZ29" s="659">
        <v>13.8</v>
      </c>
      <c r="DA29" s="660"/>
      <c r="DB29" s="660"/>
      <c r="DC29" s="661"/>
      <c r="DD29" s="634">
        <v>1356091</v>
      </c>
      <c r="DE29" s="645"/>
      <c r="DF29" s="645"/>
      <c r="DG29" s="645"/>
      <c r="DH29" s="645"/>
      <c r="DI29" s="645"/>
      <c r="DJ29" s="645"/>
      <c r="DK29" s="646"/>
      <c r="DL29" s="634">
        <v>1356091</v>
      </c>
      <c r="DM29" s="645"/>
      <c r="DN29" s="645"/>
      <c r="DO29" s="645"/>
      <c r="DP29" s="645"/>
      <c r="DQ29" s="645"/>
      <c r="DR29" s="645"/>
      <c r="DS29" s="645"/>
      <c r="DT29" s="645"/>
      <c r="DU29" s="645"/>
      <c r="DV29" s="646"/>
      <c r="DW29" s="630">
        <v>21.1</v>
      </c>
      <c r="DX29" s="657"/>
      <c r="DY29" s="657"/>
      <c r="DZ29" s="657"/>
      <c r="EA29" s="657"/>
      <c r="EB29" s="657"/>
      <c r="EC29" s="658"/>
    </row>
    <row r="30" spans="2:133" ht="11.25" customHeight="1" x14ac:dyDescent="0.15">
      <c r="B30" s="622" t="s">
        <v>291</v>
      </c>
      <c r="C30" s="623"/>
      <c r="D30" s="623"/>
      <c r="E30" s="623"/>
      <c r="F30" s="623"/>
      <c r="G30" s="623"/>
      <c r="H30" s="623"/>
      <c r="I30" s="623"/>
      <c r="J30" s="623"/>
      <c r="K30" s="623"/>
      <c r="L30" s="623"/>
      <c r="M30" s="623"/>
      <c r="N30" s="623"/>
      <c r="O30" s="623"/>
      <c r="P30" s="623"/>
      <c r="Q30" s="624"/>
      <c r="R30" s="625">
        <v>575423</v>
      </c>
      <c r="S30" s="626"/>
      <c r="T30" s="626"/>
      <c r="U30" s="626"/>
      <c r="V30" s="626"/>
      <c r="W30" s="626"/>
      <c r="X30" s="626"/>
      <c r="Y30" s="627"/>
      <c r="Z30" s="628">
        <v>5.2</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98.6</v>
      </c>
      <c r="BH30" s="684"/>
      <c r="BI30" s="684"/>
      <c r="BJ30" s="684"/>
      <c r="BK30" s="684"/>
      <c r="BL30" s="684"/>
      <c r="BM30" s="620">
        <v>93.3</v>
      </c>
      <c r="BN30" s="684"/>
      <c r="BO30" s="684"/>
      <c r="BP30" s="684"/>
      <c r="BQ30" s="685"/>
      <c r="BR30" s="683">
        <v>98.7</v>
      </c>
      <c r="BS30" s="684"/>
      <c r="BT30" s="684"/>
      <c r="BU30" s="684"/>
      <c r="BV30" s="684"/>
      <c r="BW30" s="684"/>
      <c r="BX30" s="620">
        <v>93.5</v>
      </c>
      <c r="BY30" s="684"/>
      <c r="BZ30" s="684"/>
      <c r="CA30" s="684"/>
      <c r="CB30" s="685"/>
      <c r="CD30" s="688"/>
      <c r="CE30" s="689"/>
      <c r="CF30" s="639" t="s">
        <v>294</v>
      </c>
      <c r="CG30" s="640"/>
      <c r="CH30" s="640"/>
      <c r="CI30" s="640"/>
      <c r="CJ30" s="640"/>
      <c r="CK30" s="640"/>
      <c r="CL30" s="640"/>
      <c r="CM30" s="640"/>
      <c r="CN30" s="640"/>
      <c r="CO30" s="640"/>
      <c r="CP30" s="640"/>
      <c r="CQ30" s="641"/>
      <c r="CR30" s="625">
        <v>1306616</v>
      </c>
      <c r="CS30" s="626"/>
      <c r="CT30" s="626"/>
      <c r="CU30" s="626"/>
      <c r="CV30" s="626"/>
      <c r="CW30" s="626"/>
      <c r="CX30" s="626"/>
      <c r="CY30" s="627"/>
      <c r="CZ30" s="659">
        <v>12.6</v>
      </c>
      <c r="DA30" s="660"/>
      <c r="DB30" s="660"/>
      <c r="DC30" s="661"/>
      <c r="DD30" s="634">
        <v>1230868</v>
      </c>
      <c r="DE30" s="626"/>
      <c r="DF30" s="626"/>
      <c r="DG30" s="626"/>
      <c r="DH30" s="626"/>
      <c r="DI30" s="626"/>
      <c r="DJ30" s="626"/>
      <c r="DK30" s="627"/>
      <c r="DL30" s="634">
        <v>1230868</v>
      </c>
      <c r="DM30" s="626"/>
      <c r="DN30" s="626"/>
      <c r="DO30" s="626"/>
      <c r="DP30" s="626"/>
      <c r="DQ30" s="626"/>
      <c r="DR30" s="626"/>
      <c r="DS30" s="626"/>
      <c r="DT30" s="626"/>
      <c r="DU30" s="626"/>
      <c r="DV30" s="627"/>
      <c r="DW30" s="630">
        <v>19.2</v>
      </c>
      <c r="DX30" s="657"/>
      <c r="DY30" s="657"/>
      <c r="DZ30" s="657"/>
      <c r="EA30" s="657"/>
      <c r="EB30" s="657"/>
      <c r="EC30" s="658"/>
    </row>
    <row r="31" spans="2:133" ht="11.25" customHeight="1" x14ac:dyDescent="0.15">
      <c r="B31" s="622" t="s">
        <v>295</v>
      </c>
      <c r="C31" s="623"/>
      <c r="D31" s="623"/>
      <c r="E31" s="623"/>
      <c r="F31" s="623"/>
      <c r="G31" s="623"/>
      <c r="H31" s="623"/>
      <c r="I31" s="623"/>
      <c r="J31" s="623"/>
      <c r="K31" s="623"/>
      <c r="L31" s="623"/>
      <c r="M31" s="623"/>
      <c r="N31" s="623"/>
      <c r="O31" s="623"/>
      <c r="P31" s="623"/>
      <c r="Q31" s="624"/>
      <c r="R31" s="625">
        <v>44389</v>
      </c>
      <c r="S31" s="626"/>
      <c r="T31" s="626"/>
      <c r="U31" s="626"/>
      <c r="V31" s="626"/>
      <c r="W31" s="626"/>
      <c r="X31" s="626"/>
      <c r="Y31" s="627"/>
      <c r="Z31" s="628">
        <v>0.4</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45"/>
      <c r="BI31" s="645"/>
      <c r="BJ31" s="645"/>
      <c r="BK31" s="645"/>
      <c r="BL31" s="645"/>
      <c r="BM31" s="631">
        <v>96.3</v>
      </c>
      <c r="BN31" s="681"/>
      <c r="BO31" s="681"/>
      <c r="BP31" s="681"/>
      <c r="BQ31" s="682"/>
      <c r="BR31" s="680">
        <v>99.2</v>
      </c>
      <c r="BS31" s="645"/>
      <c r="BT31" s="645"/>
      <c r="BU31" s="645"/>
      <c r="BV31" s="645"/>
      <c r="BW31" s="645"/>
      <c r="BX31" s="631">
        <v>96.5</v>
      </c>
      <c r="BY31" s="681"/>
      <c r="BZ31" s="681"/>
      <c r="CA31" s="681"/>
      <c r="CB31" s="682"/>
      <c r="CD31" s="688"/>
      <c r="CE31" s="689"/>
      <c r="CF31" s="639" t="s">
        <v>298</v>
      </c>
      <c r="CG31" s="640"/>
      <c r="CH31" s="640"/>
      <c r="CI31" s="640"/>
      <c r="CJ31" s="640"/>
      <c r="CK31" s="640"/>
      <c r="CL31" s="640"/>
      <c r="CM31" s="640"/>
      <c r="CN31" s="640"/>
      <c r="CO31" s="640"/>
      <c r="CP31" s="640"/>
      <c r="CQ31" s="641"/>
      <c r="CR31" s="625">
        <v>129611</v>
      </c>
      <c r="CS31" s="645"/>
      <c r="CT31" s="645"/>
      <c r="CU31" s="645"/>
      <c r="CV31" s="645"/>
      <c r="CW31" s="645"/>
      <c r="CX31" s="645"/>
      <c r="CY31" s="646"/>
      <c r="CZ31" s="659">
        <v>1.2</v>
      </c>
      <c r="DA31" s="660"/>
      <c r="DB31" s="660"/>
      <c r="DC31" s="661"/>
      <c r="DD31" s="634">
        <v>125223</v>
      </c>
      <c r="DE31" s="645"/>
      <c r="DF31" s="645"/>
      <c r="DG31" s="645"/>
      <c r="DH31" s="645"/>
      <c r="DI31" s="645"/>
      <c r="DJ31" s="645"/>
      <c r="DK31" s="646"/>
      <c r="DL31" s="634">
        <v>125223</v>
      </c>
      <c r="DM31" s="645"/>
      <c r="DN31" s="645"/>
      <c r="DO31" s="645"/>
      <c r="DP31" s="645"/>
      <c r="DQ31" s="645"/>
      <c r="DR31" s="645"/>
      <c r="DS31" s="645"/>
      <c r="DT31" s="645"/>
      <c r="DU31" s="645"/>
      <c r="DV31" s="646"/>
      <c r="DW31" s="630">
        <v>1.9</v>
      </c>
      <c r="DX31" s="657"/>
      <c r="DY31" s="657"/>
      <c r="DZ31" s="657"/>
      <c r="EA31" s="657"/>
      <c r="EB31" s="657"/>
      <c r="EC31" s="658"/>
    </row>
    <row r="32" spans="2:133" ht="11.25" customHeight="1" x14ac:dyDescent="0.15">
      <c r="B32" s="622" t="s">
        <v>299</v>
      </c>
      <c r="C32" s="623"/>
      <c r="D32" s="623"/>
      <c r="E32" s="623"/>
      <c r="F32" s="623"/>
      <c r="G32" s="623"/>
      <c r="H32" s="623"/>
      <c r="I32" s="623"/>
      <c r="J32" s="623"/>
      <c r="K32" s="623"/>
      <c r="L32" s="623"/>
      <c r="M32" s="623"/>
      <c r="N32" s="623"/>
      <c r="O32" s="623"/>
      <c r="P32" s="623"/>
      <c r="Q32" s="624"/>
      <c r="R32" s="625">
        <v>398486</v>
      </c>
      <c r="S32" s="626"/>
      <c r="T32" s="626"/>
      <c r="U32" s="626"/>
      <c r="V32" s="626"/>
      <c r="W32" s="626"/>
      <c r="X32" s="626"/>
      <c r="Y32" s="627"/>
      <c r="Z32" s="628">
        <v>3.6</v>
      </c>
      <c r="AA32" s="628"/>
      <c r="AB32" s="628"/>
      <c r="AC32" s="628"/>
      <c r="AD32" s="629">
        <v>120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v>
      </c>
      <c r="BH32" s="693"/>
      <c r="BI32" s="693"/>
      <c r="BJ32" s="693"/>
      <c r="BK32" s="693"/>
      <c r="BL32" s="693"/>
      <c r="BM32" s="694">
        <v>90</v>
      </c>
      <c r="BN32" s="693"/>
      <c r="BO32" s="693"/>
      <c r="BP32" s="693"/>
      <c r="BQ32" s="695"/>
      <c r="BR32" s="692">
        <v>98</v>
      </c>
      <c r="BS32" s="693"/>
      <c r="BT32" s="693"/>
      <c r="BU32" s="693"/>
      <c r="BV32" s="693"/>
      <c r="BW32" s="693"/>
      <c r="BX32" s="694">
        <v>90.3</v>
      </c>
      <c r="BY32" s="693"/>
      <c r="BZ32" s="693"/>
      <c r="CA32" s="693"/>
      <c r="CB32" s="695"/>
      <c r="CD32" s="690"/>
      <c r="CE32" s="691"/>
      <c r="CF32" s="639" t="s">
        <v>301</v>
      </c>
      <c r="CG32" s="640"/>
      <c r="CH32" s="640"/>
      <c r="CI32" s="640"/>
      <c r="CJ32" s="640"/>
      <c r="CK32" s="640"/>
      <c r="CL32" s="640"/>
      <c r="CM32" s="640"/>
      <c r="CN32" s="640"/>
      <c r="CO32" s="640"/>
      <c r="CP32" s="640"/>
      <c r="CQ32" s="641"/>
      <c r="CR32" s="625">
        <v>213</v>
      </c>
      <c r="CS32" s="626"/>
      <c r="CT32" s="626"/>
      <c r="CU32" s="626"/>
      <c r="CV32" s="626"/>
      <c r="CW32" s="626"/>
      <c r="CX32" s="626"/>
      <c r="CY32" s="627"/>
      <c r="CZ32" s="659">
        <v>0</v>
      </c>
      <c r="DA32" s="660"/>
      <c r="DB32" s="660"/>
      <c r="DC32" s="661"/>
      <c r="DD32" s="634">
        <v>213</v>
      </c>
      <c r="DE32" s="626"/>
      <c r="DF32" s="626"/>
      <c r="DG32" s="626"/>
      <c r="DH32" s="626"/>
      <c r="DI32" s="626"/>
      <c r="DJ32" s="626"/>
      <c r="DK32" s="627"/>
      <c r="DL32" s="634">
        <v>213</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302</v>
      </c>
      <c r="C33" s="623"/>
      <c r="D33" s="623"/>
      <c r="E33" s="623"/>
      <c r="F33" s="623"/>
      <c r="G33" s="623"/>
      <c r="H33" s="623"/>
      <c r="I33" s="623"/>
      <c r="J33" s="623"/>
      <c r="K33" s="623"/>
      <c r="L33" s="623"/>
      <c r="M33" s="623"/>
      <c r="N33" s="623"/>
      <c r="O33" s="623"/>
      <c r="P33" s="623"/>
      <c r="Q33" s="624"/>
      <c r="R33" s="625">
        <v>1463886</v>
      </c>
      <c r="S33" s="626"/>
      <c r="T33" s="626"/>
      <c r="U33" s="626"/>
      <c r="V33" s="626"/>
      <c r="W33" s="626"/>
      <c r="X33" s="626"/>
      <c r="Y33" s="627"/>
      <c r="Z33" s="628">
        <v>13.3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5734139</v>
      </c>
      <c r="CS33" s="645"/>
      <c r="CT33" s="645"/>
      <c r="CU33" s="645"/>
      <c r="CV33" s="645"/>
      <c r="CW33" s="645"/>
      <c r="CX33" s="645"/>
      <c r="CY33" s="646"/>
      <c r="CZ33" s="659">
        <v>55.1</v>
      </c>
      <c r="DA33" s="660"/>
      <c r="DB33" s="660"/>
      <c r="DC33" s="661"/>
      <c r="DD33" s="634">
        <v>4258564</v>
      </c>
      <c r="DE33" s="645"/>
      <c r="DF33" s="645"/>
      <c r="DG33" s="645"/>
      <c r="DH33" s="645"/>
      <c r="DI33" s="645"/>
      <c r="DJ33" s="645"/>
      <c r="DK33" s="646"/>
      <c r="DL33" s="634">
        <v>2575780</v>
      </c>
      <c r="DM33" s="645"/>
      <c r="DN33" s="645"/>
      <c r="DO33" s="645"/>
      <c r="DP33" s="645"/>
      <c r="DQ33" s="645"/>
      <c r="DR33" s="645"/>
      <c r="DS33" s="645"/>
      <c r="DT33" s="645"/>
      <c r="DU33" s="645"/>
      <c r="DV33" s="646"/>
      <c r="DW33" s="630">
        <v>40.1</v>
      </c>
      <c r="DX33" s="657"/>
      <c r="DY33" s="657"/>
      <c r="DZ33" s="657"/>
      <c r="EA33" s="657"/>
      <c r="EB33" s="657"/>
      <c r="EC33" s="658"/>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1659942</v>
      </c>
      <c r="CS34" s="626"/>
      <c r="CT34" s="626"/>
      <c r="CU34" s="626"/>
      <c r="CV34" s="626"/>
      <c r="CW34" s="626"/>
      <c r="CX34" s="626"/>
      <c r="CY34" s="627"/>
      <c r="CZ34" s="659">
        <v>15.9</v>
      </c>
      <c r="DA34" s="660"/>
      <c r="DB34" s="660"/>
      <c r="DC34" s="661"/>
      <c r="DD34" s="634">
        <v>1256424</v>
      </c>
      <c r="DE34" s="626"/>
      <c r="DF34" s="626"/>
      <c r="DG34" s="626"/>
      <c r="DH34" s="626"/>
      <c r="DI34" s="626"/>
      <c r="DJ34" s="626"/>
      <c r="DK34" s="627"/>
      <c r="DL34" s="634">
        <v>962614</v>
      </c>
      <c r="DM34" s="626"/>
      <c r="DN34" s="626"/>
      <c r="DO34" s="626"/>
      <c r="DP34" s="626"/>
      <c r="DQ34" s="626"/>
      <c r="DR34" s="626"/>
      <c r="DS34" s="626"/>
      <c r="DT34" s="626"/>
      <c r="DU34" s="626"/>
      <c r="DV34" s="627"/>
      <c r="DW34" s="630">
        <v>15</v>
      </c>
      <c r="DX34" s="657"/>
      <c r="DY34" s="657"/>
      <c r="DZ34" s="657"/>
      <c r="EA34" s="657"/>
      <c r="EB34" s="657"/>
      <c r="EC34" s="658"/>
    </row>
    <row r="35" spans="2:133" ht="11.25" customHeight="1" x14ac:dyDescent="0.15">
      <c r="B35" s="622" t="s">
        <v>308</v>
      </c>
      <c r="C35" s="623"/>
      <c r="D35" s="623"/>
      <c r="E35" s="623"/>
      <c r="F35" s="623"/>
      <c r="G35" s="623"/>
      <c r="H35" s="623"/>
      <c r="I35" s="623"/>
      <c r="J35" s="623"/>
      <c r="K35" s="623"/>
      <c r="L35" s="623"/>
      <c r="M35" s="623"/>
      <c r="N35" s="623"/>
      <c r="O35" s="623"/>
      <c r="P35" s="623"/>
      <c r="Q35" s="624"/>
      <c r="R35" s="625">
        <v>264686</v>
      </c>
      <c r="S35" s="626"/>
      <c r="T35" s="626"/>
      <c r="U35" s="626"/>
      <c r="V35" s="626"/>
      <c r="W35" s="626"/>
      <c r="X35" s="626"/>
      <c r="Y35" s="627"/>
      <c r="Z35" s="628">
        <v>2.4</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2211146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67177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193272</v>
      </c>
      <c r="CS35" s="645"/>
      <c r="CT35" s="645"/>
      <c r="CU35" s="645"/>
      <c r="CV35" s="645"/>
      <c r="CW35" s="645"/>
      <c r="CX35" s="645"/>
      <c r="CY35" s="646"/>
      <c r="CZ35" s="659">
        <v>1.9</v>
      </c>
      <c r="DA35" s="660"/>
      <c r="DB35" s="660"/>
      <c r="DC35" s="661"/>
      <c r="DD35" s="634">
        <v>177390</v>
      </c>
      <c r="DE35" s="645"/>
      <c r="DF35" s="645"/>
      <c r="DG35" s="645"/>
      <c r="DH35" s="645"/>
      <c r="DI35" s="645"/>
      <c r="DJ35" s="645"/>
      <c r="DK35" s="646"/>
      <c r="DL35" s="634">
        <v>169853</v>
      </c>
      <c r="DM35" s="645"/>
      <c r="DN35" s="645"/>
      <c r="DO35" s="645"/>
      <c r="DP35" s="645"/>
      <c r="DQ35" s="645"/>
      <c r="DR35" s="645"/>
      <c r="DS35" s="645"/>
      <c r="DT35" s="645"/>
      <c r="DU35" s="645"/>
      <c r="DV35" s="646"/>
      <c r="DW35" s="630">
        <v>2.6</v>
      </c>
      <c r="DX35" s="657"/>
      <c r="DY35" s="657"/>
      <c r="DZ35" s="657"/>
      <c r="EA35" s="657"/>
      <c r="EB35" s="657"/>
      <c r="EC35" s="658"/>
    </row>
    <row r="36" spans="2:133" ht="11.25" customHeight="1" x14ac:dyDescent="0.15">
      <c r="B36" s="668" t="s">
        <v>312</v>
      </c>
      <c r="C36" s="669"/>
      <c r="D36" s="669"/>
      <c r="E36" s="669"/>
      <c r="F36" s="669"/>
      <c r="G36" s="669"/>
      <c r="H36" s="669"/>
      <c r="I36" s="669"/>
      <c r="J36" s="669"/>
      <c r="K36" s="669"/>
      <c r="L36" s="669"/>
      <c r="M36" s="669"/>
      <c r="N36" s="669"/>
      <c r="O36" s="669"/>
      <c r="P36" s="669"/>
      <c r="Q36" s="670"/>
      <c r="R36" s="697">
        <v>10968514</v>
      </c>
      <c r="S36" s="698"/>
      <c r="T36" s="698"/>
      <c r="U36" s="698"/>
      <c r="V36" s="698"/>
      <c r="W36" s="698"/>
      <c r="X36" s="698"/>
      <c r="Y36" s="699"/>
      <c r="Z36" s="700">
        <v>100</v>
      </c>
      <c r="AA36" s="700"/>
      <c r="AB36" s="700"/>
      <c r="AC36" s="700"/>
      <c r="AD36" s="701">
        <v>6157655</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886685</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-62800</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2595772</v>
      </c>
      <c r="CS36" s="626"/>
      <c r="CT36" s="626"/>
      <c r="CU36" s="626"/>
      <c r="CV36" s="626"/>
      <c r="CW36" s="626"/>
      <c r="CX36" s="626"/>
      <c r="CY36" s="627"/>
      <c r="CZ36" s="659">
        <v>24.9</v>
      </c>
      <c r="DA36" s="660"/>
      <c r="DB36" s="660"/>
      <c r="DC36" s="661"/>
      <c r="DD36" s="634">
        <v>1957579</v>
      </c>
      <c r="DE36" s="626"/>
      <c r="DF36" s="626"/>
      <c r="DG36" s="626"/>
      <c r="DH36" s="626"/>
      <c r="DI36" s="626"/>
      <c r="DJ36" s="626"/>
      <c r="DK36" s="627"/>
      <c r="DL36" s="634">
        <v>865685</v>
      </c>
      <c r="DM36" s="626"/>
      <c r="DN36" s="626"/>
      <c r="DO36" s="626"/>
      <c r="DP36" s="626"/>
      <c r="DQ36" s="626"/>
      <c r="DR36" s="626"/>
      <c r="DS36" s="626"/>
      <c r="DT36" s="626"/>
      <c r="DU36" s="626"/>
      <c r="DV36" s="627"/>
      <c r="DW36" s="630">
        <v>13.5</v>
      </c>
      <c r="DX36" s="657"/>
      <c r="DY36" s="657"/>
      <c r="DZ36" s="657"/>
      <c r="EA36" s="657"/>
      <c r="EB36" s="657"/>
      <c r="EC36" s="658"/>
    </row>
    <row r="37" spans="2:133" ht="11.25" customHeight="1" x14ac:dyDescent="0.15">
      <c r="AQ37" s="704" t="s">
        <v>316</v>
      </c>
      <c r="AR37" s="705"/>
      <c r="AS37" s="705"/>
      <c r="AT37" s="705"/>
      <c r="AU37" s="705"/>
      <c r="AV37" s="705"/>
      <c r="AW37" s="705"/>
      <c r="AX37" s="705"/>
      <c r="AY37" s="706"/>
      <c r="AZ37" s="625">
        <v>517450</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2167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809403</v>
      </c>
      <c r="CS37" s="645"/>
      <c r="CT37" s="645"/>
      <c r="CU37" s="645"/>
      <c r="CV37" s="645"/>
      <c r="CW37" s="645"/>
      <c r="CX37" s="645"/>
      <c r="CY37" s="646"/>
      <c r="CZ37" s="659">
        <v>7.8</v>
      </c>
      <c r="DA37" s="660"/>
      <c r="DB37" s="660"/>
      <c r="DC37" s="661"/>
      <c r="DD37" s="634">
        <v>415610</v>
      </c>
      <c r="DE37" s="645"/>
      <c r="DF37" s="645"/>
      <c r="DG37" s="645"/>
      <c r="DH37" s="645"/>
      <c r="DI37" s="645"/>
      <c r="DJ37" s="645"/>
      <c r="DK37" s="646"/>
      <c r="DL37" s="634">
        <v>403606</v>
      </c>
      <c r="DM37" s="645"/>
      <c r="DN37" s="645"/>
      <c r="DO37" s="645"/>
      <c r="DP37" s="645"/>
      <c r="DQ37" s="645"/>
      <c r="DR37" s="645"/>
      <c r="DS37" s="645"/>
      <c r="DT37" s="645"/>
      <c r="DU37" s="645"/>
      <c r="DV37" s="646"/>
      <c r="DW37" s="630">
        <v>6.3</v>
      </c>
      <c r="DX37" s="657"/>
      <c r="DY37" s="657"/>
      <c r="DZ37" s="657"/>
      <c r="EA37" s="657"/>
      <c r="EB37" s="657"/>
      <c r="EC37" s="658"/>
    </row>
    <row r="38" spans="2:133" ht="11.25" customHeight="1" x14ac:dyDescent="0.15">
      <c r="AQ38" s="704" t="s">
        <v>319</v>
      </c>
      <c r="AR38" s="705"/>
      <c r="AS38" s="705"/>
      <c r="AT38" s="705"/>
      <c r="AU38" s="705"/>
      <c r="AV38" s="705"/>
      <c r="AW38" s="705"/>
      <c r="AX38" s="705"/>
      <c r="AY38" s="706"/>
      <c r="AZ38" s="625">
        <v>55564</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3693</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719694</v>
      </c>
      <c r="CS38" s="626"/>
      <c r="CT38" s="626"/>
      <c r="CU38" s="626"/>
      <c r="CV38" s="626"/>
      <c r="CW38" s="626"/>
      <c r="CX38" s="626"/>
      <c r="CY38" s="627"/>
      <c r="CZ38" s="659">
        <v>6.9</v>
      </c>
      <c r="DA38" s="660"/>
      <c r="DB38" s="660"/>
      <c r="DC38" s="661"/>
      <c r="DD38" s="634">
        <v>595738</v>
      </c>
      <c r="DE38" s="626"/>
      <c r="DF38" s="626"/>
      <c r="DG38" s="626"/>
      <c r="DH38" s="626"/>
      <c r="DI38" s="626"/>
      <c r="DJ38" s="626"/>
      <c r="DK38" s="627"/>
      <c r="DL38" s="634">
        <v>577628</v>
      </c>
      <c r="DM38" s="626"/>
      <c r="DN38" s="626"/>
      <c r="DO38" s="626"/>
      <c r="DP38" s="626"/>
      <c r="DQ38" s="626"/>
      <c r="DR38" s="626"/>
      <c r="DS38" s="626"/>
      <c r="DT38" s="626"/>
      <c r="DU38" s="626"/>
      <c r="DV38" s="627"/>
      <c r="DW38" s="630">
        <v>9</v>
      </c>
      <c r="DX38" s="657"/>
      <c r="DY38" s="657"/>
      <c r="DZ38" s="657"/>
      <c r="EA38" s="657"/>
      <c r="EB38" s="657"/>
      <c r="EC38" s="658"/>
    </row>
    <row r="39" spans="2:133" ht="11.25" customHeight="1" x14ac:dyDescent="0.15">
      <c r="AQ39" s="704" t="s">
        <v>322</v>
      </c>
      <c r="AR39" s="705"/>
      <c r="AS39" s="705"/>
      <c r="AT39" s="705"/>
      <c r="AU39" s="705"/>
      <c r="AV39" s="705"/>
      <c r="AW39" s="705"/>
      <c r="AX39" s="705"/>
      <c r="AY39" s="706"/>
      <c r="AZ39" s="625" t="s">
        <v>323</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88</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212114</v>
      </c>
      <c r="CS39" s="645"/>
      <c r="CT39" s="645"/>
      <c r="CU39" s="645"/>
      <c r="CV39" s="645"/>
      <c r="CW39" s="645"/>
      <c r="CX39" s="645"/>
      <c r="CY39" s="646"/>
      <c r="CZ39" s="659">
        <v>2</v>
      </c>
      <c r="DA39" s="660"/>
      <c r="DB39" s="660"/>
      <c r="DC39" s="661"/>
      <c r="DD39" s="634">
        <v>18088</v>
      </c>
      <c r="DE39" s="645"/>
      <c r="DF39" s="645"/>
      <c r="DG39" s="645"/>
      <c r="DH39" s="645"/>
      <c r="DI39" s="645"/>
      <c r="DJ39" s="645"/>
      <c r="DK39" s="646"/>
      <c r="DL39" s="634" t="s">
        <v>323</v>
      </c>
      <c r="DM39" s="645"/>
      <c r="DN39" s="645"/>
      <c r="DO39" s="645"/>
      <c r="DP39" s="645"/>
      <c r="DQ39" s="645"/>
      <c r="DR39" s="645"/>
      <c r="DS39" s="645"/>
      <c r="DT39" s="645"/>
      <c r="DU39" s="645"/>
      <c r="DV39" s="646"/>
      <c r="DW39" s="630" t="s">
        <v>323</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170633</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97</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353345</v>
      </c>
      <c r="CS40" s="626"/>
      <c r="CT40" s="626"/>
      <c r="CU40" s="626"/>
      <c r="CV40" s="626"/>
      <c r="CW40" s="626"/>
      <c r="CX40" s="626"/>
      <c r="CY40" s="627"/>
      <c r="CZ40" s="659">
        <v>3.4</v>
      </c>
      <c r="DA40" s="660"/>
      <c r="DB40" s="660"/>
      <c r="DC40" s="661"/>
      <c r="DD40" s="634">
        <v>253345</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580814</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319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941791</v>
      </c>
      <c r="CS42" s="626"/>
      <c r="CT42" s="626"/>
      <c r="CU42" s="626"/>
      <c r="CV42" s="626"/>
      <c r="CW42" s="626"/>
      <c r="CX42" s="626"/>
      <c r="CY42" s="627"/>
      <c r="CZ42" s="659">
        <v>9</v>
      </c>
      <c r="DA42" s="708"/>
      <c r="DB42" s="708"/>
      <c r="DC42" s="709"/>
      <c r="DD42" s="634">
        <v>166952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79377</v>
      </c>
      <c r="CS43" s="645"/>
      <c r="CT43" s="645"/>
      <c r="CU43" s="645"/>
      <c r="CV43" s="645"/>
      <c r="CW43" s="645"/>
      <c r="CX43" s="645"/>
      <c r="CY43" s="646"/>
      <c r="CZ43" s="659">
        <v>0.8</v>
      </c>
      <c r="DA43" s="660"/>
      <c r="DB43" s="660"/>
      <c r="DC43" s="661"/>
      <c r="DD43" s="634">
        <v>64268</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940859</v>
      </c>
      <c r="CS44" s="626"/>
      <c r="CT44" s="626"/>
      <c r="CU44" s="626"/>
      <c r="CV44" s="626"/>
      <c r="CW44" s="626"/>
      <c r="CX44" s="626"/>
      <c r="CY44" s="627"/>
      <c r="CZ44" s="659">
        <v>9</v>
      </c>
      <c r="DA44" s="708"/>
      <c r="DB44" s="708"/>
      <c r="DC44" s="709"/>
      <c r="DD44" s="634">
        <v>166020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110667</v>
      </c>
      <c r="CS45" s="645"/>
      <c r="CT45" s="645"/>
      <c r="CU45" s="645"/>
      <c r="CV45" s="645"/>
      <c r="CW45" s="645"/>
      <c r="CX45" s="645"/>
      <c r="CY45" s="646"/>
      <c r="CZ45" s="659">
        <v>1.1000000000000001</v>
      </c>
      <c r="DA45" s="660"/>
      <c r="DB45" s="660"/>
      <c r="DC45" s="661"/>
      <c r="DD45" s="634">
        <v>15795</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780886</v>
      </c>
      <c r="CS46" s="626"/>
      <c r="CT46" s="626"/>
      <c r="CU46" s="626"/>
      <c r="CV46" s="626"/>
      <c r="CW46" s="626"/>
      <c r="CX46" s="626"/>
      <c r="CY46" s="627"/>
      <c r="CZ46" s="659">
        <v>7.5</v>
      </c>
      <c r="DA46" s="708"/>
      <c r="DB46" s="708"/>
      <c r="DC46" s="709"/>
      <c r="DD46" s="634">
        <v>145377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932</v>
      </c>
      <c r="CS47" s="645"/>
      <c r="CT47" s="645"/>
      <c r="CU47" s="645"/>
      <c r="CV47" s="645"/>
      <c r="CW47" s="645"/>
      <c r="CX47" s="645"/>
      <c r="CY47" s="646"/>
      <c r="CZ47" s="659">
        <v>0</v>
      </c>
      <c r="DA47" s="660"/>
      <c r="DB47" s="660"/>
      <c r="DC47" s="661"/>
      <c r="DD47" s="634">
        <v>932</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10411024</v>
      </c>
      <c r="CS49" s="693"/>
      <c r="CT49" s="693"/>
      <c r="CU49" s="693"/>
      <c r="CV49" s="693"/>
      <c r="CW49" s="693"/>
      <c r="CX49" s="693"/>
      <c r="CY49" s="720"/>
      <c r="CZ49" s="721">
        <v>100</v>
      </c>
      <c r="DA49" s="722"/>
      <c r="DB49" s="722"/>
      <c r="DC49" s="723"/>
      <c r="DD49" s="724">
        <v>7280190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W4" zoomScale="70" zoomScaleNormal="25" zoomScaleSheetLayoutView="70" workbookViewId="0">
      <selection activeCell="CR52" sqref="CR52:CV5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10847</v>
      </c>
      <c r="R7" s="755"/>
      <c r="S7" s="755"/>
      <c r="T7" s="755"/>
      <c r="U7" s="755"/>
      <c r="V7" s="755">
        <f>10313</f>
        <v>10313</v>
      </c>
      <c r="W7" s="755"/>
      <c r="X7" s="755"/>
      <c r="Y7" s="755"/>
      <c r="Z7" s="755"/>
      <c r="AA7" s="755">
        <f>Q7-V7</f>
        <v>534</v>
      </c>
      <c r="AB7" s="755"/>
      <c r="AC7" s="755"/>
      <c r="AD7" s="755"/>
      <c r="AE7" s="756"/>
      <c r="AF7" s="757">
        <v>518</v>
      </c>
      <c r="AG7" s="758"/>
      <c r="AH7" s="758"/>
      <c r="AI7" s="758"/>
      <c r="AJ7" s="759"/>
      <c r="AK7" s="794">
        <v>575</v>
      </c>
      <c r="AL7" s="795"/>
      <c r="AM7" s="795"/>
      <c r="AN7" s="795"/>
      <c r="AO7" s="795"/>
      <c r="AP7" s="795">
        <v>13708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-8</v>
      </c>
      <c r="CI7" s="792"/>
      <c r="CJ7" s="792"/>
      <c r="CK7" s="792"/>
      <c r="CL7" s="793"/>
      <c r="CM7" s="791">
        <v>-88</v>
      </c>
      <c r="CN7" s="792"/>
      <c r="CO7" s="792"/>
      <c r="CP7" s="792"/>
      <c r="CQ7" s="793"/>
      <c r="CR7" s="791">
        <v>10</v>
      </c>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f>104</f>
        <v>104</v>
      </c>
      <c r="R8" s="779"/>
      <c r="S8" s="779"/>
      <c r="T8" s="779"/>
      <c r="U8" s="779"/>
      <c r="V8" s="779">
        <v>88</v>
      </c>
      <c r="W8" s="779"/>
      <c r="X8" s="779"/>
      <c r="Y8" s="779"/>
      <c r="Z8" s="779"/>
      <c r="AA8" s="779">
        <f>+Q8-V8</f>
        <v>16</v>
      </c>
      <c r="AB8" s="779"/>
      <c r="AC8" s="779"/>
      <c r="AD8" s="779"/>
      <c r="AE8" s="780"/>
      <c r="AF8" s="781">
        <v>0</v>
      </c>
      <c r="AG8" s="782"/>
      <c r="AH8" s="782"/>
      <c r="AI8" s="782"/>
      <c r="AJ8" s="783"/>
      <c r="AK8" s="784">
        <v>9</v>
      </c>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3</v>
      </c>
      <c r="CI8" s="802"/>
      <c r="CJ8" s="802"/>
      <c r="CK8" s="802"/>
      <c r="CL8" s="803"/>
      <c r="CM8" s="801">
        <v>91</v>
      </c>
      <c r="CN8" s="802"/>
      <c r="CO8" s="802"/>
      <c r="CP8" s="802"/>
      <c r="CQ8" s="803"/>
      <c r="CR8" s="801">
        <v>10</v>
      </c>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f>34</f>
        <v>34</v>
      </c>
      <c r="R9" s="779"/>
      <c r="S9" s="779"/>
      <c r="T9" s="779"/>
      <c r="U9" s="779"/>
      <c r="V9" s="779">
        <v>27</v>
      </c>
      <c r="W9" s="779"/>
      <c r="X9" s="779"/>
      <c r="Y9" s="779"/>
      <c r="Z9" s="779"/>
      <c r="AA9" s="779">
        <f>+Q9-V9</f>
        <v>7</v>
      </c>
      <c r="AB9" s="779"/>
      <c r="AC9" s="779"/>
      <c r="AD9" s="779"/>
      <c r="AE9" s="780"/>
      <c r="AF9" s="781">
        <v>-1</v>
      </c>
      <c r="AG9" s="782"/>
      <c r="AH9" s="782"/>
      <c r="AI9" s="782"/>
      <c r="AJ9" s="783"/>
      <c r="AK9" s="784">
        <v>8</v>
      </c>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4"/>
      <c r="AL22" s="825"/>
      <c r="AM22" s="825"/>
      <c r="AN22" s="825"/>
      <c r="AO22" s="825"/>
      <c r="AP22" s="825"/>
      <c r="AQ22" s="825"/>
      <c r="AR22" s="825"/>
      <c r="AS22" s="825"/>
      <c r="AT22" s="825"/>
      <c r="AU22" s="826"/>
      <c r="AV22" s="826"/>
      <c r="AW22" s="826"/>
      <c r="AX22" s="826"/>
      <c r="AY22" s="827"/>
      <c r="AZ22" s="828" t="s">
        <v>370</v>
      </c>
      <c r="BA22" s="828"/>
      <c r="BB22" s="828"/>
      <c r="BC22" s="828"/>
      <c r="BD22" s="829"/>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10968</v>
      </c>
      <c r="R23" s="814"/>
      <c r="S23" s="814"/>
      <c r="T23" s="814"/>
      <c r="U23" s="814"/>
      <c r="V23" s="814">
        <v>10411</v>
      </c>
      <c r="W23" s="814"/>
      <c r="X23" s="814"/>
      <c r="Y23" s="814"/>
      <c r="Z23" s="814"/>
      <c r="AA23" s="814">
        <v>557</v>
      </c>
      <c r="AB23" s="814"/>
      <c r="AC23" s="814"/>
      <c r="AD23" s="814"/>
      <c r="AE23" s="815"/>
      <c r="AF23" s="816">
        <v>517</v>
      </c>
      <c r="AG23" s="814"/>
      <c r="AH23" s="814"/>
      <c r="AI23" s="814"/>
      <c r="AJ23" s="817"/>
      <c r="AK23" s="818"/>
      <c r="AL23" s="819"/>
      <c r="AM23" s="819"/>
      <c r="AN23" s="819"/>
      <c r="AO23" s="819"/>
      <c r="AP23" s="815">
        <v>13708</v>
      </c>
      <c r="AQ23" s="820"/>
      <c r="AR23" s="820"/>
      <c r="AS23" s="820"/>
      <c r="AT23" s="821"/>
      <c r="AU23" s="822"/>
      <c r="AV23" s="822"/>
      <c r="AW23" s="822"/>
      <c r="AX23" s="822"/>
      <c r="AY23" s="823"/>
      <c r="AZ23" s="831" t="s">
        <v>113</v>
      </c>
      <c r="BA23" s="820"/>
      <c r="BB23" s="820"/>
      <c r="BC23" s="820"/>
      <c r="BD23" s="832"/>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30" t="s">
        <v>373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3" t="s">
        <v>378</v>
      </c>
      <c r="AG26" s="834"/>
      <c r="AH26" s="834"/>
      <c r="AI26" s="834"/>
      <c r="AJ26" s="835"/>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3">
        <v>2100</v>
      </c>
      <c r="R28" s="844"/>
      <c r="S28" s="844"/>
      <c r="T28" s="844"/>
      <c r="U28" s="844"/>
      <c r="V28" s="844">
        <v>2033</v>
      </c>
      <c r="W28" s="844"/>
      <c r="X28" s="844"/>
      <c r="Y28" s="844"/>
      <c r="Z28" s="844"/>
      <c r="AA28" s="844">
        <f t="shared" ref="AA28:AA36" si="0">Q28-V28</f>
        <v>67</v>
      </c>
      <c r="AB28" s="844"/>
      <c r="AC28" s="844"/>
      <c r="AD28" s="844"/>
      <c r="AE28" s="845"/>
      <c r="AF28" s="846">
        <v>67</v>
      </c>
      <c r="AG28" s="844"/>
      <c r="AH28" s="844"/>
      <c r="AI28" s="844"/>
      <c r="AJ28" s="847"/>
      <c r="AK28" s="848">
        <v>153</v>
      </c>
      <c r="AL28" s="839"/>
      <c r="AM28" s="839"/>
      <c r="AN28" s="839"/>
      <c r="AO28" s="839"/>
      <c r="AP28" s="839"/>
      <c r="AQ28" s="839"/>
      <c r="AR28" s="839"/>
      <c r="AS28" s="839"/>
      <c r="AT28" s="839"/>
      <c r="AU28" s="839"/>
      <c r="AV28" s="839"/>
      <c r="AW28" s="839"/>
      <c r="AX28" s="839"/>
      <c r="AY28" s="839"/>
      <c r="AZ28" s="840"/>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89</v>
      </c>
      <c r="R29" s="779"/>
      <c r="S29" s="779"/>
      <c r="T29" s="779"/>
      <c r="U29" s="779"/>
      <c r="V29" s="779">
        <v>89</v>
      </c>
      <c r="W29" s="779"/>
      <c r="X29" s="779"/>
      <c r="Y29" s="779"/>
      <c r="Z29" s="779"/>
      <c r="AA29" s="779">
        <f t="shared" si="0"/>
        <v>0</v>
      </c>
      <c r="AB29" s="779"/>
      <c r="AC29" s="779"/>
      <c r="AD29" s="779"/>
      <c r="AE29" s="780"/>
      <c r="AF29" s="781">
        <v>0</v>
      </c>
      <c r="AG29" s="782"/>
      <c r="AH29" s="782"/>
      <c r="AI29" s="782"/>
      <c r="AJ29" s="783"/>
      <c r="AK29" s="851">
        <f>5+11+7</f>
        <v>23</v>
      </c>
      <c r="AL29" s="852"/>
      <c r="AM29" s="852"/>
      <c r="AN29" s="852"/>
      <c r="AO29" s="852"/>
      <c r="AP29" s="852">
        <v>12</v>
      </c>
      <c r="AQ29" s="852"/>
      <c r="AR29" s="852"/>
      <c r="AS29" s="852"/>
      <c r="AT29" s="852"/>
      <c r="AU29" s="852"/>
      <c r="AV29" s="852"/>
      <c r="AW29" s="852"/>
      <c r="AX29" s="852"/>
      <c r="AY29" s="852"/>
      <c r="AZ29" s="853"/>
      <c r="BA29" s="853"/>
      <c r="BB29" s="853"/>
      <c r="BC29" s="853"/>
      <c r="BD29" s="853"/>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1741</v>
      </c>
      <c r="R30" s="779"/>
      <c r="S30" s="779"/>
      <c r="T30" s="779"/>
      <c r="U30" s="779"/>
      <c r="V30" s="779">
        <v>1696</v>
      </c>
      <c r="W30" s="779"/>
      <c r="X30" s="779"/>
      <c r="Y30" s="779"/>
      <c r="Z30" s="779"/>
      <c r="AA30" s="779">
        <f t="shared" si="0"/>
        <v>45</v>
      </c>
      <c r="AB30" s="779"/>
      <c r="AC30" s="779"/>
      <c r="AD30" s="779"/>
      <c r="AE30" s="780"/>
      <c r="AF30" s="781">
        <v>42</v>
      </c>
      <c r="AG30" s="782"/>
      <c r="AH30" s="782"/>
      <c r="AI30" s="782"/>
      <c r="AJ30" s="783"/>
      <c r="AK30" s="851">
        <v>257</v>
      </c>
      <c r="AL30" s="852"/>
      <c r="AM30" s="852"/>
      <c r="AN30" s="852"/>
      <c r="AO30" s="852"/>
      <c r="AP30" s="852"/>
      <c r="AQ30" s="852"/>
      <c r="AR30" s="852"/>
      <c r="AS30" s="852"/>
      <c r="AT30" s="852"/>
      <c r="AU30" s="852"/>
      <c r="AV30" s="852"/>
      <c r="AW30" s="852"/>
      <c r="AX30" s="852"/>
      <c r="AY30" s="852"/>
      <c r="AZ30" s="853"/>
      <c r="BA30" s="853"/>
      <c r="BB30" s="853"/>
      <c r="BC30" s="853"/>
      <c r="BD30" s="853"/>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214</v>
      </c>
      <c r="R31" s="779"/>
      <c r="S31" s="779"/>
      <c r="T31" s="779"/>
      <c r="U31" s="779"/>
      <c r="V31" s="779">
        <v>212</v>
      </c>
      <c r="W31" s="779"/>
      <c r="X31" s="779"/>
      <c r="Y31" s="779"/>
      <c r="Z31" s="779"/>
      <c r="AA31" s="779">
        <f t="shared" si="0"/>
        <v>2</v>
      </c>
      <c r="AB31" s="779"/>
      <c r="AC31" s="779"/>
      <c r="AD31" s="779"/>
      <c r="AE31" s="780"/>
      <c r="AF31" s="781">
        <v>2</v>
      </c>
      <c r="AG31" s="782"/>
      <c r="AH31" s="782"/>
      <c r="AI31" s="782"/>
      <c r="AJ31" s="783"/>
      <c r="AK31" s="851">
        <v>71</v>
      </c>
      <c r="AL31" s="852"/>
      <c r="AM31" s="852"/>
      <c r="AN31" s="852"/>
      <c r="AO31" s="852"/>
      <c r="AP31" s="852"/>
      <c r="AQ31" s="852"/>
      <c r="AR31" s="852"/>
      <c r="AS31" s="852"/>
      <c r="AT31" s="852"/>
      <c r="AU31" s="852"/>
      <c r="AV31" s="852"/>
      <c r="AW31" s="852"/>
      <c r="AX31" s="852"/>
      <c r="AY31" s="852"/>
      <c r="AZ31" s="853"/>
      <c r="BA31" s="853"/>
      <c r="BB31" s="853"/>
      <c r="BC31" s="853"/>
      <c r="BD31" s="853"/>
      <c r="BE31" s="849"/>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418</v>
      </c>
      <c r="R32" s="779"/>
      <c r="S32" s="779"/>
      <c r="T32" s="779"/>
      <c r="U32" s="779"/>
      <c r="V32" s="779">
        <v>418</v>
      </c>
      <c r="W32" s="779"/>
      <c r="X32" s="779"/>
      <c r="Y32" s="779"/>
      <c r="Z32" s="779"/>
      <c r="AA32" s="779">
        <f t="shared" si="0"/>
        <v>0</v>
      </c>
      <c r="AB32" s="779"/>
      <c r="AC32" s="779"/>
      <c r="AD32" s="779"/>
      <c r="AE32" s="780"/>
      <c r="AF32" s="781">
        <v>714</v>
      </c>
      <c r="AG32" s="782"/>
      <c r="AH32" s="782"/>
      <c r="AI32" s="782"/>
      <c r="AJ32" s="783"/>
      <c r="AK32" s="851">
        <v>56</v>
      </c>
      <c r="AL32" s="852"/>
      <c r="AM32" s="852"/>
      <c r="AN32" s="852"/>
      <c r="AO32" s="852"/>
      <c r="AP32" s="852">
        <v>2433</v>
      </c>
      <c r="AQ32" s="852"/>
      <c r="AR32" s="852"/>
      <c r="AS32" s="852"/>
      <c r="AT32" s="852"/>
      <c r="AU32" s="852"/>
      <c r="AV32" s="852"/>
      <c r="AW32" s="852"/>
      <c r="AX32" s="852"/>
      <c r="AY32" s="852"/>
      <c r="AZ32" s="853"/>
      <c r="BA32" s="853"/>
      <c r="BB32" s="853"/>
      <c r="BC32" s="853"/>
      <c r="BD32" s="853"/>
      <c r="BE32" s="849" t="s">
        <v>388</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1111</v>
      </c>
      <c r="R33" s="779"/>
      <c r="S33" s="779"/>
      <c r="T33" s="779"/>
      <c r="U33" s="779"/>
      <c r="V33" s="779">
        <v>1042</v>
      </c>
      <c r="W33" s="779"/>
      <c r="X33" s="779"/>
      <c r="Y33" s="779"/>
      <c r="Z33" s="779"/>
      <c r="AA33" s="779">
        <f t="shared" si="0"/>
        <v>69</v>
      </c>
      <c r="AB33" s="779"/>
      <c r="AC33" s="779"/>
      <c r="AD33" s="779"/>
      <c r="AE33" s="780"/>
      <c r="AF33" s="781">
        <v>136</v>
      </c>
      <c r="AG33" s="782"/>
      <c r="AH33" s="782"/>
      <c r="AI33" s="782"/>
      <c r="AJ33" s="783"/>
      <c r="AK33" s="851">
        <v>461</v>
      </c>
      <c r="AL33" s="852"/>
      <c r="AM33" s="852"/>
      <c r="AN33" s="852"/>
      <c r="AO33" s="852"/>
      <c r="AP33" s="852">
        <v>5546</v>
      </c>
      <c r="AQ33" s="852"/>
      <c r="AR33" s="852"/>
      <c r="AS33" s="852"/>
      <c r="AT33" s="852"/>
      <c r="AU33" s="852"/>
      <c r="AV33" s="852"/>
      <c r="AW33" s="852"/>
      <c r="AX33" s="852"/>
      <c r="AY33" s="852"/>
      <c r="AZ33" s="853"/>
      <c r="BA33" s="853"/>
      <c r="BB33" s="853"/>
      <c r="BC33" s="853"/>
      <c r="BD33" s="853"/>
      <c r="BE33" s="849" t="s">
        <v>388</v>
      </c>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1594</v>
      </c>
      <c r="R34" s="779"/>
      <c r="S34" s="779"/>
      <c r="T34" s="779"/>
      <c r="U34" s="779"/>
      <c r="V34" s="779">
        <v>1381</v>
      </c>
      <c r="W34" s="779"/>
      <c r="X34" s="779"/>
      <c r="Y34" s="779"/>
      <c r="Z34" s="779"/>
      <c r="AA34" s="779">
        <f t="shared" si="0"/>
        <v>213</v>
      </c>
      <c r="AB34" s="779"/>
      <c r="AC34" s="779"/>
      <c r="AD34" s="779"/>
      <c r="AE34" s="780"/>
      <c r="AF34" s="781">
        <v>50</v>
      </c>
      <c r="AG34" s="782"/>
      <c r="AH34" s="782"/>
      <c r="AI34" s="782"/>
      <c r="AJ34" s="783"/>
      <c r="AK34" s="851">
        <v>775</v>
      </c>
      <c r="AL34" s="852"/>
      <c r="AM34" s="852"/>
      <c r="AN34" s="852"/>
      <c r="AO34" s="852"/>
      <c r="AP34" s="852">
        <v>1096</v>
      </c>
      <c r="AQ34" s="852"/>
      <c r="AR34" s="852"/>
      <c r="AS34" s="852"/>
      <c r="AT34" s="852"/>
      <c r="AU34" s="852"/>
      <c r="AV34" s="852"/>
      <c r="AW34" s="852"/>
      <c r="AX34" s="852"/>
      <c r="AY34" s="852"/>
      <c r="AZ34" s="853"/>
      <c r="BA34" s="853"/>
      <c r="BB34" s="853"/>
      <c r="BC34" s="853"/>
      <c r="BD34" s="853"/>
      <c r="BE34" s="849" t="s">
        <v>388</v>
      </c>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45</v>
      </c>
      <c r="R35" s="779"/>
      <c r="S35" s="779"/>
      <c r="T35" s="779"/>
      <c r="U35" s="779"/>
      <c r="V35" s="779">
        <v>36</v>
      </c>
      <c r="W35" s="779"/>
      <c r="X35" s="779"/>
      <c r="Y35" s="779"/>
      <c r="Z35" s="779"/>
      <c r="AA35" s="779">
        <f t="shared" si="0"/>
        <v>9</v>
      </c>
      <c r="AB35" s="779"/>
      <c r="AC35" s="779"/>
      <c r="AD35" s="779"/>
      <c r="AE35" s="780"/>
      <c r="AF35" s="781">
        <v>220</v>
      </c>
      <c r="AG35" s="782"/>
      <c r="AH35" s="782"/>
      <c r="AI35" s="782"/>
      <c r="AJ35" s="783"/>
      <c r="AK35" s="851"/>
      <c r="AL35" s="852"/>
      <c r="AM35" s="852"/>
      <c r="AN35" s="852"/>
      <c r="AO35" s="852"/>
      <c r="AP35" s="852"/>
      <c r="AQ35" s="852"/>
      <c r="AR35" s="852"/>
      <c r="AS35" s="852"/>
      <c r="AT35" s="852"/>
      <c r="AU35" s="852"/>
      <c r="AV35" s="852"/>
      <c r="AW35" s="852"/>
      <c r="AX35" s="852"/>
      <c r="AY35" s="852"/>
      <c r="AZ35" s="853"/>
      <c r="BA35" s="853"/>
      <c r="BB35" s="853"/>
      <c r="BC35" s="853"/>
      <c r="BD35" s="853"/>
      <c r="BE35" s="849" t="s">
        <v>388</v>
      </c>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7</v>
      </c>
      <c r="R36" s="779"/>
      <c r="S36" s="779"/>
      <c r="T36" s="779"/>
      <c r="U36" s="779"/>
      <c r="V36" s="779">
        <v>3</v>
      </c>
      <c r="W36" s="779"/>
      <c r="X36" s="779"/>
      <c r="Y36" s="779"/>
      <c r="Z36" s="779"/>
      <c r="AA36" s="779">
        <f t="shared" si="0"/>
        <v>4</v>
      </c>
      <c r="AB36" s="779"/>
      <c r="AC36" s="779"/>
      <c r="AD36" s="779"/>
      <c r="AE36" s="780"/>
      <c r="AF36" s="781">
        <v>3</v>
      </c>
      <c r="AG36" s="782"/>
      <c r="AH36" s="782"/>
      <c r="AI36" s="782"/>
      <c r="AJ36" s="783"/>
      <c r="AK36" s="851"/>
      <c r="AL36" s="852"/>
      <c r="AM36" s="852"/>
      <c r="AN36" s="852"/>
      <c r="AO36" s="852"/>
      <c r="AP36" s="852"/>
      <c r="AQ36" s="852"/>
      <c r="AR36" s="852"/>
      <c r="AS36" s="852"/>
      <c r="AT36" s="852"/>
      <c r="AU36" s="852"/>
      <c r="AV36" s="852"/>
      <c r="AW36" s="852"/>
      <c r="AX36" s="852"/>
      <c r="AY36" s="852"/>
      <c r="AZ36" s="853"/>
      <c r="BA36" s="853"/>
      <c r="BB36" s="853"/>
      <c r="BC36" s="853"/>
      <c r="BD36" s="853"/>
      <c r="BE36" s="849" t="s">
        <v>393</v>
      </c>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394</v>
      </c>
      <c r="BK62" s="828"/>
      <c r="BL62" s="828"/>
      <c r="BM62" s="828"/>
      <c r="BN62" s="829"/>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395</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1235</v>
      </c>
      <c r="AG63" s="863"/>
      <c r="AH63" s="863"/>
      <c r="AI63" s="863"/>
      <c r="AJ63" s="864"/>
      <c r="AK63" s="865"/>
      <c r="AL63" s="860"/>
      <c r="AM63" s="860"/>
      <c r="AN63" s="860"/>
      <c r="AO63" s="860"/>
      <c r="AP63" s="815">
        <f>SUM(AP28:AT62)</f>
        <v>9087</v>
      </c>
      <c r="AQ63" s="820"/>
      <c r="AR63" s="820"/>
      <c r="AS63" s="820"/>
      <c r="AT63" s="821"/>
      <c r="AU63" s="815">
        <f>SUM(AU28:AY62)</f>
        <v>0</v>
      </c>
      <c r="AV63" s="820"/>
      <c r="AW63" s="820"/>
      <c r="AX63" s="820"/>
      <c r="AY63" s="821"/>
      <c r="AZ63" s="867"/>
      <c r="BA63" s="867"/>
      <c r="BB63" s="867"/>
      <c r="BC63" s="867"/>
      <c r="BD63" s="867"/>
      <c r="BE63" s="868"/>
      <c r="BF63" s="868"/>
      <c r="BG63" s="868"/>
      <c r="BH63" s="868"/>
      <c r="BI63" s="869"/>
      <c r="BJ63" s="870" t="s">
        <v>113</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3" t="s">
        <v>378</v>
      </c>
      <c r="AG66" s="834"/>
      <c r="AH66" s="834"/>
      <c r="AI66" s="834"/>
      <c r="AJ66" s="874"/>
      <c r="AK66" s="737" t="s">
        <v>379</v>
      </c>
      <c r="AL66" s="761"/>
      <c r="AM66" s="761"/>
      <c r="AN66" s="761"/>
      <c r="AO66" s="762"/>
      <c r="AP66" s="737" t="s">
        <v>380</v>
      </c>
      <c r="AQ66" s="738"/>
      <c r="AR66" s="738"/>
      <c r="AS66" s="738"/>
      <c r="AT66" s="739"/>
      <c r="AU66" s="737" t="s">
        <v>398</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7"/>
      <c r="AH67" s="837"/>
      <c r="AI67" s="837"/>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0" t="s">
        <v>548</v>
      </c>
      <c r="C68" s="891"/>
      <c r="D68" s="891"/>
      <c r="E68" s="891"/>
      <c r="F68" s="891"/>
      <c r="G68" s="891"/>
      <c r="H68" s="891"/>
      <c r="I68" s="891"/>
      <c r="J68" s="891"/>
      <c r="K68" s="891"/>
      <c r="L68" s="891"/>
      <c r="M68" s="891"/>
      <c r="N68" s="891"/>
      <c r="O68" s="891"/>
      <c r="P68" s="892"/>
      <c r="Q68" s="893">
        <v>845</v>
      </c>
      <c r="R68" s="887"/>
      <c r="S68" s="887"/>
      <c r="T68" s="887"/>
      <c r="U68" s="887"/>
      <c r="V68" s="887">
        <v>833</v>
      </c>
      <c r="W68" s="887"/>
      <c r="X68" s="887"/>
      <c r="Y68" s="887"/>
      <c r="Z68" s="887"/>
      <c r="AA68" s="894">
        <f>+Q68-V68</f>
        <v>12</v>
      </c>
      <c r="AB68" s="895"/>
      <c r="AC68" s="895"/>
      <c r="AD68" s="895"/>
      <c r="AE68" s="896"/>
      <c r="AF68" s="894">
        <f>+AA68</f>
        <v>12</v>
      </c>
      <c r="AG68" s="895"/>
      <c r="AH68" s="895"/>
      <c r="AI68" s="895"/>
      <c r="AJ68" s="896"/>
      <c r="AK68" s="887"/>
      <c r="AL68" s="887"/>
      <c r="AM68" s="887"/>
      <c r="AN68" s="887"/>
      <c r="AO68" s="887"/>
      <c r="AP68" s="887">
        <v>8</v>
      </c>
      <c r="AQ68" s="887"/>
      <c r="AR68" s="887"/>
      <c r="AS68" s="887"/>
      <c r="AT68" s="887"/>
      <c r="AU68" s="887">
        <v>3</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97" t="s">
        <v>549</v>
      </c>
      <c r="C69" s="898"/>
      <c r="D69" s="898"/>
      <c r="E69" s="898"/>
      <c r="F69" s="898"/>
      <c r="G69" s="898"/>
      <c r="H69" s="898"/>
      <c r="I69" s="898"/>
      <c r="J69" s="898"/>
      <c r="K69" s="898"/>
      <c r="L69" s="898"/>
      <c r="M69" s="898"/>
      <c r="N69" s="898"/>
      <c r="O69" s="898"/>
      <c r="P69" s="899"/>
      <c r="Q69" s="900">
        <v>237</v>
      </c>
      <c r="R69" s="852"/>
      <c r="S69" s="852"/>
      <c r="T69" s="852"/>
      <c r="U69" s="852"/>
      <c r="V69" s="852">
        <v>240</v>
      </c>
      <c r="W69" s="852"/>
      <c r="X69" s="852"/>
      <c r="Y69" s="852"/>
      <c r="Z69" s="852"/>
      <c r="AA69" s="901">
        <f t="shared" ref="AA69:AA76" si="1">+Q69-V69</f>
        <v>-3</v>
      </c>
      <c r="AB69" s="902"/>
      <c r="AC69" s="902"/>
      <c r="AD69" s="902"/>
      <c r="AE69" s="851"/>
      <c r="AF69" s="901">
        <f t="shared" ref="AF69:AF76" si="2">+AA69</f>
        <v>-3</v>
      </c>
      <c r="AG69" s="902"/>
      <c r="AH69" s="902"/>
      <c r="AI69" s="902"/>
      <c r="AJ69" s="851"/>
      <c r="AK69" s="852">
        <v>61</v>
      </c>
      <c r="AL69" s="852"/>
      <c r="AM69" s="852"/>
      <c r="AN69" s="852"/>
      <c r="AO69" s="852"/>
      <c r="AP69" s="852"/>
      <c r="AQ69" s="852"/>
      <c r="AR69" s="852"/>
      <c r="AS69" s="852"/>
      <c r="AT69" s="852"/>
      <c r="AU69" s="852"/>
      <c r="AV69" s="852"/>
      <c r="AW69" s="852"/>
      <c r="AX69" s="852"/>
      <c r="AY69" s="852"/>
      <c r="AZ69" s="903"/>
      <c r="BA69" s="903"/>
      <c r="BB69" s="903"/>
      <c r="BC69" s="903"/>
      <c r="BD69" s="904"/>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97" t="s">
        <v>550</v>
      </c>
      <c r="C70" s="898"/>
      <c r="D70" s="898"/>
      <c r="E70" s="898"/>
      <c r="F70" s="898"/>
      <c r="G70" s="898"/>
      <c r="H70" s="898"/>
      <c r="I70" s="898"/>
      <c r="J70" s="898"/>
      <c r="K70" s="898"/>
      <c r="L70" s="898"/>
      <c r="M70" s="898"/>
      <c r="N70" s="898"/>
      <c r="O70" s="898"/>
      <c r="P70" s="899"/>
      <c r="Q70" s="900">
        <v>127</v>
      </c>
      <c r="R70" s="852"/>
      <c r="S70" s="852"/>
      <c r="T70" s="852"/>
      <c r="U70" s="852"/>
      <c r="V70" s="852">
        <v>125</v>
      </c>
      <c r="W70" s="852"/>
      <c r="X70" s="852"/>
      <c r="Y70" s="852"/>
      <c r="Z70" s="852"/>
      <c r="AA70" s="901">
        <f t="shared" si="1"/>
        <v>2</v>
      </c>
      <c r="AB70" s="902"/>
      <c r="AC70" s="902"/>
      <c r="AD70" s="902"/>
      <c r="AE70" s="851"/>
      <c r="AF70" s="901">
        <f t="shared" si="2"/>
        <v>2</v>
      </c>
      <c r="AG70" s="902"/>
      <c r="AH70" s="902"/>
      <c r="AI70" s="902"/>
      <c r="AJ70" s="851"/>
      <c r="AK70" s="852"/>
      <c r="AL70" s="852"/>
      <c r="AM70" s="852"/>
      <c r="AN70" s="852"/>
      <c r="AO70" s="852"/>
      <c r="AP70" s="852"/>
      <c r="AQ70" s="852"/>
      <c r="AR70" s="852"/>
      <c r="AS70" s="852"/>
      <c r="AT70" s="852"/>
      <c r="AU70" s="852"/>
      <c r="AV70" s="852"/>
      <c r="AW70" s="852"/>
      <c r="AX70" s="852"/>
      <c r="AY70" s="852"/>
      <c r="AZ70" s="903"/>
      <c r="BA70" s="903"/>
      <c r="BB70" s="903"/>
      <c r="BC70" s="903"/>
      <c r="BD70" s="904"/>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97" t="s">
        <v>551</v>
      </c>
      <c r="C71" s="898"/>
      <c r="D71" s="898"/>
      <c r="E71" s="898"/>
      <c r="F71" s="898"/>
      <c r="G71" s="898"/>
      <c r="H71" s="898"/>
      <c r="I71" s="898"/>
      <c r="J71" s="898"/>
      <c r="K71" s="898"/>
      <c r="L71" s="898"/>
      <c r="M71" s="898"/>
      <c r="N71" s="898"/>
      <c r="O71" s="898"/>
      <c r="P71" s="899"/>
      <c r="Q71" s="900">
        <v>2974</v>
      </c>
      <c r="R71" s="852"/>
      <c r="S71" s="852"/>
      <c r="T71" s="852"/>
      <c r="U71" s="852"/>
      <c r="V71" s="852">
        <v>2909</v>
      </c>
      <c r="W71" s="852"/>
      <c r="X71" s="852"/>
      <c r="Y71" s="852"/>
      <c r="Z71" s="852"/>
      <c r="AA71" s="901">
        <f t="shared" si="1"/>
        <v>65</v>
      </c>
      <c r="AB71" s="902"/>
      <c r="AC71" s="902"/>
      <c r="AD71" s="902"/>
      <c r="AE71" s="851"/>
      <c r="AF71" s="901">
        <f t="shared" si="2"/>
        <v>65</v>
      </c>
      <c r="AG71" s="902"/>
      <c r="AH71" s="902"/>
      <c r="AI71" s="902"/>
      <c r="AJ71" s="851"/>
      <c r="AK71" s="852"/>
      <c r="AL71" s="852"/>
      <c r="AM71" s="852"/>
      <c r="AN71" s="852"/>
      <c r="AO71" s="852"/>
      <c r="AP71" s="852"/>
      <c r="AQ71" s="852"/>
      <c r="AR71" s="852"/>
      <c r="AS71" s="852"/>
      <c r="AT71" s="852"/>
      <c r="AU71" s="852"/>
      <c r="AV71" s="852"/>
      <c r="AW71" s="852"/>
      <c r="AX71" s="852"/>
      <c r="AY71" s="852"/>
      <c r="AZ71" s="903"/>
      <c r="BA71" s="903"/>
      <c r="BB71" s="903"/>
      <c r="BC71" s="903"/>
      <c r="BD71" s="904"/>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97" t="s">
        <v>552</v>
      </c>
      <c r="C72" s="898"/>
      <c r="D72" s="898"/>
      <c r="E72" s="898"/>
      <c r="F72" s="898"/>
      <c r="G72" s="898"/>
      <c r="H72" s="898"/>
      <c r="I72" s="898"/>
      <c r="J72" s="898"/>
      <c r="K72" s="898"/>
      <c r="L72" s="898"/>
      <c r="M72" s="898"/>
      <c r="N72" s="898"/>
      <c r="O72" s="898"/>
      <c r="P72" s="899"/>
      <c r="Q72" s="900">
        <v>15052</v>
      </c>
      <c r="R72" s="852"/>
      <c r="S72" s="852"/>
      <c r="T72" s="852"/>
      <c r="U72" s="852"/>
      <c r="V72" s="852">
        <v>12500</v>
      </c>
      <c r="W72" s="852"/>
      <c r="X72" s="852"/>
      <c r="Y72" s="852"/>
      <c r="Z72" s="852"/>
      <c r="AA72" s="901">
        <f t="shared" si="1"/>
        <v>2552</v>
      </c>
      <c r="AB72" s="902"/>
      <c r="AC72" s="902"/>
      <c r="AD72" s="902"/>
      <c r="AE72" s="851"/>
      <c r="AF72" s="901">
        <f t="shared" si="2"/>
        <v>2552</v>
      </c>
      <c r="AG72" s="902"/>
      <c r="AH72" s="902"/>
      <c r="AI72" s="902"/>
      <c r="AJ72" s="851"/>
      <c r="AK72" s="852"/>
      <c r="AL72" s="852"/>
      <c r="AM72" s="852"/>
      <c r="AN72" s="852"/>
      <c r="AO72" s="852"/>
      <c r="AP72" s="852"/>
      <c r="AQ72" s="852"/>
      <c r="AR72" s="852"/>
      <c r="AS72" s="852"/>
      <c r="AT72" s="852"/>
      <c r="AU72" s="852"/>
      <c r="AV72" s="852"/>
      <c r="AW72" s="852"/>
      <c r="AX72" s="852"/>
      <c r="AY72" s="852"/>
      <c r="AZ72" s="903"/>
      <c r="BA72" s="903"/>
      <c r="BB72" s="903"/>
      <c r="BC72" s="903"/>
      <c r="BD72" s="904"/>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97" t="s">
        <v>553</v>
      </c>
      <c r="C73" s="898"/>
      <c r="D73" s="898"/>
      <c r="E73" s="898"/>
      <c r="F73" s="898"/>
      <c r="G73" s="898"/>
      <c r="H73" s="898"/>
      <c r="I73" s="898"/>
      <c r="J73" s="898"/>
      <c r="K73" s="898"/>
      <c r="L73" s="898"/>
      <c r="M73" s="898"/>
      <c r="N73" s="898"/>
      <c r="O73" s="898"/>
      <c r="P73" s="899"/>
      <c r="Q73" s="900">
        <v>131</v>
      </c>
      <c r="R73" s="852"/>
      <c r="S73" s="852"/>
      <c r="T73" s="852"/>
      <c r="U73" s="852"/>
      <c r="V73" s="852">
        <v>123</v>
      </c>
      <c r="W73" s="852"/>
      <c r="X73" s="852"/>
      <c r="Y73" s="852"/>
      <c r="Z73" s="852"/>
      <c r="AA73" s="901">
        <f t="shared" si="1"/>
        <v>8</v>
      </c>
      <c r="AB73" s="902"/>
      <c r="AC73" s="902"/>
      <c r="AD73" s="902"/>
      <c r="AE73" s="851"/>
      <c r="AF73" s="901">
        <f t="shared" si="2"/>
        <v>8</v>
      </c>
      <c r="AG73" s="902"/>
      <c r="AH73" s="902"/>
      <c r="AI73" s="902"/>
      <c r="AJ73" s="851"/>
      <c r="AK73" s="852"/>
      <c r="AL73" s="852"/>
      <c r="AM73" s="852"/>
      <c r="AN73" s="852"/>
      <c r="AO73" s="852"/>
      <c r="AP73" s="852"/>
      <c r="AQ73" s="852"/>
      <c r="AR73" s="852"/>
      <c r="AS73" s="852"/>
      <c r="AT73" s="852"/>
      <c r="AU73" s="852"/>
      <c r="AV73" s="852"/>
      <c r="AW73" s="852"/>
      <c r="AX73" s="852"/>
      <c r="AY73" s="852"/>
      <c r="AZ73" s="903"/>
      <c r="BA73" s="903"/>
      <c r="BB73" s="903"/>
      <c r="BC73" s="903"/>
      <c r="BD73" s="904"/>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97" t="s">
        <v>554</v>
      </c>
      <c r="C74" s="898"/>
      <c r="D74" s="898"/>
      <c r="E74" s="898"/>
      <c r="F74" s="898"/>
      <c r="G74" s="898"/>
      <c r="H74" s="898"/>
      <c r="I74" s="898"/>
      <c r="J74" s="898"/>
      <c r="K74" s="898"/>
      <c r="L74" s="898"/>
      <c r="M74" s="898"/>
      <c r="N74" s="898"/>
      <c r="O74" s="898"/>
      <c r="P74" s="899"/>
      <c r="Q74" s="900">
        <v>11</v>
      </c>
      <c r="R74" s="852"/>
      <c r="S74" s="852"/>
      <c r="T74" s="852"/>
      <c r="U74" s="852"/>
      <c r="V74" s="852">
        <v>10</v>
      </c>
      <c r="W74" s="852"/>
      <c r="X74" s="852"/>
      <c r="Y74" s="852"/>
      <c r="Z74" s="852"/>
      <c r="AA74" s="901">
        <f t="shared" si="1"/>
        <v>1</v>
      </c>
      <c r="AB74" s="902"/>
      <c r="AC74" s="902"/>
      <c r="AD74" s="902"/>
      <c r="AE74" s="851"/>
      <c r="AF74" s="901">
        <f t="shared" si="2"/>
        <v>1</v>
      </c>
      <c r="AG74" s="902"/>
      <c r="AH74" s="902"/>
      <c r="AI74" s="902"/>
      <c r="AJ74" s="851"/>
      <c r="AK74" s="852">
        <v>1</v>
      </c>
      <c r="AL74" s="852"/>
      <c r="AM74" s="852"/>
      <c r="AN74" s="852"/>
      <c r="AO74" s="852"/>
      <c r="AP74" s="852"/>
      <c r="AQ74" s="852"/>
      <c r="AR74" s="852"/>
      <c r="AS74" s="852"/>
      <c r="AT74" s="852"/>
      <c r="AU74" s="852"/>
      <c r="AV74" s="852"/>
      <c r="AW74" s="852"/>
      <c r="AX74" s="852"/>
      <c r="AY74" s="852"/>
      <c r="AZ74" s="903"/>
      <c r="BA74" s="903"/>
      <c r="BB74" s="903"/>
      <c r="BC74" s="903"/>
      <c r="BD74" s="904"/>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97" t="s">
        <v>555</v>
      </c>
      <c r="C75" s="898"/>
      <c r="D75" s="898"/>
      <c r="E75" s="898"/>
      <c r="F75" s="898"/>
      <c r="G75" s="898"/>
      <c r="H75" s="898"/>
      <c r="I75" s="898"/>
      <c r="J75" s="898"/>
      <c r="K75" s="898"/>
      <c r="L75" s="898"/>
      <c r="M75" s="898"/>
      <c r="N75" s="898"/>
      <c r="O75" s="898"/>
      <c r="P75" s="899"/>
      <c r="Q75" s="905">
        <v>495</v>
      </c>
      <c r="R75" s="902"/>
      <c r="S75" s="902"/>
      <c r="T75" s="902"/>
      <c r="U75" s="851"/>
      <c r="V75" s="901">
        <v>348</v>
      </c>
      <c r="W75" s="902"/>
      <c r="X75" s="902"/>
      <c r="Y75" s="902"/>
      <c r="Z75" s="851"/>
      <c r="AA75" s="901">
        <f t="shared" si="1"/>
        <v>147</v>
      </c>
      <c r="AB75" s="902"/>
      <c r="AC75" s="902"/>
      <c r="AD75" s="902"/>
      <c r="AE75" s="851"/>
      <c r="AF75" s="901">
        <f t="shared" si="2"/>
        <v>147</v>
      </c>
      <c r="AG75" s="902"/>
      <c r="AH75" s="902"/>
      <c r="AI75" s="902"/>
      <c r="AJ75" s="851"/>
      <c r="AK75" s="901">
        <v>176</v>
      </c>
      <c r="AL75" s="902"/>
      <c r="AM75" s="902"/>
      <c r="AN75" s="902"/>
      <c r="AO75" s="851"/>
      <c r="AP75" s="901"/>
      <c r="AQ75" s="902"/>
      <c r="AR75" s="902"/>
      <c r="AS75" s="902"/>
      <c r="AT75" s="851"/>
      <c r="AU75" s="901"/>
      <c r="AV75" s="902"/>
      <c r="AW75" s="902"/>
      <c r="AX75" s="902"/>
      <c r="AY75" s="851"/>
      <c r="AZ75" s="903"/>
      <c r="BA75" s="903"/>
      <c r="BB75" s="903"/>
      <c r="BC75" s="903"/>
      <c r="BD75" s="904"/>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97" t="s">
        <v>556</v>
      </c>
      <c r="C76" s="898"/>
      <c r="D76" s="898"/>
      <c r="E76" s="898"/>
      <c r="F76" s="898"/>
      <c r="G76" s="898"/>
      <c r="H76" s="898"/>
      <c r="I76" s="898"/>
      <c r="J76" s="898"/>
      <c r="K76" s="898"/>
      <c r="L76" s="898"/>
      <c r="M76" s="898"/>
      <c r="N76" s="898"/>
      <c r="O76" s="898"/>
      <c r="P76" s="899"/>
      <c r="Q76" s="905">
        <v>707526</v>
      </c>
      <c r="R76" s="902"/>
      <c r="S76" s="902"/>
      <c r="T76" s="902"/>
      <c r="U76" s="851"/>
      <c r="V76" s="901">
        <v>687045</v>
      </c>
      <c r="W76" s="902"/>
      <c r="X76" s="902"/>
      <c r="Y76" s="902"/>
      <c r="Z76" s="851"/>
      <c r="AA76" s="901">
        <f t="shared" si="1"/>
        <v>20481</v>
      </c>
      <c r="AB76" s="902"/>
      <c r="AC76" s="902"/>
      <c r="AD76" s="902"/>
      <c r="AE76" s="851"/>
      <c r="AF76" s="901">
        <f t="shared" si="2"/>
        <v>20481</v>
      </c>
      <c r="AG76" s="902"/>
      <c r="AH76" s="902"/>
      <c r="AI76" s="902"/>
      <c r="AJ76" s="851"/>
      <c r="AK76" s="901">
        <v>3255</v>
      </c>
      <c r="AL76" s="902"/>
      <c r="AM76" s="902"/>
      <c r="AN76" s="902"/>
      <c r="AO76" s="851"/>
      <c r="AP76" s="901"/>
      <c r="AQ76" s="902"/>
      <c r="AR76" s="902"/>
      <c r="AS76" s="902"/>
      <c r="AT76" s="851"/>
      <c r="AU76" s="901"/>
      <c r="AV76" s="902"/>
      <c r="AW76" s="902"/>
      <c r="AX76" s="902"/>
      <c r="AY76" s="851"/>
      <c r="AZ76" s="903"/>
      <c r="BA76" s="903"/>
      <c r="BB76" s="903"/>
      <c r="BC76" s="903"/>
      <c r="BD76" s="904"/>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97"/>
      <c r="C77" s="898"/>
      <c r="D77" s="898"/>
      <c r="E77" s="898"/>
      <c r="F77" s="898"/>
      <c r="G77" s="898"/>
      <c r="H77" s="898"/>
      <c r="I77" s="898"/>
      <c r="J77" s="898"/>
      <c r="K77" s="898"/>
      <c r="L77" s="898"/>
      <c r="M77" s="898"/>
      <c r="N77" s="898"/>
      <c r="O77" s="898"/>
      <c r="P77" s="899"/>
      <c r="Q77" s="905"/>
      <c r="R77" s="902"/>
      <c r="S77" s="902"/>
      <c r="T77" s="902"/>
      <c r="U77" s="851"/>
      <c r="V77" s="901"/>
      <c r="W77" s="902"/>
      <c r="X77" s="902"/>
      <c r="Y77" s="902"/>
      <c r="Z77" s="851"/>
      <c r="AA77" s="901"/>
      <c r="AB77" s="902"/>
      <c r="AC77" s="902"/>
      <c r="AD77" s="902"/>
      <c r="AE77" s="851"/>
      <c r="AF77" s="901"/>
      <c r="AG77" s="902"/>
      <c r="AH77" s="902"/>
      <c r="AI77" s="902"/>
      <c r="AJ77" s="851"/>
      <c r="AK77" s="901"/>
      <c r="AL77" s="902"/>
      <c r="AM77" s="902"/>
      <c r="AN77" s="902"/>
      <c r="AO77" s="851"/>
      <c r="AP77" s="901"/>
      <c r="AQ77" s="902"/>
      <c r="AR77" s="902"/>
      <c r="AS77" s="902"/>
      <c r="AT77" s="851"/>
      <c r="AU77" s="901"/>
      <c r="AV77" s="902"/>
      <c r="AW77" s="902"/>
      <c r="AX77" s="902"/>
      <c r="AY77" s="851"/>
      <c r="AZ77" s="903"/>
      <c r="BA77" s="903"/>
      <c r="BB77" s="903"/>
      <c r="BC77" s="903"/>
      <c r="BD77" s="904"/>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97"/>
      <c r="C78" s="898"/>
      <c r="D78" s="898"/>
      <c r="E78" s="898"/>
      <c r="F78" s="898"/>
      <c r="G78" s="898"/>
      <c r="H78" s="898"/>
      <c r="I78" s="898"/>
      <c r="J78" s="898"/>
      <c r="K78" s="898"/>
      <c r="L78" s="898"/>
      <c r="M78" s="898"/>
      <c r="N78" s="898"/>
      <c r="O78" s="898"/>
      <c r="P78" s="899"/>
      <c r="Q78" s="900"/>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903"/>
      <c r="BA78" s="903"/>
      <c r="BB78" s="903"/>
      <c r="BC78" s="903"/>
      <c r="BD78" s="904"/>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97"/>
      <c r="C79" s="898"/>
      <c r="D79" s="898"/>
      <c r="E79" s="898"/>
      <c r="F79" s="898"/>
      <c r="G79" s="898"/>
      <c r="H79" s="898"/>
      <c r="I79" s="898"/>
      <c r="J79" s="898"/>
      <c r="K79" s="898"/>
      <c r="L79" s="898"/>
      <c r="M79" s="898"/>
      <c r="N79" s="898"/>
      <c r="O79" s="898"/>
      <c r="P79" s="899"/>
      <c r="Q79" s="900"/>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903"/>
      <c r="BA79" s="903"/>
      <c r="BB79" s="903"/>
      <c r="BC79" s="903"/>
      <c r="BD79" s="904"/>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97"/>
      <c r="C80" s="898"/>
      <c r="D80" s="898"/>
      <c r="E80" s="898"/>
      <c r="F80" s="898"/>
      <c r="G80" s="898"/>
      <c r="H80" s="898"/>
      <c r="I80" s="898"/>
      <c r="J80" s="898"/>
      <c r="K80" s="898"/>
      <c r="L80" s="898"/>
      <c r="M80" s="898"/>
      <c r="N80" s="898"/>
      <c r="O80" s="898"/>
      <c r="P80" s="899"/>
      <c r="Q80" s="900"/>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903"/>
      <c r="BA80" s="903"/>
      <c r="BB80" s="903"/>
      <c r="BC80" s="903"/>
      <c r="BD80" s="904"/>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97"/>
      <c r="C81" s="898"/>
      <c r="D81" s="898"/>
      <c r="E81" s="898"/>
      <c r="F81" s="898"/>
      <c r="G81" s="898"/>
      <c r="H81" s="898"/>
      <c r="I81" s="898"/>
      <c r="J81" s="898"/>
      <c r="K81" s="898"/>
      <c r="L81" s="898"/>
      <c r="M81" s="898"/>
      <c r="N81" s="898"/>
      <c r="O81" s="898"/>
      <c r="P81" s="899"/>
      <c r="Q81" s="900"/>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903"/>
      <c r="BA81" s="903"/>
      <c r="BB81" s="903"/>
      <c r="BC81" s="903"/>
      <c r="BD81" s="904"/>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97"/>
      <c r="C82" s="898"/>
      <c r="D82" s="898"/>
      <c r="E82" s="898"/>
      <c r="F82" s="898"/>
      <c r="G82" s="898"/>
      <c r="H82" s="898"/>
      <c r="I82" s="898"/>
      <c r="J82" s="898"/>
      <c r="K82" s="898"/>
      <c r="L82" s="898"/>
      <c r="M82" s="898"/>
      <c r="N82" s="898"/>
      <c r="O82" s="898"/>
      <c r="P82" s="899"/>
      <c r="Q82" s="900"/>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903"/>
      <c r="BA82" s="903"/>
      <c r="BB82" s="903"/>
      <c r="BC82" s="903"/>
      <c r="BD82" s="904"/>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97"/>
      <c r="C83" s="898"/>
      <c r="D83" s="898"/>
      <c r="E83" s="898"/>
      <c r="F83" s="898"/>
      <c r="G83" s="898"/>
      <c r="H83" s="898"/>
      <c r="I83" s="898"/>
      <c r="J83" s="898"/>
      <c r="K83" s="898"/>
      <c r="L83" s="898"/>
      <c r="M83" s="898"/>
      <c r="N83" s="898"/>
      <c r="O83" s="898"/>
      <c r="P83" s="899"/>
      <c r="Q83" s="900"/>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903"/>
      <c r="BA83" s="903"/>
      <c r="BB83" s="903"/>
      <c r="BC83" s="903"/>
      <c r="BD83" s="904"/>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97"/>
      <c r="C84" s="898"/>
      <c r="D84" s="898"/>
      <c r="E84" s="898"/>
      <c r="F84" s="898"/>
      <c r="G84" s="898"/>
      <c r="H84" s="898"/>
      <c r="I84" s="898"/>
      <c r="J84" s="898"/>
      <c r="K84" s="898"/>
      <c r="L84" s="898"/>
      <c r="M84" s="898"/>
      <c r="N84" s="898"/>
      <c r="O84" s="898"/>
      <c r="P84" s="899"/>
      <c r="Q84" s="900"/>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903"/>
      <c r="BA84" s="903"/>
      <c r="BB84" s="903"/>
      <c r="BC84" s="903"/>
      <c r="BD84" s="904"/>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97"/>
      <c r="C85" s="898"/>
      <c r="D85" s="898"/>
      <c r="E85" s="898"/>
      <c r="F85" s="898"/>
      <c r="G85" s="898"/>
      <c r="H85" s="898"/>
      <c r="I85" s="898"/>
      <c r="J85" s="898"/>
      <c r="K85" s="898"/>
      <c r="L85" s="898"/>
      <c r="M85" s="898"/>
      <c r="N85" s="898"/>
      <c r="O85" s="898"/>
      <c r="P85" s="899"/>
      <c r="Q85" s="900"/>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903"/>
      <c r="BA85" s="903"/>
      <c r="BB85" s="903"/>
      <c r="BC85" s="903"/>
      <c r="BD85" s="904"/>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97"/>
      <c r="C86" s="898"/>
      <c r="D86" s="898"/>
      <c r="E86" s="898"/>
      <c r="F86" s="898"/>
      <c r="G86" s="898"/>
      <c r="H86" s="898"/>
      <c r="I86" s="898"/>
      <c r="J86" s="898"/>
      <c r="K86" s="898"/>
      <c r="L86" s="898"/>
      <c r="M86" s="898"/>
      <c r="N86" s="898"/>
      <c r="O86" s="898"/>
      <c r="P86" s="899"/>
      <c r="Q86" s="900"/>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903"/>
      <c r="BA86" s="903"/>
      <c r="BB86" s="903"/>
      <c r="BC86" s="903"/>
      <c r="BD86" s="904"/>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371</v>
      </c>
      <c r="B88" s="810" t="s">
        <v>399</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f>SUM(AF68:AJ87)</f>
        <v>23265</v>
      </c>
      <c r="AG88" s="863"/>
      <c r="AH88" s="863"/>
      <c r="AI88" s="863"/>
      <c r="AJ88" s="863"/>
      <c r="AK88" s="860"/>
      <c r="AL88" s="860"/>
      <c r="AM88" s="860"/>
      <c r="AN88" s="860"/>
      <c r="AO88" s="860"/>
      <c r="AP88" s="863">
        <f>SUM(AP68:AT87)</f>
        <v>8</v>
      </c>
      <c r="AQ88" s="863"/>
      <c r="AR88" s="863"/>
      <c r="AS88" s="863"/>
      <c r="AT88" s="863"/>
      <c r="AU88" s="863">
        <f>SUM(AU68:AY87)</f>
        <v>3</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400</v>
      </c>
      <c r="BS102" s="811"/>
      <c r="BT102" s="811"/>
      <c r="BU102" s="811"/>
      <c r="BV102" s="811"/>
      <c r="BW102" s="811"/>
      <c r="BX102" s="811"/>
      <c r="BY102" s="811"/>
      <c r="BZ102" s="811"/>
      <c r="CA102" s="811"/>
      <c r="CB102" s="811"/>
      <c r="CC102" s="811"/>
      <c r="CD102" s="811"/>
      <c r="CE102" s="811"/>
      <c r="CF102" s="811"/>
      <c r="CG102" s="812"/>
      <c r="CH102" s="913"/>
      <c r="CI102" s="914"/>
      <c r="CJ102" s="914"/>
      <c r="CK102" s="914"/>
      <c r="CL102" s="915"/>
      <c r="CM102" s="913"/>
      <c r="CN102" s="914"/>
      <c r="CO102" s="914"/>
      <c r="CP102" s="914"/>
      <c r="CQ102" s="915"/>
      <c r="CR102" s="916">
        <f>SUM(CR7:CV88)</f>
        <v>20</v>
      </c>
      <c r="CS102" s="871"/>
      <c r="CT102" s="871"/>
      <c r="CU102" s="871"/>
      <c r="CV102" s="917"/>
      <c r="CW102" s="916">
        <f t="shared" ref="CW102" si="3">SUM(CW7:DA88)</f>
        <v>0</v>
      </c>
      <c r="CX102" s="871"/>
      <c r="CY102" s="871"/>
      <c r="CZ102" s="871"/>
      <c r="DA102" s="917"/>
      <c r="DB102" s="916">
        <f t="shared" ref="DB102" si="4">SUM(DB7:DF88)</f>
        <v>0</v>
      </c>
      <c r="DC102" s="871"/>
      <c r="DD102" s="871"/>
      <c r="DE102" s="871"/>
      <c r="DF102" s="917"/>
      <c r="DG102" s="916">
        <f t="shared" ref="DG102" si="5">SUM(DG7:DK88)</f>
        <v>0</v>
      </c>
      <c r="DH102" s="871"/>
      <c r="DI102" s="871"/>
      <c r="DJ102" s="871"/>
      <c r="DK102" s="917"/>
      <c r="DL102" s="916">
        <f t="shared" ref="DL102" si="6">SUM(DL7:DP88)</f>
        <v>0</v>
      </c>
      <c r="DM102" s="871"/>
      <c r="DN102" s="871"/>
      <c r="DO102" s="871"/>
      <c r="DP102" s="917"/>
      <c r="DQ102" s="916">
        <f t="shared" ref="DQ102" si="7">SUM(DQ7:DU88)</f>
        <v>0</v>
      </c>
      <c r="DR102" s="871"/>
      <c r="DS102" s="871"/>
      <c r="DT102" s="871"/>
      <c r="DU102" s="917"/>
      <c r="DV102" s="940"/>
      <c r="DW102" s="941"/>
      <c r="DX102" s="941"/>
      <c r="DY102" s="941"/>
      <c r="DZ102" s="942"/>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3" t="s">
        <v>401</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4" t="s">
        <v>402</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5" t="s">
        <v>405</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406</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199" customFormat="1" ht="26.25" customHeight="1" x14ac:dyDescent="0.15">
      <c r="A109" s="938" t="s">
        <v>407</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408</v>
      </c>
      <c r="AB109" s="919"/>
      <c r="AC109" s="919"/>
      <c r="AD109" s="919"/>
      <c r="AE109" s="920"/>
      <c r="AF109" s="918" t="s">
        <v>289</v>
      </c>
      <c r="AG109" s="919"/>
      <c r="AH109" s="919"/>
      <c r="AI109" s="919"/>
      <c r="AJ109" s="920"/>
      <c r="AK109" s="918" t="s">
        <v>288</v>
      </c>
      <c r="AL109" s="919"/>
      <c r="AM109" s="919"/>
      <c r="AN109" s="919"/>
      <c r="AO109" s="920"/>
      <c r="AP109" s="918" t="s">
        <v>409</v>
      </c>
      <c r="AQ109" s="919"/>
      <c r="AR109" s="919"/>
      <c r="AS109" s="919"/>
      <c r="AT109" s="921"/>
      <c r="AU109" s="938" t="s">
        <v>407</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408</v>
      </c>
      <c r="BR109" s="919"/>
      <c r="BS109" s="919"/>
      <c r="BT109" s="919"/>
      <c r="BU109" s="920"/>
      <c r="BV109" s="918" t="s">
        <v>289</v>
      </c>
      <c r="BW109" s="919"/>
      <c r="BX109" s="919"/>
      <c r="BY109" s="919"/>
      <c r="BZ109" s="920"/>
      <c r="CA109" s="918" t="s">
        <v>288</v>
      </c>
      <c r="CB109" s="919"/>
      <c r="CC109" s="919"/>
      <c r="CD109" s="919"/>
      <c r="CE109" s="920"/>
      <c r="CF109" s="939" t="s">
        <v>409</v>
      </c>
      <c r="CG109" s="939"/>
      <c r="CH109" s="939"/>
      <c r="CI109" s="939"/>
      <c r="CJ109" s="939"/>
      <c r="CK109" s="918" t="s">
        <v>410</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408</v>
      </c>
      <c r="DH109" s="919"/>
      <c r="DI109" s="919"/>
      <c r="DJ109" s="919"/>
      <c r="DK109" s="920"/>
      <c r="DL109" s="918" t="s">
        <v>289</v>
      </c>
      <c r="DM109" s="919"/>
      <c r="DN109" s="919"/>
      <c r="DO109" s="919"/>
      <c r="DP109" s="920"/>
      <c r="DQ109" s="918" t="s">
        <v>288</v>
      </c>
      <c r="DR109" s="919"/>
      <c r="DS109" s="919"/>
      <c r="DT109" s="919"/>
      <c r="DU109" s="920"/>
      <c r="DV109" s="918" t="s">
        <v>409</v>
      </c>
      <c r="DW109" s="919"/>
      <c r="DX109" s="919"/>
      <c r="DY109" s="919"/>
      <c r="DZ109" s="921"/>
    </row>
    <row r="110" spans="1:131" s="199" customFormat="1" ht="26.25" customHeight="1" x14ac:dyDescent="0.15">
      <c r="A110" s="922" t="s">
        <v>411</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1566763</v>
      </c>
      <c r="AB110" s="926"/>
      <c r="AC110" s="926"/>
      <c r="AD110" s="926"/>
      <c r="AE110" s="927"/>
      <c r="AF110" s="928">
        <v>1539265</v>
      </c>
      <c r="AG110" s="926"/>
      <c r="AH110" s="926"/>
      <c r="AI110" s="926"/>
      <c r="AJ110" s="927"/>
      <c r="AK110" s="928">
        <v>1436227</v>
      </c>
      <c r="AL110" s="926"/>
      <c r="AM110" s="926"/>
      <c r="AN110" s="926"/>
      <c r="AO110" s="927"/>
      <c r="AP110" s="929">
        <v>28.5</v>
      </c>
      <c r="AQ110" s="930"/>
      <c r="AR110" s="930"/>
      <c r="AS110" s="930"/>
      <c r="AT110" s="931"/>
      <c r="AU110" s="932" t="s">
        <v>61</v>
      </c>
      <c r="AV110" s="933"/>
      <c r="AW110" s="933"/>
      <c r="AX110" s="933"/>
      <c r="AY110" s="933"/>
      <c r="AZ110" s="974" t="s">
        <v>412</v>
      </c>
      <c r="BA110" s="923"/>
      <c r="BB110" s="923"/>
      <c r="BC110" s="923"/>
      <c r="BD110" s="923"/>
      <c r="BE110" s="923"/>
      <c r="BF110" s="923"/>
      <c r="BG110" s="923"/>
      <c r="BH110" s="923"/>
      <c r="BI110" s="923"/>
      <c r="BJ110" s="923"/>
      <c r="BK110" s="923"/>
      <c r="BL110" s="923"/>
      <c r="BM110" s="923"/>
      <c r="BN110" s="923"/>
      <c r="BO110" s="923"/>
      <c r="BP110" s="924"/>
      <c r="BQ110" s="960">
        <v>13243298</v>
      </c>
      <c r="BR110" s="961"/>
      <c r="BS110" s="961"/>
      <c r="BT110" s="961"/>
      <c r="BU110" s="961"/>
      <c r="BV110" s="961">
        <v>13554934</v>
      </c>
      <c r="BW110" s="961"/>
      <c r="BX110" s="961"/>
      <c r="BY110" s="961"/>
      <c r="BZ110" s="961"/>
      <c r="CA110" s="961">
        <v>13707925</v>
      </c>
      <c r="CB110" s="961"/>
      <c r="CC110" s="961"/>
      <c r="CD110" s="961"/>
      <c r="CE110" s="961"/>
      <c r="CF110" s="975">
        <v>271.8</v>
      </c>
      <c r="CG110" s="976"/>
      <c r="CH110" s="976"/>
      <c r="CI110" s="976"/>
      <c r="CJ110" s="976"/>
      <c r="CK110" s="977" t="s">
        <v>413</v>
      </c>
      <c r="CL110" s="978"/>
      <c r="CM110" s="957" t="s">
        <v>414</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113</v>
      </c>
      <c r="DH110" s="961"/>
      <c r="DI110" s="961"/>
      <c r="DJ110" s="961"/>
      <c r="DK110" s="961"/>
      <c r="DL110" s="961" t="s">
        <v>113</v>
      </c>
      <c r="DM110" s="961"/>
      <c r="DN110" s="961"/>
      <c r="DO110" s="961"/>
      <c r="DP110" s="961"/>
      <c r="DQ110" s="961" t="s">
        <v>113</v>
      </c>
      <c r="DR110" s="961"/>
      <c r="DS110" s="961"/>
      <c r="DT110" s="961"/>
      <c r="DU110" s="961"/>
      <c r="DV110" s="962" t="s">
        <v>113</v>
      </c>
      <c r="DW110" s="962"/>
      <c r="DX110" s="962"/>
      <c r="DY110" s="962"/>
      <c r="DZ110" s="963"/>
    </row>
    <row r="111" spans="1:131" s="199" customFormat="1" ht="26.25" customHeight="1" x14ac:dyDescent="0.15">
      <c r="A111" s="964" t="s">
        <v>415</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113</v>
      </c>
      <c r="AB111" s="968"/>
      <c r="AC111" s="968"/>
      <c r="AD111" s="968"/>
      <c r="AE111" s="969"/>
      <c r="AF111" s="970" t="s">
        <v>113</v>
      </c>
      <c r="AG111" s="968"/>
      <c r="AH111" s="968"/>
      <c r="AI111" s="968"/>
      <c r="AJ111" s="969"/>
      <c r="AK111" s="970" t="s">
        <v>113</v>
      </c>
      <c r="AL111" s="968"/>
      <c r="AM111" s="968"/>
      <c r="AN111" s="968"/>
      <c r="AO111" s="969"/>
      <c r="AP111" s="971" t="s">
        <v>113</v>
      </c>
      <c r="AQ111" s="972"/>
      <c r="AR111" s="972"/>
      <c r="AS111" s="972"/>
      <c r="AT111" s="973"/>
      <c r="AU111" s="934"/>
      <c r="AV111" s="935"/>
      <c r="AW111" s="935"/>
      <c r="AX111" s="935"/>
      <c r="AY111" s="935"/>
      <c r="AZ111" s="983" t="s">
        <v>416</v>
      </c>
      <c r="BA111" s="984"/>
      <c r="BB111" s="984"/>
      <c r="BC111" s="984"/>
      <c r="BD111" s="984"/>
      <c r="BE111" s="984"/>
      <c r="BF111" s="984"/>
      <c r="BG111" s="984"/>
      <c r="BH111" s="984"/>
      <c r="BI111" s="984"/>
      <c r="BJ111" s="984"/>
      <c r="BK111" s="984"/>
      <c r="BL111" s="984"/>
      <c r="BM111" s="984"/>
      <c r="BN111" s="984"/>
      <c r="BO111" s="984"/>
      <c r="BP111" s="985"/>
      <c r="BQ111" s="953">
        <v>4353</v>
      </c>
      <c r="BR111" s="954"/>
      <c r="BS111" s="954"/>
      <c r="BT111" s="954"/>
      <c r="BU111" s="954"/>
      <c r="BV111" s="954">
        <v>3835</v>
      </c>
      <c r="BW111" s="954"/>
      <c r="BX111" s="954"/>
      <c r="BY111" s="954"/>
      <c r="BZ111" s="954"/>
      <c r="CA111" s="954">
        <v>3324</v>
      </c>
      <c r="CB111" s="954"/>
      <c r="CC111" s="954"/>
      <c r="CD111" s="954"/>
      <c r="CE111" s="954"/>
      <c r="CF111" s="948">
        <v>0.1</v>
      </c>
      <c r="CG111" s="949"/>
      <c r="CH111" s="949"/>
      <c r="CI111" s="949"/>
      <c r="CJ111" s="949"/>
      <c r="CK111" s="979"/>
      <c r="CL111" s="980"/>
      <c r="CM111" s="950" t="s">
        <v>417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113</v>
      </c>
      <c r="DH111" s="954"/>
      <c r="DI111" s="954"/>
      <c r="DJ111" s="954"/>
      <c r="DK111" s="954"/>
      <c r="DL111" s="954" t="s">
        <v>113</v>
      </c>
      <c r="DM111" s="954"/>
      <c r="DN111" s="954"/>
      <c r="DO111" s="954"/>
      <c r="DP111" s="954"/>
      <c r="DQ111" s="954" t="s">
        <v>113</v>
      </c>
      <c r="DR111" s="954"/>
      <c r="DS111" s="954"/>
      <c r="DT111" s="954"/>
      <c r="DU111" s="954"/>
      <c r="DV111" s="955" t="s">
        <v>113</v>
      </c>
      <c r="DW111" s="955"/>
      <c r="DX111" s="955"/>
      <c r="DY111" s="955"/>
      <c r="DZ111" s="956"/>
    </row>
    <row r="112" spans="1:131" s="199" customFormat="1" ht="26.25" customHeight="1" x14ac:dyDescent="0.15">
      <c r="A112" s="986" t="s">
        <v>418</v>
      </c>
      <c r="B112" s="987"/>
      <c r="C112" s="984" t="s">
        <v>419</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113</v>
      </c>
      <c r="AB112" s="993"/>
      <c r="AC112" s="993"/>
      <c r="AD112" s="993"/>
      <c r="AE112" s="994"/>
      <c r="AF112" s="995" t="s">
        <v>113</v>
      </c>
      <c r="AG112" s="993"/>
      <c r="AH112" s="993"/>
      <c r="AI112" s="993"/>
      <c r="AJ112" s="994"/>
      <c r="AK112" s="995" t="s">
        <v>113</v>
      </c>
      <c r="AL112" s="993"/>
      <c r="AM112" s="993"/>
      <c r="AN112" s="993"/>
      <c r="AO112" s="994"/>
      <c r="AP112" s="996" t="s">
        <v>113</v>
      </c>
      <c r="AQ112" s="997"/>
      <c r="AR112" s="997"/>
      <c r="AS112" s="997"/>
      <c r="AT112" s="998"/>
      <c r="AU112" s="934"/>
      <c r="AV112" s="935"/>
      <c r="AW112" s="935"/>
      <c r="AX112" s="935"/>
      <c r="AY112" s="935"/>
      <c r="AZ112" s="983" t="s">
        <v>420</v>
      </c>
      <c r="BA112" s="984"/>
      <c r="BB112" s="984"/>
      <c r="BC112" s="984"/>
      <c r="BD112" s="984"/>
      <c r="BE112" s="984"/>
      <c r="BF112" s="984"/>
      <c r="BG112" s="984"/>
      <c r="BH112" s="984"/>
      <c r="BI112" s="984"/>
      <c r="BJ112" s="984"/>
      <c r="BK112" s="984"/>
      <c r="BL112" s="984"/>
      <c r="BM112" s="984"/>
      <c r="BN112" s="984"/>
      <c r="BO112" s="984"/>
      <c r="BP112" s="985"/>
      <c r="BQ112" s="953">
        <v>6854329</v>
      </c>
      <c r="BR112" s="954"/>
      <c r="BS112" s="954"/>
      <c r="BT112" s="954"/>
      <c r="BU112" s="954"/>
      <c r="BV112" s="954">
        <v>6380691</v>
      </c>
      <c r="BW112" s="954"/>
      <c r="BX112" s="954"/>
      <c r="BY112" s="954"/>
      <c r="BZ112" s="954"/>
      <c r="CA112" s="954">
        <v>5772674</v>
      </c>
      <c r="CB112" s="954"/>
      <c r="CC112" s="954"/>
      <c r="CD112" s="954"/>
      <c r="CE112" s="954"/>
      <c r="CF112" s="948">
        <v>114.5</v>
      </c>
      <c r="CG112" s="949"/>
      <c r="CH112" s="949"/>
      <c r="CI112" s="949"/>
      <c r="CJ112" s="949"/>
      <c r="CK112" s="979"/>
      <c r="CL112" s="980"/>
      <c r="CM112" s="950" t="s">
        <v>421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113</v>
      </c>
      <c r="DH112" s="954"/>
      <c r="DI112" s="954"/>
      <c r="DJ112" s="954"/>
      <c r="DK112" s="954"/>
      <c r="DL112" s="954" t="s">
        <v>113</v>
      </c>
      <c r="DM112" s="954"/>
      <c r="DN112" s="954"/>
      <c r="DO112" s="954"/>
      <c r="DP112" s="954"/>
      <c r="DQ112" s="954" t="s">
        <v>113</v>
      </c>
      <c r="DR112" s="954"/>
      <c r="DS112" s="954"/>
      <c r="DT112" s="954"/>
      <c r="DU112" s="954"/>
      <c r="DV112" s="955" t="s">
        <v>113</v>
      </c>
      <c r="DW112" s="955"/>
      <c r="DX112" s="955"/>
      <c r="DY112" s="955"/>
      <c r="DZ112" s="956"/>
    </row>
    <row r="113" spans="1:130" s="199" customFormat="1" ht="26.25" customHeight="1" x14ac:dyDescent="0.15">
      <c r="A113" s="988"/>
      <c r="B113" s="989"/>
      <c r="C113" s="984" t="s">
        <v>422</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643233</v>
      </c>
      <c r="AB113" s="968"/>
      <c r="AC113" s="968"/>
      <c r="AD113" s="968"/>
      <c r="AE113" s="969"/>
      <c r="AF113" s="970">
        <v>616219</v>
      </c>
      <c r="AG113" s="968"/>
      <c r="AH113" s="968"/>
      <c r="AI113" s="968"/>
      <c r="AJ113" s="969"/>
      <c r="AK113" s="970">
        <v>514163</v>
      </c>
      <c r="AL113" s="968"/>
      <c r="AM113" s="968"/>
      <c r="AN113" s="968"/>
      <c r="AO113" s="969"/>
      <c r="AP113" s="971">
        <v>10.199999999999999</v>
      </c>
      <c r="AQ113" s="972"/>
      <c r="AR113" s="972"/>
      <c r="AS113" s="972"/>
      <c r="AT113" s="973"/>
      <c r="AU113" s="934"/>
      <c r="AV113" s="935"/>
      <c r="AW113" s="935"/>
      <c r="AX113" s="935"/>
      <c r="AY113" s="935"/>
      <c r="AZ113" s="983" t="s">
        <v>423</v>
      </c>
      <c r="BA113" s="984"/>
      <c r="BB113" s="984"/>
      <c r="BC113" s="984"/>
      <c r="BD113" s="984"/>
      <c r="BE113" s="984"/>
      <c r="BF113" s="984"/>
      <c r="BG113" s="984"/>
      <c r="BH113" s="984"/>
      <c r="BI113" s="984"/>
      <c r="BJ113" s="984"/>
      <c r="BK113" s="984"/>
      <c r="BL113" s="984"/>
      <c r="BM113" s="984"/>
      <c r="BN113" s="984"/>
      <c r="BO113" s="984"/>
      <c r="BP113" s="985"/>
      <c r="BQ113" s="953">
        <v>8115</v>
      </c>
      <c r="BR113" s="954"/>
      <c r="BS113" s="954"/>
      <c r="BT113" s="954"/>
      <c r="BU113" s="954"/>
      <c r="BV113" s="954">
        <v>5085</v>
      </c>
      <c r="BW113" s="954"/>
      <c r="BX113" s="954"/>
      <c r="BY113" s="954"/>
      <c r="BZ113" s="954"/>
      <c r="CA113" s="954">
        <v>8115</v>
      </c>
      <c r="CB113" s="954"/>
      <c r="CC113" s="954"/>
      <c r="CD113" s="954"/>
      <c r="CE113" s="954"/>
      <c r="CF113" s="948">
        <v>0.2</v>
      </c>
      <c r="CG113" s="949"/>
      <c r="CH113" s="949"/>
      <c r="CI113" s="949"/>
      <c r="CJ113" s="949"/>
      <c r="CK113" s="979"/>
      <c r="CL113" s="980"/>
      <c r="CM113" s="950" t="s">
        <v>424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113</v>
      </c>
      <c r="DH113" s="993"/>
      <c r="DI113" s="993"/>
      <c r="DJ113" s="993"/>
      <c r="DK113" s="994"/>
      <c r="DL113" s="995" t="s">
        <v>113</v>
      </c>
      <c r="DM113" s="993"/>
      <c r="DN113" s="993"/>
      <c r="DO113" s="993"/>
      <c r="DP113" s="994"/>
      <c r="DQ113" s="995" t="s">
        <v>113</v>
      </c>
      <c r="DR113" s="993"/>
      <c r="DS113" s="993"/>
      <c r="DT113" s="993"/>
      <c r="DU113" s="994"/>
      <c r="DV113" s="996" t="s">
        <v>113</v>
      </c>
      <c r="DW113" s="997"/>
      <c r="DX113" s="997"/>
      <c r="DY113" s="997"/>
      <c r="DZ113" s="998"/>
    </row>
    <row r="114" spans="1:130" s="199" customFormat="1" ht="26.25" customHeight="1" x14ac:dyDescent="0.15">
      <c r="A114" s="988"/>
      <c r="B114" s="989"/>
      <c r="C114" s="984" t="s">
        <v>425</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3537</v>
      </c>
      <c r="AB114" s="993"/>
      <c r="AC114" s="993"/>
      <c r="AD114" s="993"/>
      <c r="AE114" s="994"/>
      <c r="AF114" s="995">
        <v>3067</v>
      </c>
      <c r="AG114" s="993"/>
      <c r="AH114" s="993"/>
      <c r="AI114" s="993"/>
      <c r="AJ114" s="994"/>
      <c r="AK114" s="995">
        <v>1483</v>
      </c>
      <c r="AL114" s="993"/>
      <c r="AM114" s="993"/>
      <c r="AN114" s="993"/>
      <c r="AO114" s="994"/>
      <c r="AP114" s="996">
        <v>0</v>
      </c>
      <c r="AQ114" s="997"/>
      <c r="AR114" s="997"/>
      <c r="AS114" s="997"/>
      <c r="AT114" s="998"/>
      <c r="AU114" s="934"/>
      <c r="AV114" s="935"/>
      <c r="AW114" s="935"/>
      <c r="AX114" s="935"/>
      <c r="AY114" s="935"/>
      <c r="AZ114" s="983" t="s">
        <v>426</v>
      </c>
      <c r="BA114" s="984"/>
      <c r="BB114" s="984"/>
      <c r="BC114" s="984"/>
      <c r="BD114" s="984"/>
      <c r="BE114" s="984"/>
      <c r="BF114" s="984"/>
      <c r="BG114" s="984"/>
      <c r="BH114" s="984"/>
      <c r="BI114" s="984"/>
      <c r="BJ114" s="984"/>
      <c r="BK114" s="984"/>
      <c r="BL114" s="984"/>
      <c r="BM114" s="984"/>
      <c r="BN114" s="984"/>
      <c r="BO114" s="984"/>
      <c r="BP114" s="985"/>
      <c r="BQ114" s="953">
        <v>1841757</v>
      </c>
      <c r="BR114" s="954"/>
      <c r="BS114" s="954"/>
      <c r="BT114" s="954"/>
      <c r="BU114" s="954"/>
      <c r="BV114" s="954">
        <v>1714123</v>
      </c>
      <c r="BW114" s="954"/>
      <c r="BX114" s="954"/>
      <c r="BY114" s="954"/>
      <c r="BZ114" s="954"/>
      <c r="CA114" s="954">
        <v>1531368</v>
      </c>
      <c r="CB114" s="954"/>
      <c r="CC114" s="954"/>
      <c r="CD114" s="954"/>
      <c r="CE114" s="954"/>
      <c r="CF114" s="948">
        <v>30.4</v>
      </c>
      <c r="CG114" s="949"/>
      <c r="CH114" s="949"/>
      <c r="CI114" s="949"/>
      <c r="CJ114" s="949"/>
      <c r="CK114" s="979"/>
      <c r="CL114" s="980"/>
      <c r="CM114" s="950" t="s">
        <v>427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113</v>
      </c>
      <c r="DH114" s="993"/>
      <c r="DI114" s="993"/>
      <c r="DJ114" s="993"/>
      <c r="DK114" s="994"/>
      <c r="DL114" s="995" t="s">
        <v>113</v>
      </c>
      <c r="DM114" s="993"/>
      <c r="DN114" s="993"/>
      <c r="DO114" s="993"/>
      <c r="DP114" s="994"/>
      <c r="DQ114" s="995" t="s">
        <v>113</v>
      </c>
      <c r="DR114" s="993"/>
      <c r="DS114" s="993"/>
      <c r="DT114" s="993"/>
      <c r="DU114" s="994"/>
      <c r="DV114" s="996" t="s">
        <v>113</v>
      </c>
      <c r="DW114" s="997"/>
      <c r="DX114" s="997"/>
      <c r="DY114" s="997"/>
      <c r="DZ114" s="998"/>
    </row>
    <row r="115" spans="1:130" s="199" customFormat="1" ht="26.25" customHeight="1" x14ac:dyDescent="0.15">
      <c r="A115" s="988"/>
      <c r="B115" s="989"/>
      <c r="C115" s="984" t="s">
        <v>428</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526</v>
      </c>
      <c r="AB115" s="968"/>
      <c r="AC115" s="968"/>
      <c r="AD115" s="968"/>
      <c r="AE115" s="969"/>
      <c r="AF115" s="970">
        <v>518</v>
      </c>
      <c r="AG115" s="968"/>
      <c r="AH115" s="968"/>
      <c r="AI115" s="968"/>
      <c r="AJ115" s="969"/>
      <c r="AK115" s="970">
        <v>511</v>
      </c>
      <c r="AL115" s="968"/>
      <c r="AM115" s="968"/>
      <c r="AN115" s="968"/>
      <c r="AO115" s="969"/>
      <c r="AP115" s="971">
        <v>0</v>
      </c>
      <c r="AQ115" s="972"/>
      <c r="AR115" s="972"/>
      <c r="AS115" s="972"/>
      <c r="AT115" s="973"/>
      <c r="AU115" s="934"/>
      <c r="AV115" s="935"/>
      <c r="AW115" s="935"/>
      <c r="AX115" s="935"/>
      <c r="AY115" s="935"/>
      <c r="AZ115" s="983" t="s">
        <v>429</v>
      </c>
      <c r="BA115" s="984"/>
      <c r="BB115" s="984"/>
      <c r="BC115" s="984"/>
      <c r="BD115" s="984"/>
      <c r="BE115" s="984"/>
      <c r="BF115" s="984"/>
      <c r="BG115" s="984"/>
      <c r="BH115" s="984"/>
      <c r="BI115" s="984"/>
      <c r="BJ115" s="984"/>
      <c r="BK115" s="984"/>
      <c r="BL115" s="984"/>
      <c r="BM115" s="984"/>
      <c r="BN115" s="984"/>
      <c r="BO115" s="984"/>
      <c r="BP115" s="985"/>
      <c r="BQ115" s="953" t="s">
        <v>113</v>
      </c>
      <c r="BR115" s="954"/>
      <c r="BS115" s="954"/>
      <c r="BT115" s="954"/>
      <c r="BU115" s="954"/>
      <c r="BV115" s="954" t="s">
        <v>113</v>
      </c>
      <c r="BW115" s="954"/>
      <c r="BX115" s="954"/>
      <c r="BY115" s="954"/>
      <c r="BZ115" s="954"/>
      <c r="CA115" s="954" t="s">
        <v>113</v>
      </c>
      <c r="CB115" s="954"/>
      <c r="CC115" s="954"/>
      <c r="CD115" s="954"/>
      <c r="CE115" s="954"/>
      <c r="CF115" s="948" t="s">
        <v>113</v>
      </c>
      <c r="CG115" s="949"/>
      <c r="CH115" s="949"/>
      <c r="CI115" s="949"/>
      <c r="CJ115" s="949"/>
      <c r="CK115" s="979"/>
      <c r="CL115" s="980"/>
      <c r="CM115" s="983" t="s">
        <v>430</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t="s">
        <v>113</v>
      </c>
      <c r="DH115" s="993"/>
      <c r="DI115" s="993"/>
      <c r="DJ115" s="993"/>
      <c r="DK115" s="994"/>
      <c r="DL115" s="995" t="s">
        <v>113</v>
      </c>
      <c r="DM115" s="993"/>
      <c r="DN115" s="993"/>
      <c r="DO115" s="993"/>
      <c r="DP115" s="994"/>
      <c r="DQ115" s="995" t="s">
        <v>113</v>
      </c>
      <c r="DR115" s="993"/>
      <c r="DS115" s="993"/>
      <c r="DT115" s="993"/>
      <c r="DU115" s="994"/>
      <c r="DV115" s="996" t="s">
        <v>113</v>
      </c>
      <c r="DW115" s="997"/>
      <c r="DX115" s="997"/>
      <c r="DY115" s="997"/>
      <c r="DZ115" s="998"/>
    </row>
    <row r="116" spans="1:130" s="199" customFormat="1" ht="26.25" customHeight="1" x14ac:dyDescent="0.15">
      <c r="A116" s="990"/>
      <c r="B116" s="991"/>
      <c r="C116" s="999" t="s">
        <v>431</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v>630</v>
      </c>
      <c r="AB116" s="993"/>
      <c r="AC116" s="993"/>
      <c r="AD116" s="993"/>
      <c r="AE116" s="994"/>
      <c r="AF116" s="995">
        <v>322</v>
      </c>
      <c r="AG116" s="993"/>
      <c r="AH116" s="993"/>
      <c r="AI116" s="993"/>
      <c r="AJ116" s="994"/>
      <c r="AK116" s="995">
        <v>213</v>
      </c>
      <c r="AL116" s="993"/>
      <c r="AM116" s="993"/>
      <c r="AN116" s="993"/>
      <c r="AO116" s="994"/>
      <c r="AP116" s="996">
        <v>0</v>
      </c>
      <c r="AQ116" s="997"/>
      <c r="AR116" s="997"/>
      <c r="AS116" s="997"/>
      <c r="AT116" s="998"/>
      <c r="AU116" s="934"/>
      <c r="AV116" s="935"/>
      <c r="AW116" s="935"/>
      <c r="AX116" s="935"/>
      <c r="AY116" s="935"/>
      <c r="AZ116" s="1001" t="s">
        <v>432</v>
      </c>
      <c r="BA116" s="1002"/>
      <c r="BB116" s="1002"/>
      <c r="BC116" s="1002"/>
      <c r="BD116" s="1002"/>
      <c r="BE116" s="1002"/>
      <c r="BF116" s="1002"/>
      <c r="BG116" s="1002"/>
      <c r="BH116" s="1002"/>
      <c r="BI116" s="1002"/>
      <c r="BJ116" s="1002"/>
      <c r="BK116" s="1002"/>
      <c r="BL116" s="1002"/>
      <c r="BM116" s="1002"/>
      <c r="BN116" s="1002"/>
      <c r="BO116" s="1002"/>
      <c r="BP116" s="1003"/>
      <c r="BQ116" s="953" t="s">
        <v>113</v>
      </c>
      <c r="BR116" s="954"/>
      <c r="BS116" s="954"/>
      <c r="BT116" s="954"/>
      <c r="BU116" s="954"/>
      <c r="BV116" s="954" t="s">
        <v>113</v>
      </c>
      <c r="BW116" s="954"/>
      <c r="BX116" s="954"/>
      <c r="BY116" s="954"/>
      <c r="BZ116" s="954"/>
      <c r="CA116" s="954" t="s">
        <v>113</v>
      </c>
      <c r="CB116" s="954"/>
      <c r="CC116" s="954"/>
      <c r="CD116" s="954"/>
      <c r="CE116" s="954"/>
      <c r="CF116" s="948" t="s">
        <v>113</v>
      </c>
      <c r="CG116" s="949"/>
      <c r="CH116" s="949"/>
      <c r="CI116" s="949"/>
      <c r="CJ116" s="949"/>
      <c r="CK116" s="979"/>
      <c r="CL116" s="980"/>
      <c r="CM116" s="950" t="s">
        <v>433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t="s">
        <v>113</v>
      </c>
      <c r="DH116" s="993"/>
      <c r="DI116" s="993"/>
      <c r="DJ116" s="993"/>
      <c r="DK116" s="994"/>
      <c r="DL116" s="995" t="s">
        <v>113</v>
      </c>
      <c r="DM116" s="993"/>
      <c r="DN116" s="993"/>
      <c r="DO116" s="993"/>
      <c r="DP116" s="994"/>
      <c r="DQ116" s="995" t="s">
        <v>113</v>
      </c>
      <c r="DR116" s="993"/>
      <c r="DS116" s="993"/>
      <c r="DT116" s="993"/>
      <c r="DU116" s="994"/>
      <c r="DV116" s="996" t="s">
        <v>113</v>
      </c>
      <c r="DW116" s="997"/>
      <c r="DX116" s="997"/>
      <c r="DY116" s="997"/>
      <c r="DZ116" s="998"/>
    </row>
    <row r="117" spans="1:130" s="199" customFormat="1" ht="26.25" customHeight="1" x14ac:dyDescent="0.15">
      <c r="A117" s="938" t="s">
        <v>172</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434</v>
      </c>
      <c r="Z117" s="920"/>
      <c r="AA117" s="1010">
        <v>2214689</v>
      </c>
      <c r="AB117" s="1011"/>
      <c r="AC117" s="1011"/>
      <c r="AD117" s="1011"/>
      <c r="AE117" s="1012"/>
      <c r="AF117" s="1013">
        <v>2159391</v>
      </c>
      <c r="AG117" s="1011"/>
      <c r="AH117" s="1011"/>
      <c r="AI117" s="1011"/>
      <c r="AJ117" s="1012"/>
      <c r="AK117" s="1013">
        <v>1952597</v>
      </c>
      <c r="AL117" s="1011"/>
      <c r="AM117" s="1011"/>
      <c r="AN117" s="1011"/>
      <c r="AO117" s="1012"/>
      <c r="AP117" s="1014"/>
      <c r="AQ117" s="1015"/>
      <c r="AR117" s="1015"/>
      <c r="AS117" s="1015"/>
      <c r="AT117" s="1016"/>
      <c r="AU117" s="934"/>
      <c r="AV117" s="935"/>
      <c r="AW117" s="935"/>
      <c r="AX117" s="935"/>
      <c r="AY117" s="935"/>
      <c r="AZ117" s="1001" t="s">
        <v>435</v>
      </c>
      <c r="BA117" s="1002"/>
      <c r="BB117" s="1002"/>
      <c r="BC117" s="1002"/>
      <c r="BD117" s="1002"/>
      <c r="BE117" s="1002"/>
      <c r="BF117" s="1002"/>
      <c r="BG117" s="1002"/>
      <c r="BH117" s="1002"/>
      <c r="BI117" s="1002"/>
      <c r="BJ117" s="1002"/>
      <c r="BK117" s="1002"/>
      <c r="BL117" s="1002"/>
      <c r="BM117" s="1002"/>
      <c r="BN117" s="1002"/>
      <c r="BO117" s="1002"/>
      <c r="BP117" s="1003"/>
      <c r="BQ117" s="953" t="s">
        <v>113</v>
      </c>
      <c r="BR117" s="954"/>
      <c r="BS117" s="954"/>
      <c r="BT117" s="954"/>
      <c r="BU117" s="954"/>
      <c r="BV117" s="954" t="s">
        <v>113</v>
      </c>
      <c r="BW117" s="954"/>
      <c r="BX117" s="954"/>
      <c r="BY117" s="954"/>
      <c r="BZ117" s="954"/>
      <c r="CA117" s="954" t="s">
        <v>113</v>
      </c>
      <c r="CB117" s="954"/>
      <c r="CC117" s="954"/>
      <c r="CD117" s="954"/>
      <c r="CE117" s="954"/>
      <c r="CF117" s="948" t="s">
        <v>113</v>
      </c>
      <c r="CG117" s="949"/>
      <c r="CH117" s="949"/>
      <c r="CI117" s="949"/>
      <c r="CJ117" s="949"/>
      <c r="CK117" s="979"/>
      <c r="CL117" s="980"/>
      <c r="CM117" s="950" t="s">
        <v>436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113</v>
      </c>
      <c r="DH117" s="993"/>
      <c r="DI117" s="993"/>
      <c r="DJ117" s="993"/>
      <c r="DK117" s="994"/>
      <c r="DL117" s="995" t="s">
        <v>113</v>
      </c>
      <c r="DM117" s="993"/>
      <c r="DN117" s="993"/>
      <c r="DO117" s="993"/>
      <c r="DP117" s="994"/>
      <c r="DQ117" s="995" t="s">
        <v>113</v>
      </c>
      <c r="DR117" s="993"/>
      <c r="DS117" s="993"/>
      <c r="DT117" s="993"/>
      <c r="DU117" s="994"/>
      <c r="DV117" s="996" t="s">
        <v>113</v>
      </c>
      <c r="DW117" s="997"/>
      <c r="DX117" s="997"/>
      <c r="DY117" s="997"/>
      <c r="DZ117" s="998"/>
    </row>
    <row r="118" spans="1:130" s="199" customFormat="1" ht="26.25" customHeight="1" x14ac:dyDescent="0.15">
      <c r="A118" s="938" t="s">
        <v>410</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408</v>
      </c>
      <c r="AB118" s="919"/>
      <c r="AC118" s="919"/>
      <c r="AD118" s="919"/>
      <c r="AE118" s="920"/>
      <c r="AF118" s="918" t="s">
        <v>289</v>
      </c>
      <c r="AG118" s="919"/>
      <c r="AH118" s="919"/>
      <c r="AI118" s="919"/>
      <c r="AJ118" s="920"/>
      <c r="AK118" s="918" t="s">
        <v>288</v>
      </c>
      <c r="AL118" s="919"/>
      <c r="AM118" s="919"/>
      <c r="AN118" s="919"/>
      <c r="AO118" s="920"/>
      <c r="AP118" s="1005" t="s">
        <v>409</v>
      </c>
      <c r="AQ118" s="1006"/>
      <c r="AR118" s="1006"/>
      <c r="AS118" s="1006"/>
      <c r="AT118" s="1007"/>
      <c r="AU118" s="934"/>
      <c r="AV118" s="935"/>
      <c r="AW118" s="935"/>
      <c r="AX118" s="935"/>
      <c r="AY118" s="935"/>
      <c r="AZ118" s="1008" t="s">
        <v>437</v>
      </c>
      <c r="BA118" s="999"/>
      <c r="BB118" s="999"/>
      <c r="BC118" s="999"/>
      <c r="BD118" s="999"/>
      <c r="BE118" s="999"/>
      <c r="BF118" s="999"/>
      <c r="BG118" s="999"/>
      <c r="BH118" s="999"/>
      <c r="BI118" s="999"/>
      <c r="BJ118" s="999"/>
      <c r="BK118" s="999"/>
      <c r="BL118" s="999"/>
      <c r="BM118" s="999"/>
      <c r="BN118" s="999"/>
      <c r="BO118" s="999"/>
      <c r="BP118" s="1000"/>
      <c r="BQ118" s="1031" t="s">
        <v>113</v>
      </c>
      <c r="BR118" s="1032"/>
      <c r="BS118" s="1032"/>
      <c r="BT118" s="1032"/>
      <c r="BU118" s="1032"/>
      <c r="BV118" s="1032" t="s">
        <v>113</v>
      </c>
      <c r="BW118" s="1032"/>
      <c r="BX118" s="1032"/>
      <c r="BY118" s="1032"/>
      <c r="BZ118" s="1032"/>
      <c r="CA118" s="1032" t="s">
        <v>113</v>
      </c>
      <c r="CB118" s="1032"/>
      <c r="CC118" s="1032"/>
      <c r="CD118" s="1032"/>
      <c r="CE118" s="1032"/>
      <c r="CF118" s="948" t="s">
        <v>113</v>
      </c>
      <c r="CG118" s="949"/>
      <c r="CH118" s="949"/>
      <c r="CI118" s="949"/>
      <c r="CJ118" s="949"/>
      <c r="CK118" s="979"/>
      <c r="CL118" s="980"/>
      <c r="CM118" s="950" t="s">
        <v>438</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113</v>
      </c>
      <c r="DH118" s="993"/>
      <c r="DI118" s="993"/>
      <c r="DJ118" s="993"/>
      <c r="DK118" s="994"/>
      <c r="DL118" s="995" t="s">
        <v>113</v>
      </c>
      <c r="DM118" s="993"/>
      <c r="DN118" s="993"/>
      <c r="DO118" s="993"/>
      <c r="DP118" s="994"/>
      <c r="DQ118" s="995" t="s">
        <v>113</v>
      </c>
      <c r="DR118" s="993"/>
      <c r="DS118" s="993"/>
      <c r="DT118" s="993"/>
      <c r="DU118" s="994"/>
      <c r="DV118" s="996" t="s">
        <v>113</v>
      </c>
      <c r="DW118" s="997"/>
      <c r="DX118" s="997"/>
      <c r="DY118" s="997"/>
      <c r="DZ118" s="998"/>
    </row>
    <row r="119" spans="1:130" s="199" customFormat="1" ht="26.25" customHeight="1" x14ac:dyDescent="0.15">
      <c r="A119" s="1092" t="s">
        <v>413</v>
      </c>
      <c r="B119" s="978"/>
      <c r="C119" s="957" t="s">
        <v>414</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113</v>
      </c>
      <c r="AB119" s="926"/>
      <c r="AC119" s="926"/>
      <c r="AD119" s="926"/>
      <c r="AE119" s="927"/>
      <c r="AF119" s="928" t="s">
        <v>113</v>
      </c>
      <c r="AG119" s="926"/>
      <c r="AH119" s="926"/>
      <c r="AI119" s="926"/>
      <c r="AJ119" s="927"/>
      <c r="AK119" s="928" t="s">
        <v>113</v>
      </c>
      <c r="AL119" s="926"/>
      <c r="AM119" s="926"/>
      <c r="AN119" s="926"/>
      <c r="AO119" s="927"/>
      <c r="AP119" s="929" t="s">
        <v>113</v>
      </c>
      <c r="AQ119" s="930"/>
      <c r="AR119" s="930"/>
      <c r="AS119" s="930"/>
      <c r="AT119" s="931"/>
      <c r="AU119" s="936"/>
      <c r="AV119" s="937"/>
      <c r="AW119" s="937"/>
      <c r="AX119" s="937"/>
      <c r="AY119" s="937"/>
      <c r="AZ119" s="230" t="s">
        <v>172</v>
      </c>
      <c r="BA119" s="230"/>
      <c r="BB119" s="230"/>
      <c r="BC119" s="230"/>
      <c r="BD119" s="230"/>
      <c r="BE119" s="230"/>
      <c r="BF119" s="230"/>
      <c r="BG119" s="230"/>
      <c r="BH119" s="230"/>
      <c r="BI119" s="230"/>
      <c r="BJ119" s="230"/>
      <c r="BK119" s="230"/>
      <c r="BL119" s="230"/>
      <c r="BM119" s="230"/>
      <c r="BN119" s="230"/>
      <c r="BO119" s="1009" t="s">
        <v>439</v>
      </c>
      <c r="BP119" s="1040"/>
      <c r="BQ119" s="1031">
        <v>21951852</v>
      </c>
      <c r="BR119" s="1032"/>
      <c r="BS119" s="1032"/>
      <c r="BT119" s="1032"/>
      <c r="BU119" s="1032"/>
      <c r="BV119" s="1032">
        <v>21658668</v>
      </c>
      <c r="BW119" s="1032"/>
      <c r="BX119" s="1032"/>
      <c r="BY119" s="1032"/>
      <c r="BZ119" s="1032"/>
      <c r="CA119" s="1032">
        <v>21023406</v>
      </c>
      <c r="CB119" s="1032"/>
      <c r="CC119" s="1032"/>
      <c r="CD119" s="1032"/>
      <c r="CE119" s="1032"/>
      <c r="CF119" s="1033"/>
      <c r="CG119" s="1034"/>
      <c r="CH119" s="1034"/>
      <c r="CI119" s="1034"/>
      <c r="CJ119" s="1035"/>
      <c r="CK119" s="981"/>
      <c r="CL119" s="982"/>
      <c r="CM119" s="1036" t="s">
        <v>440</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v>4353</v>
      </c>
      <c r="DH119" s="1018"/>
      <c r="DI119" s="1018"/>
      <c r="DJ119" s="1018"/>
      <c r="DK119" s="1019"/>
      <c r="DL119" s="1017">
        <v>3835</v>
      </c>
      <c r="DM119" s="1018"/>
      <c r="DN119" s="1018"/>
      <c r="DO119" s="1018"/>
      <c r="DP119" s="1019"/>
      <c r="DQ119" s="1017">
        <v>3324</v>
      </c>
      <c r="DR119" s="1018"/>
      <c r="DS119" s="1018"/>
      <c r="DT119" s="1018"/>
      <c r="DU119" s="1019"/>
      <c r="DV119" s="1020">
        <v>0.1</v>
      </c>
      <c r="DW119" s="1021"/>
      <c r="DX119" s="1021"/>
      <c r="DY119" s="1021"/>
      <c r="DZ119" s="1022"/>
    </row>
    <row r="120" spans="1:130" s="199" customFormat="1" ht="26.25" customHeight="1" x14ac:dyDescent="0.15">
      <c r="A120" s="1093"/>
      <c r="B120" s="980"/>
      <c r="C120" s="950" t="s">
        <v>417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113</v>
      </c>
      <c r="AB120" s="993"/>
      <c r="AC120" s="993"/>
      <c r="AD120" s="993"/>
      <c r="AE120" s="994"/>
      <c r="AF120" s="995" t="s">
        <v>113</v>
      </c>
      <c r="AG120" s="993"/>
      <c r="AH120" s="993"/>
      <c r="AI120" s="993"/>
      <c r="AJ120" s="994"/>
      <c r="AK120" s="995" t="s">
        <v>113</v>
      </c>
      <c r="AL120" s="993"/>
      <c r="AM120" s="993"/>
      <c r="AN120" s="993"/>
      <c r="AO120" s="994"/>
      <c r="AP120" s="996" t="s">
        <v>113</v>
      </c>
      <c r="AQ120" s="997"/>
      <c r="AR120" s="997"/>
      <c r="AS120" s="997"/>
      <c r="AT120" s="998"/>
      <c r="AU120" s="1023" t="s">
        <v>441</v>
      </c>
      <c r="AV120" s="1024"/>
      <c r="AW120" s="1024"/>
      <c r="AX120" s="1024"/>
      <c r="AY120" s="1025"/>
      <c r="AZ120" s="974" t="s">
        <v>442</v>
      </c>
      <c r="BA120" s="923"/>
      <c r="BB120" s="923"/>
      <c r="BC120" s="923"/>
      <c r="BD120" s="923"/>
      <c r="BE120" s="923"/>
      <c r="BF120" s="923"/>
      <c r="BG120" s="923"/>
      <c r="BH120" s="923"/>
      <c r="BI120" s="923"/>
      <c r="BJ120" s="923"/>
      <c r="BK120" s="923"/>
      <c r="BL120" s="923"/>
      <c r="BM120" s="923"/>
      <c r="BN120" s="923"/>
      <c r="BO120" s="923"/>
      <c r="BP120" s="924"/>
      <c r="BQ120" s="960">
        <v>2852000</v>
      </c>
      <c r="BR120" s="961"/>
      <c r="BS120" s="961"/>
      <c r="BT120" s="961"/>
      <c r="BU120" s="961"/>
      <c r="BV120" s="961">
        <v>2790641</v>
      </c>
      <c r="BW120" s="961"/>
      <c r="BX120" s="961"/>
      <c r="BY120" s="961"/>
      <c r="BZ120" s="961"/>
      <c r="CA120" s="961">
        <v>2727606</v>
      </c>
      <c r="CB120" s="961"/>
      <c r="CC120" s="961"/>
      <c r="CD120" s="961"/>
      <c r="CE120" s="961"/>
      <c r="CF120" s="975">
        <v>54.1</v>
      </c>
      <c r="CG120" s="976"/>
      <c r="CH120" s="976"/>
      <c r="CI120" s="976"/>
      <c r="CJ120" s="976"/>
      <c r="CK120" s="1041" t="s">
        <v>443</v>
      </c>
      <c r="CL120" s="1042"/>
      <c r="CM120" s="1042"/>
      <c r="CN120" s="1042"/>
      <c r="CO120" s="1043"/>
      <c r="CP120" s="1049" t="s">
        <v>389</v>
      </c>
      <c r="CQ120" s="1050"/>
      <c r="CR120" s="1050"/>
      <c r="CS120" s="1050"/>
      <c r="CT120" s="1050"/>
      <c r="CU120" s="1050"/>
      <c r="CV120" s="1050"/>
      <c r="CW120" s="1050"/>
      <c r="CX120" s="1050"/>
      <c r="CY120" s="1050"/>
      <c r="CZ120" s="1050"/>
      <c r="DA120" s="1050"/>
      <c r="DB120" s="1050"/>
      <c r="DC120" s="1050"/>
      <c r="DD120" s="1050"/>
      <c r="DE120" s="1050"/>
      <c r="DF120" s="1051"/>
      <c r="DG120" s="960" t="s">
        <v>113</v>
      </c>
      <c r="DH120" s="961"/>
      <c r="DI120" s="961"/>
      <c r="DJ120" s="961"/>
      <c r="DK120" s="961"/>
      <c r="DL120" s="961" t="s">
        <v>113</v>
      </c>
      <c r="DM120" s="961"/>
      <c r="DN120" s="961"/>
      <c r="DO120" s="961"/>
      <c r="DP120" s="961"/>
      <c r="DQ120" s="961">
        <v>5124431</v>
      </c>
      <c r="DR120" s="961"/>
      <c r="DS120" s="961"/>
      <c r="DT120" s="961"/>
      <c r="DU120" s="961"/>
      <c r="DV120" s="962">
        <v>101.6</v>
      </c>
      <c r="DW120" s="962"/>
      <c r="DX120" s="962"/>
      <c r="DY120" s="962"/>
      <c r="DZ120" s="963"/>
    </row>
    <row r="121" spans="1:130" s="199" customFormat="1" ht="26.25" customHeight="1" x14ac:dyDescent="0.15">
      <c r="A121" s="1093"/>
      <c r="B121" s="980"/>
      <c r="C121" s="1001" t="s">
        <v>444</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113</v>
      </c>
      <c r="AB121" s="993"/>
      <c r="AC121" s="993"/>
      <c r="AD121" s="993"/>
      <c r="AE121" s="994"/>
      <c r="AF121" s="995" t="s">
        <v>113</v>
      </c>
      <c r="AG121" s="993"/>
      <c r="AH121" s="993"/>
      <c r="AI121" s="993"/>
      <c r="AJ121" s="994"/>
      <c r="AK121" s="995" t="s">
        <v>113</v>
      </c>
      <c r="AL121" s="993"/>
      <c r="AM121" s="993"/>
      <c r="AN121" s="993"/>
      <c r="AO121" s="994"/>
      <c r="AP121" s="996" t="s">
        <v>113</v>
      </c>
      <c r="AQ121" s="997"/>
      <c r="AR121" s="997"/>
      <c r="AS121" s="997"/>
      <c r="AT121" s="998"/>
      <c r="AU121" s="1026"/>
      <c r="AV121" s="1027"/>
      <c r="AW121" s="1027"/>
      <c r="AX121" s="1027"/>
      <c r="AY121" s="1028"/>
      <c r="AZ121" s="983" t="s">
        <v>445</v>
      </c>
      <c r="BA121" s="984"/>
      <c r="BB121" s="984"/>
      <c r="BC121" s="984"/>
      <c r="BD121" s="984"/>
      <c r="BE121" s="984"/>
      <c r="BF121" s="984"/>
      <c r="BG121" s="984"/>
      <c r="BH121" s="984"/>
      <c r="BI121" s="984"/>
      <c r="BJ121" s="984"/>
      <c r="BK121" s="984"/>
      <c r="BL121" s="984"/>
      <c r="BM121" s="984"/>
      <c r="BN121" s="984"/>
      <c r="BO121" s="984"/>
      <c r="BP121" s="985"/>
      <c r="BQ121" s="953">
        <v>279692</v>
      </c>
      <c r="BR121" s="954"/>
      <c r="BS121" s="954"/>
      <c r="BT121" s="954"/>
      <c r="BU121" s="954"/>
      <c r="BV121" s="954">
        <v>222009</v>
      </c>
      <c r="BW121" s="954"/>
      <c r="BX121" s="954"/>
      <c r="BY121" s="954"/>
      <c r="BZ121" s="954"/>
      <c r="CA121" s="954">
        <v>260189</v>
      </c>
      <c r="CB121" s="954"/>
      <c r="CC121" s="954"/>
      <c r="CD121" s="954"/>
      <c r="CE121" s="954"/>
      <c r="CF121" s="948">
        <v>5.2</v>
      </c>
      <c r="CG121" s="949"/>
      <c r="CH121" s="949"/>
      <c r="CI121" s="949"/>
      <c r="CJ121" s="949"/>
      <c r="CK121" s="1044"/>
      <c r="CL121" s="1045"/>
      <c r="CM121" s="1045"/>
      <c r="CN121" s="1045"/>
      <c r="CO121" s="1046"/>
      <c r="CP121" s="1054" t="s">
        <v>387</v>
      </c>
      <c r="CQ121" s="1055"/>
      <c r="CR121" s="1055"/>
      <c r="CS121" s="1055"/>
      <c r="CT121" s="1055"/>
      <c r="CU121" s="1055"/>
      <c r="CV121" s="1055"/>
      <c r="CW121" s="1055"/>
      <c r="CX121" s="1055"/>
      <c r="CY121" s="1055"/>
      <c r="CZ121" s="1055"/>
      <c r="DA121" s="1055"/>
      <c r="DB121" s="1055"/>
      <c r="DC121" s="1055"/>
      <c r="DD121" s="1055"/>
      <c r="DE121" s="1055"/>
      <c r="DF121" s="1056"/>
      <c r="DG121" s="953">
        <v>392217</v>
      </c>
      <c r="DH121" s="954"/>
      <c r="DI121" s="954"/>
      <c r="DJ121" s="954"/>
      <c r="DK121" s="954"/>
      <c r="DL121" s="954">
        <v>388020</v>
      </c>
      <c r="DM121" s="954"/>
      <c r="DN121" s="954"/>
      <c r="DO121" s="954"/>
      <c r="DP121" s="954"/>
      <c r="DQ121" s="954">
        <v>386864</v>
      </c>
      <c r="DR121" s="954"/>
      <c r="DS121" s="954"/>
      <c r="DT121" s="954"/>
      <c r="DU121" s="954"/>
      <c r="DV121" s="955">
        <v>7.7</v>
      </c>
      <c r="DW121" s="955"/>
      <c r="DX121" s="955"/>
      <c r="DY121" s="955"/>
      <c r="DZ121" s="956"/>
    </row>
    <row r="122" spans="1:130" s="199" customFormat="1" ht="26.25" customHeight="1" x14ac:dyDescent="0.15">
      <c r="A122" s="1093"/>
      <c r="B122" s="980"/>
      <c r="C122" s="950" t="s">
        <v>427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113</v>
      </c>
      <c r="AB122" s="993"/>
      <c r="AC122" s="993"/>
      <c r="AD122" s="993"/>
      <c r="AE122" s="994"/>
      <c r="AF122" s="995" t="s">
        <v>113</v>
      </c>
      <c r="AG122" s="993"/>
      <c r="AH122" s="993"/>
      <c r="AI122" s="993"/>
      <c r="AJ122" s="994"/>
      <c r="AK122" s="995" t="s">
        <v>113</v>
      </c>
      <c r="AL122" s="993"/>
      <c r="AM122" s="993"/>
      <c r="AN122" s="993"/>
      <c r="AO122" s="994"/>
      <c r="AP122" s="996" t="s">
        <v>113</v>
      </c>
      <c r="AQ122" s="997"/>
      <c r="AR122" s="997"/>
      <c r="AS122" s="997"/>
      <c r="AT122" s="998"/>
      <c r="AU122" s="1026"/>
      <c r="AV122" s="1027"/>
      <c r="AW122" s="1027"/>
      <c r="AX122" s="1027"/>
      <c r="AY122" s="1028"/>
      <c r="AZ122" s="1008" t="s">
        <v>446</v>
      </c>
      <c r="BA122" s="999"/>
      <c r="BB122" s="999"/>
      <c r="BC122" s="999"/>
      <c r="BD122" s="999"/>
      <c r="BE122" s="999"/>
      <c r="BF122" s="999"/>
      <c r="BG122" s="999"/>
      <c r="BH122" s="999"/>
      <c r="BI122" s="999"/>
      <c r="BJ122" s="999"/>
      <c r="BK122" s="999"/>
      <c r="BL122" s="999"/>
      <c r="BM122" s="999"/>
      <c r="BN122" s="999"/>
      <c r="BO122" s="999"/>
      <c r="BP122" s="1000"/>
      <c r="BQ122" s="1031">
        <v>13231575</v>
      </c>
      <c r="BR122" s="1032"/>
      <c r="BS122" s="1032"/>
      <c r="BT122" s="1032"/>
      <c r="BU122" s="1032"/>
      <c r="BV122" s="1032">
        <v>13219943</v>
      </c>
      <c r="BW122" s="1032"/>
      <c r="BX122" s="1032"/>
      <c r="BY122" s="1032"/>
      <c r="BZ122" s="1032"/>
      <c r="CA122" s="1032">
        <v>13270085</v>
      </c>
      <c r="CB122" s="1032"/>
      <c r="CC122" s="1032"/>
      <c r="CD122" s="1032"/>
      <c r="CE122" s="1032"/>
      <c r="CF122" s="1052">
        <v>263.10000000000002</v>
      </c>
      <c r="CG122" s="1053"/>
      <c r="CH122" s="1053"/>
      <c r="CI122" s="1053"/>
      <c r="CJ122" s="1053"/>
      <c r="CK122" s="1044"/>
      <c r="CL122" s="1045"/>
      <c r="CM122" s="1045"/>
      <c r="CN122" s="1045"/>
      <c r="CO122" s="1046"/>
      <c r="CP122" s="1054" t="s">
        <v>390</v>
      </c>
      <c r="CQ122" s="1055"/>
      <c r="CR122" s="1055"/>
      <c r="CS122" s="1055"/>
      <c r="CT122" s="1055"/>
      <c r="CU122" s="1055"/>
      <c r="CV122" s="1055"/>
      <c r="CW122" s="1055"/>
      <c r="CX122" s="1055"/>
      <c r="CY122" s="1055"/>
      <c r="CZ122" s="1055"/>
      <c r="DA122" s="1055"/>
      <c r="DB122" s="1055"/>
      <c r="DC122" s="1055"/>
      <c r="DD122" s="1055"/>
      <c r="DE122" s="1055"/>
      <c r="DF122" s="1056"/>
      <c r="DG122" s="953">
        <v>274568</v>
      </c>
      <c r="DH122" s="954"/>
      <c r="DI122" s="954"/>
      <c r="DJ122" s="954"/>
      <c r="DK122" s="954"/>
      <c r="DL122" s="954">
        <v>232042</v>
      </c>
      <c r="DM122" s="954"/>
      <c r="DN122" s="954"/>
      <c r="DO122" s="954"/>
      <c r="DP122" s="954"/>
      <c r="DQ122" s="954">
        <v>258266</v>
      </c>
      <c r="DR122" s="954"/>
      <c r="DS122" s="954"/>
      <c r="DT122" s="954"/>
      <c r="DU122" s="954"/>
      <c r="DV122" s="955">
        <v>5.0999999999999996</v>
      </c>
      <c r="DW122" s="955"/>
      <c r="DX122" s="955"/>
      <c r="DY122" s="955"/>
      <c r="DZ122" s="956"/>
    </row>
    <row r="123" spans="1:130" s="199" customFormat="1" ht="26.25" customHeight="1" x14ac:dyDescent="0.15">
      <c r="A123" s="1093"/>
      <c r="B123" s="980"/>
      <c r="C123" s="950" t="s">
        <v>433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t="s">
        <v>113</v>
      </c>
      <c r="AB123" s="993"/>
      <c r="AC123" s="993"/>
      <c r="AD123" s="993"/>
      <c r="AE123" s="994"/>
      <c r="AF123" s="995" t="s">
        <v>113</v>
      </c>
      <c r="AG123" s="993"/>
      <c r="AH123" s="993"/>
      <c r="AI123" s="993"/>
      <c r="AJ123" s="994"/>
      <c r="AK123" s="995" t="s">
        <v>113</v>
      </c>
      <c r="AL123" s="993"/>
      <c r="AM123" s="993"/>
      <c r="AN123" s="993"/>
      <c r="AO123" s="994"/>
      <c r="AP123" s="996" t="s">
        <v>113</v>
      </c>
      <c r="AQ123" s="997"/>
      <c r="AR123" s="997"/>
      <c r="AS123" s="997"/>
      <c r="AT123" s="998"/>
      <c r="AU123" s="1029"/>
      <c r="AV123" s="1030"/>
      <c r="AW123" s="1030"/>
      <c r="AX123" s="1030"/>
      <c r="AY123" s="1030"/>
      <c r="AZ123" s="230" t="s">
        <v>172</v>
      </c>
      <c r="BA123" s="230"/>
      <c r="BB123" s="230"/>
      <c r="BC123" s="230"/>
      <c r="BD123" s="230"/>
      <c r="BE123" s="230"/>
      <c r="BF123" s="230"/>
      <c r="BG123" s="230"/>
      <c r="BH123" s="230"/>
      <c r="BI123" s="230"/>
      <c r="BJ123" s="230"/>
      <c r="BK123" s="230"/>
      <c r="BL123" s="230"/>
      <c r="BM123" s="230"/>
      <c r="BN123" s="230"/>
      <c r="BO123" s="1009" t="s">
        <v>447</v>
      </c>
      <c r="BP123" s="1040"/>
      <c r="BQ123" s="1099">
        <v>16363267</v>
      </c>
      <c r="BR123" s="1100"/>
      <c r="BS123" s="1100"/>
      <c r="BT123" s="1100"/>
      <c r="BU123" s="1100"/>
      <c r="BV123" s="1100">
        <v>16232593</v>
      </c>
      <c r="BW123" s="1100"/>
      <c r="BX123" s="1100"/>
      <c r="BY123" s="1100"/>
      <c r="BZ123" s="1100"/>
      <c r="CA123" s="1100">
        <v>16257880</v>
      </c>
      <c r="CB123" s="1100"/>
      <c r="CC123" s="1100"/>
      <c r="CD123" s="1100"/>
      <c r="CE123" s="1100"/>
      <c r="CF123" s="1033"/>
      <c r="CG123" s="1034"/>
      <c r="CH123" s="1034"/>
      <c r="CI123" s="1034"/>
      <c r="CJ123" s="1035"/>
      <c r="CK123" s="1044"/>
      <c r="CL123" s="1045"/>
      <c r="CM123" s="1045"/>
      <c r="CN123" s="1045"/>
      <c r="CO123" s="1046"/>
      <c r="CP123" s="1054" t="s">
        <v>384</v>
      </c>
      <c r="CQ123" s="1055"/>
      <c r="CR123" s="1055"/>
      <c r="CS123" s="1055"/>
      <c r="CT123" s="1055"/>
      <c r="CU123" s="1055"/>
      <c r="CV123" s="1055"/>
      <c r="CW123" s="1055"/>
      <c r="CX123" s="1055"/>
      <c r="CY123" s="1055"/>
      <c r="CZ123" s="1055"/>
      <c r="DA123" s="1055"/>
      <c r="DB123" s="1055"/>
      <c r="DC123" s="1055"/>
      <c r="DD123" s="1055"/>
      <c r="DE123" s="1055"/>
      <c r="DF123" s="1056"/>
      <c r="DG123" s="992" t="s">
        <v>113</v>
      </c>
      <c r="DH123" s="993"/>
      <c r="DI123" s="993"/>
      <c r="DJ123" s="993"/>
      <c r="DK123" s="994"/>
      <c r="DL123" s="995" t="s">
        <v>113</v>
      </c>
      <c r="DM123" s="993"/>
      <c r="DN123" s="993"/>
      <c r="DO123" s="993"/>
      <c r="DP123" s="994"/>
      <c r="DQ123" s="995">
        <v>3113</v>
      </c>
      <c r="DR123" s="993"/>
      <c r="DS123" s="993"/>
      <c r="DT123" s="993"/>
      <c r="DU123" s="994"/>
      <c r="DV123" s="996">
        <v>0.1</v>
      </c>
      <c r="DW123" s="997"/>
      <c r="DX123" s="997"/>
      <c r="DY123" s="997"/>
      <c r="DZ123" s="998"/>
    </row>
    <row r="124" spans="1:130" s="199" customFormat="1" ht="26.25" customHeight="1" thickBot="1" x14ac:dyDescent="0.2">
      <c r="A124" s="1093"/>
      <c r="B124" s="980"/>
      <c r="C124" s="950" t="s">
        <v>436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113</v>
      </c>
      <c r="AB124" s="993"/>
      <c r="AC124" s="993"/>
      <c r="AD124" s="993"/>
      <c r="AE124" s="994"/>
      <c r="AF124" s="995" t="s">
        <v>113</v>
      </c>
      <c r="AG124" s="993"/>
      <c r="AH124" s="993"/>
      <c r="AI124" s="993"/>
      <c r="AJ124" s="994"/>
      <c r="AK124" s="995" t="s">
        <v>113</v>
      </c>
      <c r="AL124" s="993"/>
      <c r="AM124" s="993"/>
      <c r="AN124" s="993"/>
      <c r="AO124" s="994"/>
      <c r="AP124" s="996" t="s">
        <v>113</v>
      </c>
      <c r="AQ124" s="997"/>
      <c r="AR124" s="997"/>
      <c r="AS124" s="997"/>
      <c r="AT124" s="998"/>
      <c r="AU124" s="1095" t="s">
        <v>448</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110</v>
      </c>
      <c r="BR124" s="1062"/>
      <c r="BS124" s="1062"/>
      <c r="BT124" s="1062"/>
      <c r="BU124" s="1062"/>
      <c r="BV124" s="1062">
        <v>105.8</v>
      </c>
      <c r="BW124" s="1062"/>
      <c r="BX124" s="1062"/>
      <c r="BY124" s="1062"/>
      <c r="BZ124" s="1062"/>
      <c r="CA124" s="1062">
        <v>94.4</v>
      </c>
      <c r="CB124" s="1062"/>
      <c r="CC124" s="1062"/>
      <c r="CD124" s="1062"/>
      <c r="CE124" s="1062"/>
      <c r="CF124" s="1063"/>
      <c r="CG124" s="1064"/>
      <c r="CH124" s="1064"/>
      <c r="CI124" s="1064"/>
      <c r="CJ124" s="1065"/>
      <c r="CK124" s="1047"/>
      <c r="CL124" s="1047"/>
      <c r="CM124" s="1047"/>
      <c r="CN124" s="1047"/>
      <c r="CO124" s="1048"/>
      <c r="CP124" s="1054" t="s">
        <v>449</v>
      </c>
      <c r="CQ124" s="1055"/>
      <c r="CR124" s="1055"/>
      <c r="CS124" s="1055"/>
      <c r="CT124" s="1055"/>
      <c r="CU124" s="1055"/>
      <c r="CV124" s="1055"/>
      <c r="CW124" s="1055"/>
      <c r="CX124" s="1055"/>
      <c r="CY124" s="1055"/>
      <c r="CZ124" s="1055"/>
      <c r="DA124" s="1055"/>
      <c r="DB124" s="1055"/>
      <c r="DC124" s="1055"/>
      <c r="DD124" s="1055"/>
      <c r="DE124" s="1055"/>
      <c r="DF124" s="1056"/>
      <c r="DG124" s="1039">
        <v>6187544</v>
      </c>
      <c r="DH124" s="1018"/>
      <c r="DI124" s="1018"/>
      <c r="DJ124" s="1018"/>
      <c r="DK124" s="1019"/>
      <c r="DL124" s="1017">
        <v>5760629</v>
      </c>
      <c r="DM124" s="1018"/>
      <c r="DN124" s="1018"/>
      <c r="DO124" s="1018"/>
      <c r="DP124" s="1019"/>
      <c r="DQ124" s="1017" t="s">
        <v>113</v>
      </c>
      <c r="DR124" s="1018"/>
      <c r="DS124" s="1018"/>
      <c r="DT124" s="1018"/>
      <c r="DU124" s="1019"/>
      <c r="DV124" s="1020" t="s">
        <v>113</v>
      </c>
      <c r="DW124" s="1021"/>
      <c r="DX124" s="1021"/>
      <c r="DY124" s="1021"/>
      <c r="DZ124" s="1022"/>
    </row>
    <row r="125" spans="1:130" s="199" customFormat="1" ht="26.25" customHeight="1" x14ac:dyDescent="0.15">
      <c r="A125" s="1093"/>
      <c r="B125" s="980"/>
      <c r="C125" s="950" t="s">
        <v>438</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113</v>
      </c>
      <c r="AB125" s="993"/>
      <c r="AC125" s="993"/>
      <c r="AD125" s="993"/>
      <c r="AE125" s="994"/>
      <c r="AF125" s="995" t="s">
        <v>113</v>
      </c>
      <c r="AG125" s="993"/>
      <c r="AH125" s="993"/>
      <c r="AI125" s="993"/>
      <c r="AJ125" s="994"/>
      <c r="AK125" s="995" t="s">
        <v>113</v>
      </c>
      <c r="AL125" s="993"/>
      <c r="AM125" s="993"/>
      <c r="AN125" s="993"/>
      <c r="AO125" s="994"/>
      <c r="AP125" s="996" t="s">
        <v>113</v>
      </c>
      <c r="AQ125" s="997"/>
      <c r="AR125" s="997"/>
      <c r="AS125" s="997"/>
      <c r="AT125" s="99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7" t="s">
        <v>450</v>
      </c>
      <c r="CL125" s="1042"/>
      <c r="CM125" s="1042"/>
      <c r="CN125" s="1042"/>
      <c r="CO125" s="1043"/>
      <c r="CP125" s="974" t="s">
        <v>451</v>
      </c>
      <c r="CQ125" s="923"/>
      <c r="CR125" s="923"/>
      <c r="CS125" s="923"/>
      <c r="CT125" s="923"/>
      <c r="CU125" s="923"/>
      <c r="CV125" s="923"/>
      <c r="CW125" s="923"/>
      <c r="CX125" s="923"/>
      <c r="CY125" s="923"/>
      <c r="CZ125" s="923"/>
      <c r="DA125" s="923"/>
      <c r="DB125" s="923"/>
      <c r="DC125" s="923"/>
      <c r="DD125" s="923"/>
      <c r="DE125" s="923"/>
      <c r="DF125" s="924"/>
      <c r="DG125" s="960" t="s">
        <v>113</v>
      </c>
      <c r="DH125" s="961"/>
      <c r="DI125" s="961"/>
      <c r="DJ125" s="961"/>
      <c r="DK125" s="961"/>
      <c r="DL125" s="961" t="s">
        <v>113</v>
      </c>
      <c r="DM125" s="961"/>
      <c r="DN125" s="961"/>
      <c r="DO125" s="961"/>
      <c r="DP125" s="961"/>
      <c r="DQ125" s="961" t="s">
        <v>113</v>
      </c>
      <c r="DR125" s="961"/>
      <c r="DS125" s="961"/>
      <c r="DT125" s="961"/>
      <c r="DU125" s="961"/>
      <c r="DV125" s="962" t="s">
        <v>113</v>
      </c>
      <c r="DW125" s="962"/>
      <c r="DX125" s="962"/>
      <c r="DY125" s="962"/>
      <c r="DZ125" s="963"/>
    </row>
    <row r="126" spans="1:130" s="199" customFormat="1" ht="26.25" customHeight="1" thickBot="1" x14ac:dyDescent="0.2">
      <c r="A126" s="1093"/>
      <c r="B126" s="980"/>
      <c r="C126" s="950" t="s">
        <v>440</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v>526</v>
      </c>
      <c r="AB126" s="993"/>
      <c r="AC126" s="993"/>
      <c r="AD126" s="993"/>
      <c r="AE126" s="994"/>
      <c r="AF126" s="995">
        <v>518</v>
      </c>
      <c r="AG126" s="993"/>
      <c r="AH126" s="993"/>
      <c r="AI126" s="993"/>
      <c r="AJ126" s="994"/>
      <c r="AK126" s="995">
        <v>511</v>
      </c>
      <c r="AL126" s="993"/>
      <c r="AM126" s="993"/>
      <c r="AN126" s="993"/>
      <c r="AO126" s="994"/>
      <c r="AP126" s="996">
        <v>0</v>
      </c>
      <c r="AQ126" s="997"/>
      <c r="AR126" s="997"/>
      <c r="AS126" s="997"/>
      <c r="AT126" s="99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8"/>
      <c r="CL126" s="1045"/>
      <c r="CM126" s="1045"/>
      <c r="CN126" s="1045"/>
      <c r="CO126" s="1046"/>
      <c r="CP126" s="983" t="s">
        <v>452</v>
      </c>
      <c r="CQ126" s="984"/>
      <c r="CR126" s="984"/>
      <c r="CS126" s="984"/>
      <c r="CT126" s="984"/>
      <c r="CU126" s="984"/>
      <c r="CV126" s="984"/>
      <c r="CW126" s="984"/>
      <c r="CX126" s="984"/>
      <c r="CY126" s="984"/>
      <c r="CZ126" s="984"/>
      <c r="DA126" s="984"/>
      <c r="DB126" s="984"/>
      <c r="DC126" s="984"/>
      <c r="DD126" s="984"/>
      <c r="DE126" s="984"/>
      <c r="DF126" s="985"/>
      <c r="DG126" s="953" t="s">
        <v>113</v>
      </c>
      <c r="DH126" s="954"/>
      <c r="DI126" s="954"/>
      <c r="DJ126" s="954"/>
      <c r="DK126" s="954"/>
      <c r="DL126" s="954" t="s">
        <v>113</v>
      </c>
      <c r="DM126" s="954"/>
      <c r="DN126" s="954"/>
      <c r="DO126" s="954"/>
      <c r="DP126" s="954"/>
      <c r="DQ126" s="954" t="s">
        <v>113</v>
      </c>
      <c r="DR126" s="954"/>
      <c r="DS126" s="954"/>
      <c r="DT126" s="954"/>
      <c r="DU126" s="954"/>
      <c r="DV126" s="955" t="s">
        <v>113</v>
      </c>
      <c r="DW126" s="955"/>
      <c r="DX126" s="955"/>
      <c r="DY126" s="955"/>
      <c r="DZ126" s="956"/>
    </row>
    <row r="127" spans="1:130" s="199" customFormat="1" ht="26.25" customHeight="1" x14ac:dyDescent="0.15">
      <c r="A127" s="1094"/>
      <c r="B127" s="982"/>
      <c r="C127" s="1036" t="s">
        <v>453</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t="s">
        <v>113</v>
      </c>
      <c r="AB127" s="993"/>
      <c r="AC127" s="993"/>
      <c r="AD127" s="993"/>
      <c r="AE127" s="994"/>
      <c r="AF127" s="995" t="s">
        <v>113</v>
      </c>
      <c r="AG127" s="993"/>
      <c r="AH127" s="993"/>
      <c r="AI127" s="993"/>
      <c r="AJ127" s="994"/>
      <c r="AK127" s="995" t="s">
        <v>113</v>
      </c>
      <c r="AL127" s="993"/>
      <c r="AM127" s="993"/>
      <c r="AN127" s="993"/>
      <c r="AO127" s="994"/>
      <c r="AP127" s="996" t="s">
        <v>113</v>
      </c>
      <c r="AQ127" s="997"/>
      <c r="AR127" s="997"/>
      <c r="AS127" s="997"/>
      <c r="AT127" s="998"/>
      <c r="AU127" s="235"/>
      <c r="AV127" s="235"/>
      <c r="AW127" s="235"/>
      <c r="AX127" s="1066" t="s">
        <v>454</v>
      </c>
      <c r="AY127" s="1067"/>
      <c r="AZ127" s="1067"/>
      <c r="BA127" s="1067"/>
      <c r="BB127" s="1067"/>
      <c r="BC127" s="1067"/>
      <c r="BD127" s="1067"/>
      <c r="BE127" s="1068"/>
      <c r="BF127" s="1069" t="s">
        <v>455</v>
      </c>
      <c r="BG127" s="1067"/>
      <c r="BH127" s="1067"/>
      <c r="BI127" s="1067"/>
      <c r="BJ127" s="1067"/>
      <c r="BK127" s="1067"/>
      <c r="BL127" s="1068"/>
      <c r="BM127" s="1069" t="s">
        <v>456</v>
      </c>
      <c r="BN127" s="1067"/>
      <c r="BO127" s="1067"/>
      <c r="BP127" s="1067"/>
      <c r="BQ127" s="1067"/>
      <c r="BR127" s="1067"/>
      <c r="BS127" s="1068"/>
      <c r="BT127" s="1069" t="s">
        <v>457</v>
      </c>
      <c r="BU127" s="1067"/>
      <c r="BV127" s="1067"/>
      <c r="BW127" s="1067"/>
      <c r="BX127" s="1067"/>
      <c r="BY127" s="1067"/>
      <c r="BZ127" s="1091"/>
      <c r="CA127" s="235"/>
      <c r="CB127" s="235"/>
      <c r="CC127" s="235"/>
      <c r="CD127" s="236"/>
      <c r="CE127" s="236"/>
      <c r="CF127" s="236"/>
      <c r="CG127" s="233"/>
      <c r="CH127" s="233"/>
      <c r="CI127" s="233"/>
      <c r="CJ127" s="234"/>
      <c r="CK127" s="1058"/>
      <c r="CL127" s="1045"/>
      <c r="CM127" s="1045"/>
      <c r="CN127" s="1045"/>
      <c r="CO127" s="1046"/>
      <c r="CP127" s="983" t="s">
        <v>458</v>
      </c>
      <c r="CQ127" s="984"/>
      <c r="CR127" s="984"/>
      <c r="CS127" s="984"/>
      <c r="CT127" s="984"/>
      <c r="CU127" s="984"/>
      <c r="CV127" s="984"/>
      <c r="CW127" s="984"/>
      <c r="CX127" s="984"/>
      <c r="CY127" s="984"/>
      <c r="CZ127" s="984"/>
      <c r="DA127" s="984"/>
      <c r="DB127" s="984"/>
      <c r="DC127" s="984"/>
      <c r="DD127" s="984"/>
      <c r="DE127" s="984"/>
      <c r="DF127" s="985"/>
      <c r="DG127" s="953" t="s">
        <v>113</v>
      </c>
      <c r="DH127" s="954"/>
      <c r="DI127" s="954"/>
      <c r="DJ127" s="954"/>
      <c r="DK127" s="954"/>
      <c r="DL127" s="954" t="s">
        <v>113</v>
      </c>
      <c r="DM127" s="954"/>
      <c r="DN127" s="954"/>
      <c r="DO127" s="954"/>
      <c r="DP127" s="954"/>
      <c r="DQ127" s="954" t="s">
        <v>113</v>
      </c>
      <c r="DR127" s="954"/>
      <c r="DS127" s="954"/>
      <c r="DT127" s="954"/>
      <c r="DU127" s="954"/>
      <c r="DV127" s="955" t="s">
        <v>113</v>
      </c>
      <c r="DW127" s="955"/>
      <c r="DX127" s="955"/>
      <c r="DY127" s="955"/>
      <c r="DZ127" s="956"/>
    </row>
    <row r="128" spans="1:130" s="199" customFormat="1" ht="26.25" customHeight="1" thickBot="1" x14ac:dyDescent="0.2">
      <c r="A128" s="1077" t="s">
        <v>459</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460</v>
      </c>
      <c r="X128" s="1079"/>
      <c r="Y128" s="1079"/>
      <c r="Z128" s="1080"/>
      <c r="AA128" s="1081">
        <v>97739</v>
      </c>
      <c r="AB128" s="1082"/>
      <c r="AC128" s="1082"/>
      <c r="AD128" s="1082"/>
      <c r="AE128" s="1083"/>
      <c r="AF128" s="1084">
        <v>97684</v>
      </c>
      <c r="AG128" s="1082"/>
      <c r="AH128" s="1082"/>
      <c r="AI128" s="1082"/>
      <c r="AJ128" s="1083"/>
      <c r="AK128" s="1084">
        <v>80136</v>
      </c>
      <c r="AL128" s="1082"/>
      <c r="AM128" s="1082"/>
      <c r="AN128" s="1082"/>
      <c r="AO128" s="1083"/>
      <c r="AP128" s="1085"/>
      <c r="AQ128" s="1086"/>
      <c r="AR128" s="1086"/>
      <c r="AS128" s="1086"/>
      <c r="AT128" s="1087"/>
      <c r="AU128" s="235"/>
      <c r="AV128" s="235"/>
      <c r="AW128" s="235"/>
      <c r="AX128" s="922" t="s">
        <v>461</v>
      </c>
      <c r="AY128" s="923"/>
      <c r="AZ128" s="923"/>
      <c r="BA128" s="923"/>
      <c r="BB128" s="923"/>
      <c r="BC128" s="923"/>
      <c r="BD128" s="923"/>
      <c r="BE128" s="924"/>
      <c r="BF128" s="1088" t="s">
        <v>113</v>
      </c>
      <c r="BG128" s="1089"/>
      <c r="BH128" s="1089"/>
      <c r="BI128" s="1089"/>
      <c r="BJ128" s="1089"/>
      <c r="BK128" s="1089"/>
      <c r="BL128" s="1090"/>
      <c r="BM128" s="1088">
        <v>14.27</v>
      </c>
      <c r="BN128" s="1089"/>
      <c r="BO128" s="1089"/>
      <c r="BP128" s="1089"/>
      <c r="BQ128" s="1089"/>
      <c r="BR128" s="1089"/>
      <c r="BS128" s="1090"/>
      <c r="BT128" s="1088">
        <v>20</v>
      </c>
      <c r="BU128" s="1089"/>
      <c r="BV128" s="1089"/>
      <c r="BW128" s="1089"/>
      <c r="BX128" s="1089"/>
      <c r="BY128" s="1089"/>
      <c r="BZ128" s="1113"/>
      <c r="CA128" s="236"/>
      <c r="CB128" s="236"/>
      <c r="CC128" s="236"/>
      <c r="CD128" s="236"/>
      <c r="CE128" s="236"/>
      <c r="CF128" s="236"/>
      <c r="CG128" s="233"/>
      <c r="CH128" s="233"/>
      <c r="CI128" s="233"/>
      <c r="CJ128" s="234"/>
      <c r="CK128" s="1059"/>
      <c r="CL128" s="1060"/>
      <c r="CM128" s="1060"/>
      <c r="CN128" s="1060"/>
      <c r="CO128" s="1061"/>
      <c r="CP128" s="1070" t="s">
        <v>462</v>
      </c>
      <c r="CQ128" s="1071"/>
      <c r="CR128" s="1071"/>
      <c r="CS128" s="1071"/>
      <c r="CT128" s="1071"/>
      <c r="CU128" s="1071"/>
      <c r="CV128" s="1071"/>
      <c r="CW128" s="1071"/>
      <c r="CX128" s="1071"/>
      <c r="CY128" s="1071"/>
      <c r="CZ128" s="1071"/>
      <c r="DA128" s="1071"/>
      <c r="DB128" s="1071"/>
      <c r="DC128" s="1071"/>
      <c r="DD128" s="1071"/>
      <c r="DE128" s="1071"/>
      <c r="DF128" s="1072"/>
      <c r="DG128" s="1073" t="s">
        <v>113</v>
      </c>
      <c r="DH128" s="1074"/>
      <c r="DI128" s="1074"/>
      <c r="DJ128" s="1074"/>
      <c r="DK128" s="1074"/>
      <c r="DL128" s="1074" t="s">
        <v>113</v>
      </c>
      <c r="DM128" s="1074"/>
      <c r="DN128" s="1074"/>
      <c r="DO128" s="1074"/>
      <c r="DP128" s="1074"/>
      <c r="DQ128" s="1074" t="s">
        <v>113</v>
      </c>
      <c r="DR128" s="1074"/>
      <c r="DS128" s="1074"/>
      <c r="DT128" s="1074"/>
      <c r="DU128" s="1074"/>
      <c r="DV128" s="1075" t="s">
        <v>113</v>
      </c>
      <c r="DW128" s="1075"/>
      <c r="DX128" s="1075"/>
      <c r="DY128" s="1075"/>
      <c r="DZ128" s="1076"/>
    </row>
    <row r="129" spans="1:131" s="199" customFormat="1" ht="26.25" customHeight="1" x14ac:dyDescent="0.15">
      <c r="A129" s="964" t="s">
        <v>91</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463</v>
      </c>
      <c r="X129" s="1108"/>
      <c r="Y129" s="1108"/>
      <c r="Z129" s="1109"/>
      <c r="AA129" s="992">
        <v>6527598</v>
      </c>
      <c r="AB129" s="993"/>
      <c r="AC129" s="993"/>
      <c r="AD129" s="993"/>
      <c r="AE129" s="994"/>
      <c r="AF129" s="995">
        <v>6559557</v>
      </c>
      <c r="AG129" s="993"/>
      <c r="AH129" s="993"/>
      <c r="AI129" s="993"/>
      <c r="AJ129" s="994"/>
      <c r="AK129" s="995">
        <v>6401465</v>
      </c>
      <c r="AL129" s="993"/>
      <c r="AM129" s="993"/>
      <c r="AN129" s="993"/>
      <c r="AO129" s="994"/>
      <c r="AP129" s="1110"/>
      <c r="AQ129" s="1111"/>
      <c r="AR129" s="1111"/>
      <c r="AS129" s="1111"/>
      <c r="AT129" s="1112"/>
      <c r="AU129" s="237"/>
      <c r="AV129" s="237"/>
      <c r="AW129" s="237"/>
      <c r="AX129" s="1101" t="s">
        <v>464</v>
      </c>
      <c r="AY129" s="984"/>
      <c r="AZ129" s="984"/>
      <c r="BA129" s="984"/>
      <c r="BB129" s="984"/>
      <c r="BC129" s="984"/>
      <c r="BD129" s="984"/>
      <c r="BE129" s="985"/>
      <c r="BF129" s="1102" t="s">
        <v>113</v>
      </c>
      <c r="BG129" s="1103"/>
      <c r="BH129" s="1103"/>
      <c r="BI129" s="1103"/>
      <c r="BJ129" s="1103"/>
      <c r="BK129" s="1103"/>
      <c r="BL129" s="1104"/>
      <c r="BM129" s="1102">
        <v>19.27</v>
      </c>
      <c r="BN129" s="1103"/>
      <c r="BO129" s="1103"/>
      <c r="BP129" s="1103"/>
      <c r="BQ129" s="1103"/>
      <c r="BR129" s="1103"/>
      <c r="BS129" s="1104"/>
      <c r="BT129" s="1102">
        <v>30</v>
      </c>
      <c r="BU129" s="1105"/>
      <c r="BV129" s="1105"/>
      <c r="BW129" s="1105"/>
      <c r="BX129" s="1105"/>
      <c r="BY129" s="1105"/>
      <c r="BZ129" s="11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4" t="s">
        <v>465</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466</v>
      </c>
      <c r="X130" s="1108"/>
      <c r="Y130" s="1108"/>
      <c r="Z130" s="1109"/>
      <c r="AA130" s="992">
        <v>1448864</v>
      </c>
      <c r="AB130" s="993"/>
      <c r="AC130" s="993"/>
      <c r="AD130" s="993"/>
      <c r="AE130" s="994"/>
      <c r="AF130" s="995">
        <v>1433438</v>
      </c>
      <c r="AG130" s="993"/>
      <c r="AH130" s="993"/>
      <c r="AI130" s="993"/>
      <c r="AJ130" s="994"/>
      <c r="AK130" s="995">
        <v>1357806</v>
      </c>
      <c r="AL130" s="993"/>
      <c r="AM130" s="993"/>
      <c r="AN130" s="993"/>
      <c r="AO130" s="994"/>
      <c r="AP130" s="1110"/>
      <c r="AQ130" s="1111"/>
      <c r="AR130" s="1111"/>
      <c r="AS130" s="1111"/>
      <c r="AT130" s="1112"/>
      <c r="AU130" s="237"/>
      <c r="AV130" s="237"/>
      <c r="AW130" s="237"/>
      <c r="AX130" s="1101" t="s">
        <v>467</v>
      </c>
      <c r="AY130" s="984"/>
      <c r="AZ130" s="984"/>
      <c r="BA130" s="984"/>
      <c r="BB130" s="984"/>
      <c r="BC130" s="984"/>
      <c r="BD130" s="984"/>
      <c r="BE130" s="985"/>
      <c r="BF130" s="1138">
        <v>11.8</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468</v>
      </c>
      <c r="X131" s="1146"/>
      <c r="Y131" s="1146"/>
      <c r="Z131" s="1147"/>
      <c r="AA131" s="1039">
        <v>5078734</v>
      </c>
      <c r="AB131" s="1018"/>
      <c r="AC131" s="1018"/>
      <c r="AD131" s="1018"/>
      <c r="AE131" s="1019"/>
      <c r="AF131" s="1017">
        <v>5126119</v>
      </c>
      <c r="AG131" s="1018"/>
      <c r="AH131" s="1018"/>
      <c r="AI131" s="1018"/>
      <c r="AJ131" s="1019"/>
      <c r="AK131" s="1017">
        <v>5043659</v>
      </c>
      <c r="AL131" s="1018"/>
      <c r="AM131" s="1018"/>
      <c r="AN131" s="1018"/>
      <c r="AO131" s="1019"/>
      <c r="AP131" s="1148"/>
      <c r="AQ131" s="1149"/>
      <c r="AR131" s="1149"/>
      <c r="AS131" s="1149"/>
      <c r="AT131" s="1150"/>
      <c r="AU131" s="237"/>
      <c r="AV131" s="237"/>
      <c r="AW131" s="237"/>
      <c r="AX131" s="1120" t="s">
        <v>469</v>
      </c>
      <c r="AY131" s="1071"/>
      <c r="AZ131" s="1071"/>
      <c r="BA131" s="1071"/>
      <c r="BB131" s="1071"/>
      <c r="BC131" s="1071"/>
      <c r="BD131" s="1071"/>
      <c r="BE131" s="1072"/>
      <c r="BF131" s="1121">
        <v>94.4</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13.1545775</v>
      </c>
      <c r="AB132" s="1134"/>
      <c r="AC132" s="1134"/>
      <c r="AD132" s="1134"/>
      <c r="AE132" s="1135"/>
      <c r="AF132" s="1136">
        <v>12.256231270000001</v>
      </c>
      <c r="AG132" s="1134"/>
      <c r="AH132" s="1134"/>
      <c r="AI132" s="1134"/>
      <c r="AJ132" s="1135"/>
      <c r="AK132" s="1136">
        <v>10.204000710000001</v>
      </c>
      <c r="AL132" s="1134"/>
      <c r="AM132" s="1134"/>
      <c r="AN132" s="1134"/>
      <c r="AO132" s="1135"/>
      <c r="AP132" s="1033"/>
      <c r="AQ132" s="1034"/>
      <c r="AR132" s="1034"/>
      <c r="AS132" s="1034"/>
      <c r="AT132" s="113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472</v>
      </c>
      <c r="W133" s="1114"/>
      <c r="X133" s="1114"/>
      <c r="Y133" s="1114"/>
      <c r="Z133" s="1115"/>
      <c r="AA133" s="1116">
        <v>15.1</v>
      </c>
      <c r="AB133" s="1117"/>
      <c r="AC133" s="1117"/>
      <c r="AD133" s="1117"/>
      <c r="AE133" s="1118"/>
      <c r="AF133" s="1116">
        <v>13.6</v>
      </c>
      <c r="AG133" s="1117"/>
      <c r="AH133" s="1117"/>
      <c r="AI133" s="1117"/>
      <c r="AJ133" s="1118"/>
      <c r="AK133" s="1116">
        <v>11.8</v>
      </c>
      <c r="AL133" s="1117"/>
      <c r="AM133" s="1117"/>
      <c r="AN133" s="1117"/>
      <c r="AO133" s="1118"/>
      <c r="AP133" s="1063"/>
      <c r="AQ133" s="1064"/>
      <c r="AR133" s="1064"/>
      <c r="AS133" s="1064"/>
      <c r="AT133" s="111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I43" zoomScaleNormal="85" zoomScaleSheetLayoutView="55" workbookViewId="0">
      <selection activeCell="K50" sqref="K5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U1048576"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8"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4" t="s">
        <v>475</v>
      </c>
      <c r="L7" s="256"/>
      <c r="M7" s="257" t="s">
        <v>476</v>
      </c>
      <c r="N7" s="258"/>
    </row>
    <row r="8" spans="1:16" x14ac:dyDescent="0.15">
      <c r="A8" s="250"/>
      <c r="B8" s="246"/>
      <c r="C8" s="246"/>
      <c r="D8" s="246"/>
      <c r="E8" s="246"/>
      <c r="F8" s="246"/>
      <c r="G8" s="259"/>
      <c r="H8" s="260"/>
      <c r="I8" s="260"/>
      <c r="J8" s="261"/>
      <c r="K8" s="1155"/>
      <c r="L8" s="262" t="s">
        <v>477</v>
      </c>
      <c r="M8" s="263" t="s">
        <v>478</v>
      </c>
      <c r="N8" s="264" t="s">
        <v>479</v>
      </c>
    </row>
    <row r="9" spans="1:16" x14ac:dyDescent="0.15">
      <c r="A9" s="250"/>
      <c r="B9" s="246"/>
      <c r="C9" s="246"/>
      <c r="D9" s="246"/>
      <c r="E9" s="246"/>
      <c r="F9" s="246"/>
      <c r="G9" s="1156" t="s">
        <v>480</v>
      </c>
      <c r="H9" s="1157"/>
      <c r="I9" s="1157"/>
      <c r="J9" s="1158"/>
      <c r="K9" s="265">
        <v>1352733</v>
      </c>
      <c r="L9" s="266">
        <v>89148</v>
      </c>
      <c r="M9" s="267">
        <v>85150</v>
      </c>
      <c r="N9" s="268">
        <v>4.7</v>
      </c>
    </row>
    <row r="10" spans="1:16" x14ac:dyDescent="0.15">
      <c r="A10" s="250"/>
      <c r="B10" s="246"/>
      <c r="C10" s="246"/>
      <c r="D10" s="246"/>
      <c r="E10" s="246"/>
      <c r="F10" s="246"/>
      <c r="G10" s="1156" t="s">
        <v>481</v>
      </c>
      <c r="H10" s="1157"/>
      <c r="I10" s="1157"/>
      <c r="J10" s="1158"/>
      <c r="K10" s="269">
        <v>243263</v>
      </c>
      <c r="L10" s="270">
        <v>16032</v>
      </c>
      <c r="M10" s="271">
        <v>9032</v>
      </c>
      <c r="N10" s="272">
        <v>77.5</v>
      </c>
    </row>
    <row r="11" spans="1:16" ht="13.5" customHeight="1" x14ac:dyDescent="0.15">
      <c r="A11" s="250"/>
      <c r="B11" s="246"/>
      <c r="C11" s="246"/>
      <c r="D11" s="246"/>
      <c r="E11" s="246"/>
      <c r="F11" s="246"/>
      <c r="G11" s="1156" t="s">
        <v>482</v>
      </c>
      <c r="H11" s="1157"/>
      <c r="I11" s="1157"/>
      <c r="J11" s="1158"/>
      <c r="K11" s="269">
        <v>309817</v>
      </c>
      <c r="L11" s="270">
        <v>20418</v>
      </c>
      <c r="M11" s="271">
        <v>13711</v>
      </c>
      <c r="N11" s="272">
        <v>48.9</v>
      </c>
    </row>
    <row r="12" spans="1:16" ht="13.5" customHeight="1" x14ac:dyDescent="0.15">
      <c r="A12" s="250"/>
      <c r="B12" s="246"/>
      <c r="C12" s="246"/>
      <c r="D12" s="246"/>
      <c r="E12" s="246"/>
      <c r="F12" s="246"/>
      <c r="G12" s="1156" t="s">
        <v>483</v>
      </c>
      <c r="H12" s="1157"/>
      <c r="I12" s="1157"/>
      <c r="J12" s="1158"/>
      <c r="K12" s="269">
        <v>18500</v>
      </c>
      <c r="L12" s="270">
        <v>1219</v>
      </c>
      <c r="M12" s="271">
        <v>641</v>
      </c>
      <c r="N12" s="272">
        <v>90.2</v>
      </c>
    </row>
    <row r="13" spans="1:16" ht="13.5" customHeight="1" x14ac:dyDescent="0.15">
      <c r="A13" s="250"/>
      <c r="B13" s="246"/>
      <c r="C13" s="246"/>
      <c r="D13" s="246"/>
      <c r="E13" s="246"/>
      <c r="F13" s="246"/>
      <c r="G13" s="1156" t="s">
        <v>484</v>
      </c>
      <c r="H13" s="1157"/>
      <c r="I13" s="1157"/>
      <c r="J13" s="1158"/>
      <c r="K13" s="269" t="s">
        <v>485</v>
      </c>
      <c r="L13" s="270" t="s">
        <v>485</v>
      </c>
      <c r="M13" s="271" t="s">
        <v>485</v>
      </c>
      <c r="N13" s="272" t="s">
        <v>485</v>
      </c>
    </row>
    <row r="14" spans="1:16" ht="13.5" customHeight="1" x14ac:dyDescent="0.15">
      <c r="A14" s="250"/>
      <c r="B14" s="246"/>
      <c r="C14" s="246"/>
      <c r="D14" s="246"/>
      <c r="E14" s="246"/>
      <c r="F14" s="246"/>
      <c r="G14" s="1156" t="s">
        <v>486</v>
      </c>
      <c r="H14" s="1157"/>
      <c r="I14" s="1157"/>
      <c r="J14" s="1158"/>
      <c r="K14" s="269" t="s">
        <v>485</v>
      </c>
      <c r="L14" s="270" t="s">
        <v>485</v>
      </c>
      <c r="M14" s="271">
        <v>4184</v>
      </c>
      <c r="N14" s="272" t="s">
        <v>485</v>
      </c>
    </row>
    <row r="15" spans="1:16" ht="13.5" customHeight="1" x14ac:dyDescent="0.15">
      <c r="A15" s="250"/>
      <c r="B15" s="246"/>
      <c r="C15" s="246"/>
      <c r="D15" s="246"/>
      <c r="E15" s="246"/>
      <c r="F15" s="246"/>
      <c r="G15" s="1156" t="s">
        <v>487</v>
      </c>
      <c r="H15" s="1157"/>
      <c r="I15" s="1157"/>
      <c r="J15" s="1158"/>
      <c r="K15" s="269">
        <v>79377</v>
      </c>
      <c r="L15" s="270">
        <v>5231</v>
      </c>
      <c r="M15" s="271">
        <v>2000</v>
      </c>
      <c r="N15" s="272">
        <v>161.6</v>
      </c>
    </row>
    <row r="16" spans="1:16" x14ac:dyDescent="0.15">
      <c r="A16" s="250"/>
      <c r="B16" s="246"/>
      <c r="C16" s="246"/>
      <c r="D16" s="246"/>
      <c r="E16" s="246"/>
      <c r="F16" s="246"/>
      <c r="G16" s="1159" t="s">
        <v>488</v>
      </c>
      <c r="H16" s="1160"/>
      <c r="I16" s="1160"/>
      <c r="J16" s="1161"/>
      <c r="K16" s="270">
        <v>-161993</v>
      </c>
      <c r="L16" s="270">
        <v>-10676</v>
      </c>
      <c r="M16" s="271">
        <v>-8546</v>
      </c>
      <c r="N16" s="272">
        <v>24.9</v>
      </c>
    </row>
    <row r="17" spans="1:16" x14ac:dyDescent="0.15">
      <c r="A17" s="250"/>
      <c r="B17" s="246"/>
      <c r="C17" s="246"/>
      <c r="D17" s="246"/>
      <c r="E17" s="246"/>
      <c r="F17" s="246"/>
      <c r="G17" s="1159" t="s">
        <v>172</v>
      </c>
      <c r="H17" s="1160"/>
      <c r="I17" s="1160"/>
      <c r="J17" s="1161"/>
      <c r="K17" s="270">
        <v>1841697</v>
      </c>
      <c r="L17" s="270">
        <v>121372</v>
      </c>
      <c r="M17" s="271">
        <v>106172</v>
      </c>
      <c r="N17" s="272">
        <v>14.3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51" t="s">
        <v>493</v>
      </c>
      <c r="H21" s="1152"/>
      <c r="I21" s="1152"/>
      <c r="J21" s="1153"/>
      <c r="K21" s="282">
        <v>9.89</v>
      </c>
      <c r="L21" s="283">
        <v>10.19</v>
      </c>
      <c r="M21" s="284">
        <v>-0.3</v>
      </c>
      <c r="N21" s="251"/>
      <c r="O21" s="285"/>
      <c r="P21" s="281"/>
    </row>
    <row r="22" spans="1:16" s="286" customFormat="1" x14ac:dyDescent="0.15">
      <c r="A22" s="281"/>
      <c r="B22" s="251"/>
      <c r="C22" s="251"/>
      <c r="D22" s="251"/>
      <c r="E22" s="251"/>
      <c r="F22" s="251"/>
      <c r="G22" s="1151" t="s">
        <v>494</v>
      </c>
      <c r="H22" s="1152"/>
      <c r="I22" s="1152"/>
      <c r="J22" s="1153"/>
      <c r="K22" s="287">
        <v>96.2</v>
      </c>
      <c r="L22" s="288">
        <v>96.4</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4" t="s">
        <v>475</v>
      </c>
      <c r="L30" s="256"/>
      <c r="M30" s="257" t="s">
        <v>476</v>
      </c>
      <c r="N30" s="258"/>
    </row>
    <row r="31" spans="1:16" x14ac:dyDescent="0.15">
      <c r="A31" s="250"/>
      <c r="B31" s="246"/>
      <c r="C31" s="246"/>
      <c r="D31" s="246"/>
      <c r="E31" s="246"/>
      <c r="F31" s="246"/>
      <c r="G31" s="259"/>
      <c r="H31" s="260"/>
      <c r="I31" s="260"/>
      <c r="J31" s="261"/>
      <c r="K31" s="1155"/>
      <c r="L31" s="262" t="s">
        <v>477</v>
      </c>
      <c r="M31" s="263" t="s">
        <v>478</v>
      </c>
      <c r="N31" s="264" t="s">
        <v>479</v>
      </c>
    </row>
    <row r="32" spans="1:16" ht="27" customHeight="1" x14ac:dyDescent="0.15">
      <c r="A32" s="250"/>
      <c r="B32" s="246"/>
      <c r="C32" s="246"/>
      <c r="D32" s="246"/>
      <c r="E32" s="246"/>
      <c r="F32" s="246"/>
      <c r="G32" s="1167" t="s">
        <v>498</v>
      </c>
      <c r="H32" s="1168"/>
      <c r="I32" s="1168"/>
      <c r="J32" s="1169"/>
      <c r="K32" s="296">
        <v>1436227</v>
      </c>
      <c r="L32" s="296">
        <v>94651</v>
      </c>
      <c r="M32" s="297">
        <v>58921</v>
      </c>
      <c r="N32" s="298">
        <v>60.6</v>
      </c>
    </row>
    <row r="33" spans="1:16" ht="13.5" customHeight="1" x14ac:dyDescent="0.15">
      <c r="A33" s="250"/>
      <c r="B33" s="246"/>
      <c r="C33" s="246"/>
      <c r="D33" s="246"/>
      <c r="E33" s="246"/>
      <c r="F33" s="246"/>
      <c r="G33" s="1167" t="s">
        <v>499</v>
      </c>
      <c r="H33" s="1168"/>
      <c r="I33" s="1168"/>
      <c r="J33" s="1169"/>
      <c r="K33" s="296" t="s">
        <v>485</v>
      </c>
      <c r="L33" s="296" t="s">
        <v>485</v>
      </c>
      <c r="M33" s="297" t="s">
        <v>485</v>
      </c>
      <c r="N33" s="298" t="s">
        <v>485</v>
      </c>
    </row>
    <row r="34" spans="1:16" ht="27" customHeight="1" x14ac:dyDescent="0.15">
      <c r="A34" s="250"/>
      <c r="B34" s="246"/>
      <c r="C34" s="246"/>
      <c r="D34" s="246"/>
      <c r="E34" s="246"/>
      <c r="F34" s="246"/>
      <c r="G34" s="1167" t="s">
        <v>500</v>
      </c>
      <c r="H34" s="1168"/>
      <c r="I34" s="1168"/>
      <c r="J34" s="1169"/>
      <c r="K34" s="296" t="s">
        <v>485</v>
      </c>
      <c r="L34" s="296" t="s">
        <v>485</v>
      </c>
      <c r="M34" s="297">
        <v>1</v>
      </c>
      <c r="N34" s="298" t="s">
        <v>485</v>
      </c>
    </row>
    <row r="35" spans="1:16" ht="27" customHeight="1" x14ac:dyDescent="0.15">
      <c r="A35" s="250"/>
      <c r="B35" s="246"/>
      <c r="C35" s="246"/>
      <c r="D35" s="246"/>
      <c r="E35" s="246"/>
      <c r="F35" s="246"/>
      <c r="G35" s="1167" t="s">
        <v>501</v>
      </c>
      <c r="H35" s="1168"/>
      <c r="I35" s="1168"/>
      <c r="J35" s="1169"/>
      <c r="K35" s="296">
        <v>514163</v>
      </c>
      <c r="L35" s="296">
        <v>33884</v>
      </c>
      <c r="M35" s="297">
        <v>21946</v>
      </c>
      <c r="N35" s="298">
        <v>54.4</v>
      </c>
    </row>
    <row r="36" spans="1:16" ht="27" customHeight="1" x14ac:dyDescent="0.15">
      <c r="A36" s="250"/>
      <c r="B36" s="246"/>
      <c r="C36" s="246"/>
      <c r="D36" s="246"/>
      <c r="E36" s="246"/>
      <c r="F36" s="246"/>
      <c r="G36" s="1167" t="s">
        <v>502</v>
      </c>
      <c r="H36" s="1168"/>
      <c r="I36" s="1168"/>
      <c r="J36" s="1169"/>
      <c r="K36" s="296">
        <v>1483</v>
      </c>
      <c r="L36" s="296">
        <v>98</v>
      </c>
      <c r="M36" s="297">
        <v>3467</v>
      </c>
      <c r="N36" s="298">
        <v>-97.2</v>
      </c>
    </row>
    <row r="37" spans="1:16" ht="13.5" customHeight="1" x14ac:dyDescent="0.15">
      <c r="A37" s="250"/>
      <c r="B37" s="246"/>
      <c r="C37" s="246"/>
      <c r="D37" s="246"/>
      <c r="E37" s="246"/>
      <c r="F37" s="246"/>
      <c r="G37" s="1167" t="s">
        <v>503</v>
      </c>
      <c r="H37" s="1168"/>
      <c r="I37" s="1168"/>
      <c r="J37" s="1169"/>
      <c r="K37" s="296">
        <v>511</v>
      </c>
      <c r="L37" s="296">
        <v>34</v>
      </c>
      <c r="M37" s="297">
        <v>1242</v>
      </c>
      <c r="N37" s="298">
        <v>-97.3</v>
      </c>
    </row>
    <row r="38" spans="1:16" ht="27" customHeight="1" x14ac:dyDescent="0.15">
      <c r="A38" s="250"/>
      <c r="B38" s="246"/>
      <c r="C38" s="246"/>
      <c r="D38" s="246"/>
      <c r="E38" s="246"/>
      <c r="F38" s="246"/>
      <c r="G38" s="1170" t="s">
        <v>504</v>
      </c>
      <c r="H38" s="1171"/>
      <c r="I38" s="1171"/>
      <c r="J38" s="1172"/>
      <c r="K38" s="299">
        <v>213</v>
      </c>
      <c r="L38" s="299">
        <v>14</v>
      </c>
      <c r="M38" s="300">
        <v>1</v>
      </c>
      <c r="N38" s="301">
        <v>1300</v>
      </c>
      <c r="O38" s="295"/>
    </row>
    <row r="39" spans="1:16" x14ac:dyDescent="0.15">
      <c r="A39" s="250"/>
      <c r="B39" s="246"/>
      <c r="C39" s="246"/>
      <c r="D39" s="246"/>
      <c r="E39" s="246"/>
      <c r="F39" s="246"/>
      <c r="G39" s="1170" t="s">
        <v>505</v>
      </c>
      <c r="H39" s="1171"/>
      <c r="I39" s="1171"/>
      <c r="J39" s="1172"/>
      <c r="K39" s="302">
        <v>-80136</v>
      </c>
      <c r="L39" s="302">
        <v>-5281</v>
      </c>
      <c r="M39" s="303">
        <v>-1780</v>
      </c>
      <c r="N39" s="304">
        <v>196.7</v>
      </c>
      <c r="O39" s="295"/>
    </row>
    <row r="40" spans="1:16" ht="27" customHeight="1" x14ac:dyDescent="0.15">
      <c r="A40" s="250"/>
      <c r="B40" s="246"/>
      <c r="C40" s="246"/>
      <c r="D40" s="246"/>
      <c r="E40" s="246"/>
      <c r="F40" s="246"/>
      <c r="G40" s="1167" t="s">
        <v>506</v>
      </c>
      <c r="H40" s="1168"/>
      <c r="I40" s="1168"/>
      <c r="J40" s="1169"/>
      <c r="K40" s="302">
        <v>-1357806</v>
      </c>
      <c r="L40" s="302">
        <v>-89482</v>
      </c>
      <c r="M40" s="303">
        <v>-57269</v>
      </c>
      <c r="N40" s="304">
        <v>56.2</v>
      </c>
      <c r="O40" s="295"/>
    </row>
    <row r="41" spans="1:16" x14ac:dyDescent="0.15">
      <c r="A41" s="250"/>
      <c r="B41" s="246"/>
      <c r="C41" s="246"/>
      <c r="D41" s="246"/>
      <c r="E41" s="246"/>
      <c r="F41" s="246"/>
      <c r="G41" s="1173" t="s">
        <v>283</v>
      </c>
      <c r="H41" s="1174"/>
      <c r="I41" s="1174"/>
      <c r="J41" s="1175"/>
      <c r="K41" s="296">
        <v>514655</v>
      </c>
      <c r="L41" s="302">
        <v>33917</v>
      </c>
      <c r="M41" s="303">
        <v>26530</v>
      </c>
      <c r="N41" s="304">
        <v>27.8</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62" t="s">
        <v>475</v>
      </c>
      <c r="J49" s="1164" t="s">
        <v>510</v>
      </c>
      <c r="K49" s="1165"/>
      <c r="L49" s="1165"/>
      <c r="M49" s="1165"/>
      <c r="N49" s="1166"/>
    </row>
    <row r="50" spans="1:14" x14ac:dyDescent="0.15">
      <c r="A50" s="250"/>
      <c r="B50" s="246"/>
      <c r="C50" s="246"/>
      <c r="D50" s="246"/>
      <c r="E50" s="246"/>
      <c r="F50" s="246"/>
      <c r="G50" s="314"/>
      <c r="H50" s="315"/>
      <c r="I50" s="1163"/>
      <c r="J50" s="316" t="s">
        <v>511</v>
      </c>
      <c r="K50" s="317" t="s">
        <v>512</v>
      </c>
      <c r="L50" s="318" t="s">
        <v>513</v>
      </c>
      <c r="M50" s="319" t="s">
        <v>514</v>
      </c>
      <c r="N50" s="320" t="s">
        <v>515</v>
      </c>
    </row>
    <row r="51" spans="1:14" x14ac:dyDescent="0.15">
      <c r="A51" s="250"/>
      <c r="B51" s="246"/>
      <c r="C51" s="246"/>
      <c r="D51" s="246"/>
      <c r="E51" s="246"/>
      <c r="F51" s="246"/>
      <c r="G51" s="312" t="s">
        <v>516</v>
      </c>
      <c r="H51" s="313"/>
      <c r="I51" s="321">
        <v>1067889</v>
      </c>
      <c r="J51" s="322">
        <v>65976</v>
      </c>
      <c r="K51" s="323">
        <v>-5.0999999999999996</v>
      </c>
      <c r="L51" s="324">
        <v>69806</v>
      </c>
      <c r="M51" s="325">
        <v>13.4</v>
      </c>
      <c r="N51" s="326">
        <v>-18.5</v>
      </c>
    </row>
    <row r="52" spans="1:14" x14ac:dyDescent="0.15">
      <c r="A52" s="250"/>
      <c r="B52" s="246"/>
      <c r="C52" s="246"/>
      <c r="D52" s="246"/>
      <c r="E52" s="246"/>
      <c r="F52" s="246"/>
      <c r="G52" s="327"/>
      <c r="H52" s="328" t="s">
        <v>517</v>
      </c>
      <c r="I52" s="329">
        <v>494172</v>
      </c>
      <c r="J52" s="330">
        <v>30531</v>
      </c>
      <c r="K52" s="331">
        <v>-37.6</v>
      </c>
      <c r="L52" s="332">
        <v>32823</v>
      </c>
      <c r="M52" s="333">
        <v>1</v>
      </c>
      <c r="N52" s="334">
        <v>-38.6</v>
      </c>
    </row>
    <row r="53" spans="1:14" x14ac:dyDescent="0.15">
      <c r="A53" s="250"/>
      <c r="B53" s="246"/>
      <c r="C53" s="246"/>
      <c r="D53" s="246"/>
      <c r="E53" s="246"/>
      <c r="F53" s="246"/>
      <c r="G53" s="312" t="s">
        <v>518</v>
      </c>
      <c r="H53" s="313"/>
      <c r="I53" s="321">
        <v>1842751</v>
      </c>
      <c r="J53" s="322">
        <v>114806</v>
      </c>
      <c r="K53" s="323">
        <v>74</v>
      </c>
      <c r="L53" s="324">
        <v>74444</v>
      </c>
      <c r="M53" s="325">
        <v>6.6</v>
      </c>
      <c r="N53" s="326">
        <v>67.400000000000006</v>
      </c>
    </row>
    <row r="54" spans="1:14" x14ac:dyDescent="0.15">
      <c r="A54" s="250"/>
      <c r="B54" s="246"/>
      <c r="C54" s="246"/>
      <c r="D54" s="246"/>
      <c r="E54" s="246"/>
      <c r="F54" s="246"/>
      <c r="G54" s="327"/>
      <c r="H54" s="328" t="s">
        <v>517</v>
      </c>
      <c r="I54" s="329">
        <v>494002</v>
      </c>
      <c r="J54" s="330">
        <v>30777</v>
      </c>
      <c r="K54" s="331">
        <v>0.8</v>
      </c>
      <c r="L54" s="332">
        <v>34175</v>
      </c>
      <c r="M54" s="333">
        <v>4.0999999999999996</v>
      </c>
      <c r="N54" s="334">
        <v>-3.3</v>
      </c>
    </row>
    <row r="55" spans="1:14" x14ac:dyDescent="0.15">
      <c r="A55" s="250"/>
      <c r="B55" s="246"/>
      <c r="C55" s="246"/>
      <c r="D55" s="246"/>
      <c r="E55" s="246"/>
      <c r="F55" s="246"/>
      <c r="G55" s="312" t="s">
        <v>519</v>
      </c>
      <c r="H55" s="313"/>
      <c r="I55" s="321">
        <v>1087053</v>
      </c>
      <c r="J55" s="322">
        <v>68945</v>
      </c>
      <c r="K55" s="323">
        <v>-39.9</v>
      </c>
      <c r="L55" s="324">
        <v>85205</v>
      </c>
      <c r="M55" s="325">
        <v>14.5</v>
      </c>
      <c r="N55" s="326">
        <v>-54.4</v>
      </c>
    </row>
    <row r="56" spans="1:14" x14ac:dyDescent="0.15">
      <c r="A56" s="250"/>
      <c r="B56" s="246"/>
      <c r="C56" s="246"/>
      <c r="D56" s="246"/>
      <c r="E56" s="246"/>
      <c r="F56" s="246"/>
      <c r="G56" s="327"/>
      <c r="H56" s="328" t="s">
        <v>517</v>
      </c>
      <c r="I56" s="329">
        <v>558576</v>
      </c>
      <c r="J56" s="330">
        <v>35427</v>
      </c>
      <c r="K56" s="331">
        <v>15.1</v>
      </c>
      <c r="L56" s="332">
        <v>38847</v>
      </c>
      <c r="M56" s="333">
        <v>13.7</v>
      </c>
      <c r="N56" s="334">
        <v>1.4</v>
      </c>
    </row>
    <row r="57" spans="1:14" x14ac:dyDescent="0.15">
      <c r="A57" s="250"/>
      <c r="B57" s="246"/>
      <c r="C57" s="246"/>
      <c r="D57" s="246"/>
      <c r="E57" s="246"/>
      <c r="F57" s="246"/>
      <c r="G57" s="312" t="s">
        <v>520</v>
      </c>
      <c r="H57" s="313"/>
      <c r="I57" s="321">
        <v>970890</v>
      </c>
      <c r="J57" s="322">
        <v>62837</v>
      </c>
      <c r="K57" s="323">
        <v>-8.9</v>
      </c>
      <c r="L57" s="324">
        <v>75972</v>
      </c>
      <c r="M57" s="325">
        <v>-10.8</v>
      </c>
      <c r="N57" s="326">
        <v>1.9</v>
      </c>
    </row>
    <row r="58" spans="1:14" x14ac:dyDescent="0.15">
      <c r="A58" s="250"/>
      <c r="B58" s="246"/>
      <c r="C58" s="246"/>
      <c r="D58" s="246"/>
      <c r="E58" s="246"/>
      <c r="F58" s="246"/>
      <c r="G58" s="327"/>
      <c r="H58" s="328" t="s">
        <v>517</v>
      </c>
      <c r="I58" s="329">
        <v>644679</v>
      </c>
      <c r="J58" s="330">
        <v>41724</v>
      </c>
      <c r="K58" s="331">
        <v>17.8</v>
      </c>
      <c r="L58" s="332">
        <v>40712</v>
      </c>
      <c r="M58" s="333">
        <v>4.8</v>
      </c>
      <c r="N58" s="334">
        <v>13</v>
      </c>
    </row>
    <row r="59" spans="1:14" x14ac:dyDescent="0.15">
      <c r="A59" s="250"/>
      <c r="B59" s="246"/>
      <c r="C59" s="246"/>
      <c r="D59" s="246"/>
      <c r="E59" s="246"/>
      <c r="F59" s="246"/>
      <c r="G59" s="312" t="s">
        <v>521</v>
      </c>
      <c r="H59" s="313"/>
      <c r="I59" s="321">
        <v>940859</v>
      </c>
      <c r="J59" s="322">
        <v>62005</v>
      </c>
      <c r="K59" s="323">
        <v>-1.3</v>
      </c>
      <c r="L59" s="324">
        <v>78903</v>
      </c>
      <c r="M59" s="325">
        <v>3.9</v>
      </c>
      <c r="N59" s="326">
        <v>-5.2</v>
      </c>
    </row>
    <row r="60" spans="1:14" x14ac:dyDescent="0.15">
      <c r="A60" s="250"/>
      <c r="B60" s="246"/>
      <c r="C60" s="246"/>
      <c r="D60" s="246"/>
      <c r="E60" s="246"/>
      <c r="F60" s="246"/>
      <c r="G60" s="327"/>
      <c r="H60" s="328" t="s">
        <v>517</v>
      </c>
      <c r="I60" s="335">
        <v>780886</v>
      </c>
      <c r="J60" s="330">
        <v>51462</v>
      </c>
      <c r="K60" s="331">
        <v>23.3</v>
      </c>
      <c r="L60" s="332">
        <v>49201</v>
      </c>
      <c r="M60" s="333">
        <v>20.9</v>
      </c>
      <c r="N60" s="334">
        <v>2.4</v>
      </c>
    </row>
    <row r="61" spans="1:14" x14ac:dyDescent="0.15">
      <c r="A61" s="250"/>
      <c r="B61" s="246"/>
      <c r="C61" s="246"/>
      <c r="D61" s="246"/>
      <c r="E61" s="246"/>
      <c r="F61" s="246"/>
      <c r="G61" s="312" t="s">
        <v>522</v>
      </c>
      <c r="H61" s="336"/>
      <c r="I61" s="337">
        <v>1181888</v>
      </c>
      <c r="J61" s="338">
        <v>74914</v>
      </c>
      <c r="K61" s="339">
        <v>3.8</v>
      </c>
      <c r="L61" s="340">
        <v>76866</v>
      </c>
      <c r="M61" s="341">
        <v>5.5</v>
      </c>
      <c r="N61" s="326">
        <v>-1.7</v>
      </c>
    </row>
    <row r="62" spans="1:14" x14ac:dyDescent="0.15">
      <c r="A62" s="250"/>
      <c r="B62" s="246"/>
      <c r="C62" s="246"/>
      <c r="D62" s="246"/>
      <c r="E62" s="246"/>
      <c r="F62" s="246"/>
      <c r="G62" s="327"/>
      <c r="H62" s="328" t="s">
        <v>517</v>
      </c>
      <c r="I62" s="329">
        <v>594463</v>
      </c>
      <c r="J62" s="330">
        <v>37984</v>
      </c>
      <c r="K62" s="331">
        <v>3.9</v>
      </c>
      <c r="L62" s="332">
        <v>39152</v>
      </c>
      <c r="M62" s="333">
        <v>8.9</v>
      </c>
      <c r="N62" s="334">
        <v>-5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9" zoomScale="50" zoomScaleNormal="50" zoomScaleSheetLayoutView="100" workbookViewId="0">
      <selection activeCell="H47" sqref="H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6" t="s">
        <v>3</v>
      </c>
      <c r="D47" s="1176"/>
      <c r="E47" s="1177"/>
      <c r="F47" s="11">
        <v>20.329999999999998</v>
      </c>
      <c r="G47" s="12">
        <v>26.65</v>
      </c>
      <c r="H47" s="12">
        <v>34.119999999999997</v>
      </c>
      <c r="I47" s="12">
        <v>34.369999999999997</v>
      </c>
      <c r="J47" s="13">
        <v>33.1</v>
      </c>
    </row>
    <row r="48" spans="2:10" ht="57.75" customHeight="1" x14ac:dyDescent="0.15">
      <c r="B48" s="14"/>
      <c r="C48" s="1178" t="s">
        <v>4</v>
      </c>
      <c r="D48" s="1178"/>
      <c r="E48" s="1179"/>
      <c r="F48" s="15">
        <v>6.72</v>
      </c>
      <c r="G48" s="16">
        <v>7.32</v>
      </c>
      <c r="H48" s="16">
        <v>0.52</v>
      </c>
      <c r="I48" s="16">
        <v>6.57</v>
      </c>
      <c r="J48" s="17">
        <v>8.07</v>
      </c>
    </row>
    <row r="49" spans="2:10" ht="57.75" customHeight="1" thickBot="1" x14ac:dyDescent="0.2">
      <c r="B49" s="18"/>
      <c r="C49" s="1180" t="s">
        <v>5</v>
      </c>
      <c r="D49" s="1180"/>
      <c r="E49" s="1181"/>
      <c r="F49" s="19">
        <v>2.0099999999999998</v>
      </c>
      <c r="G49" s="20">
        <v>0.59</v>
      </c>
      <c r="H49" s="20" t="s">
        <v>529</v>
      </c>
      <c r="I49" s="20">
        <v>6.1</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2018-01-24T05:39:57Z</dcterms:created>
  <dcterms:modified xsi:type="dcterms:W3CDTF">2018-12-12T04:27:11Z</dcterms:modified>
  <cp:category/>
</cp:coreProperties>
</file>