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目次" sheetId="1" r:id="rId1"/>
    <sheet name="概要" sheetId="2" r:id="rId2"/>
    <sheet name="表１" sheetId="3" r:id="rId3"/>
    <sheet name="表２" sheetId="4" r:id="rId4"/>
    <sheet name="表３" sheetId="5" r:id="rId5"/>
    <sheet name="表４" sheetId="6" r:id="rId6"/>
    <sheet name="表５" sheetId="7" r:id="rId7"/>
    <sheet name="統計表１" sheetId="8" r:id="rId8"/>
    <sheet name="統計表２" sheetId="9" r:id="rId9"/>
    <sheet name="統計表３" sheetId="10" r:id="rId10"/>
    <sheet name="統計表４" sheetId="11" r:id="rId11"/>
  </sheets>
  <definedNames>
    <definedName name="_xlnm.Print_Area" localSheetId="7">'統計表１'!$A$1:$L$173</definedName>
    <definedName name="_xlnm.Print_Area" localSheetId="8">'統計表２'!$A$1:$P$135</definedName>
    <definedName name="_xlnm.Print_Area" localSheetId="9">'統計表３'!$A$1:$Q$183</definedName>
    <definedName name="_xlnm.Print_Area" localSheetId="10">'統計表４'!$A$1:$P$134</definedName>
    <definedName name="_xlnm.Print_Area" localSheetId="2">'表１'!$A:$IV</definedName>
    <definedName name="_xlnm.Print_Area" localSheetId="3">'表２'!$A:$IV</definedName>
    <definedName name="_xlnm.Print_Area" localSheetId="4">'表３'!$A:$IV</definedName>
    <definedName name="_xlnm.Print_Area">'統計表１'!$A$68:$K$134</definedName>
    <definedName name="_xlnm.Print_Titles">$A$1:$A$1</definedName>
  </definedNames>
  <calcPr fullCalcOnLoad="1"/>
</workbook>
</file>

<file path=xl/sharedStrings.xml><?xml version="1.0" encoding="utf-8"?>
<sst xmlns="http://schemas.openxmlformats.org/spreadsheetml/2006/main" count="1046" uniqueCount="346">
  <si>
    <t>概要</t>
  </si>
  <si>
    <t>表１</t>
  </si>
  <si>
    <t>施設の種類別にみた施設数</t>
  </si>
  <si>
    <t>表２</t>
  </si>
  <si>
    <t>病床の種類別にみた病床数</t>
  </si>
  <si>
    <t>表３</t>
  </si>
  <si>
    <t>施設の種類別にみた１施設あたり病床数</t>
  </si>
  <si>
    <t>表４</t>
  </si>
  <si>
    <t>医療施設数（２次医療圏別）</t>
  </si>
  <si>
    <t>表５</t>
  </si>
  <si>
    <t>病院病床数（２次医療圏別）</t>
  </si>
  <si>
    <t>統計表１</t>
  </si>
  <si>
    <t>医療施設数（保健所、市町別）</t>
  </si>
  <si>
    <t>統計表２</t>
  </si>
  <si>
    <t>病院病床数（保健所、市町別）</t>
  </si>
  <si>
    <t>統計表３</t>
  </si>
  <si>
    <t>統計表４</t>
  </si>
  <si>
    <t>表１　施設の種類別にみた施設数</t>
  </si>
  <si>
    <t>各年１０月１日現在</t>
  </si>
  <si>
    <t>区　　　　分</t>
  </si>
  <si>
    <t>施　　　設　　　数</t>
  </si>
  <si>
    <t>構成割合</t>
  </si>
  <si>
    <t>平成１２年</t>
  </si>
  <si>
    <t>平成１３年</t>
  </si>
  <si>
    <t>平成１４年</t>
  </si>
  <si>
    <t>増減数</t>
  </si>
  <si>
    <t>総数</t>
  </si>
  <si>
    <t>病院</t>
  </si>
  <si>
    <t>　　精神病院</t>
  </si>
  <si>
    <t>　　一般病院</t>
  </si>
  <si>
    <t>（再掲）地域医療支援病院</t>
  </si>
  <si>
    <t>-</t>
  </si>
  <si>
    <t>（再掲）療養病床を有する病院</t>
  </si>
  <si>
    <t>一般診療所</t>
  </si>
  <si>
    <t>　　有床</t>
  </si>
  <si>
    <t>　　無床</t>
  </si>
  <si>
    <t>歯科診療所</t>
  </si>
  <si>
    <t>対平成１３年</t>
  </si>
  <si>
    <t>平成１１年</t>
  </si>
  <si>
    <t>　　伝染病院</t>
  </si>
  <si>
    <t>-</t>
  </si>
  <si>
    <t>　　結核療養所</t>
  </si>
  <si>
    <t xml:space="preserve">△1 </t>
  </si>
  <si>
    <t xml:space="preserve">△29 </t>
  </si>
  <si>
    <t>（再掲）療養病床を有する</t>
  </si>
  <si>
    <t>表２　病床の種類別にみた病床数</t>
  </si>
  <si>
    <t>病　　床　　数</t>
  </si>
  <si>
    <t>平成１１年</t>
  </si>
  <si>
    <t xml:space="preserve">△376 </t>
  </si>
  <si>
    <t xml:space="preserve">△32 </t>
  </si>
  <si>
    <t>　　精神病床</t>
  </si>
  <si>
    <t>　　　　精神病院</t>
  </si>
  <si>
    <t>　　　　一般病院</t>
  </si>
  <si>
    <t>　　感染症病床</t>
  </si>
  <si>
    <t>　　結核病床</t>
  </si>
  <si>
    <t xml:space="preserve">△381 </t>
  </si>
  <si>
    <t>　　　　結核療養所</t>
  </si>
  <si>
    <t>　　その他の病床等※１</t>
  </si>
  <si>
    <t>　　一般病床等※２</t>
  </si>
  <si>
    <t xml:space="preserve">△609 </t>
  </si>
  <si>
    <t>　　療養病床等※３</t>
  </si>
  <si>
    <t xml:space="preserve">△344 </t>
  </si>
  <si>
    <t>（再掲）療養病床</t>
  </si>
  <si>
    <t>※１：その他の病床等とは、療養病床、一般病床及び経過的旧その他の病床（経過的旧療養型病床群を含む）である。</t>
  </si>
  <si>
    <t>※２：一般病床等とは、一般病床及び経過的旧療養型病床群を除く経過的旧その他の病床である。</t>
  </si>
  <si>
    <t>※３：療養病床等とは、療養病床及び経過的旧療養型病床群である。</t>
  </si>
  <si>
    <t>表３　施設の種類別にみた１施設当たり病床数</t>
  </si>
  <si>
    <t xml:space="preserve">      各年１０月１日現在</t>
  </si>
  <si>
    <t>一般診療所（有床診療所）</t>
  </si>
  <si>
    <t>表４　医療施設数（２次医療圏別）</t>
  </si>
  <si>
    <t>区　　分</t>
  </si>
  <si>
    <t>一般</t>
  </si>
  <si>
    <t>歯科</t>
  </si>
  <si>
    <t>診療所</t>
  </si>
  <si>
    <t>総　数</t>
  </si>
  <si>
    <t>神　戸</t>
  </si>
  <si>
    <t>阪神南</t>
  </si>
  <si>
    <t>阪神北</t>
  </si>
  <si>
    <t>東播磨</t>
  </si>
  <si>
    <t>北播磨</t>
  </si>
  <si>
    <t>中播磨</t>
  </si>
  <si>
    <t>西播磨</t>
  </si>
  <si>
    <t>但　馬</t>
  </si>
  <si>
    <t>丹　波</t>
  </si>
  <si>
    <t>淡　路</t>
  </si>
  <si>
    <t>表５　病院病床数（２次医療圏別）</t>
  </si>
  <si>
    <t>　　　　各年１０月１日現在</t>
  </si>
  <si>
    <t>精神</t>
  </si>
  <si>
    <t>感染症</t>
  </si>
  <si>
    <t>結核</t>
  </si>
  <si>
    <t>一般等※１</t>
  </si>
  <si>
    <t>療養等※２</t>
  </si>
  <si>
    <t>北播磨</t>
  </si>
  <si>
    <t>※１：一般病床等とは、一般病床及び経過的旧療養型病床群を除く経過的旧その他の病床である。</t>
  </si>
  <si>
    <t>※２：療養病床等とは、療養病床及び経過的旧療養型病床群である。</t>
  </si>
  <si>
    <t>総数</t>
  </si>
  <si>
    <t>精神</t>
  </si>
  <si>
    <t>結核</t>
  </si>
  <si>
    <t>一般</t>
  </si>
  <si>
    <t>神戸市</t>
  </si>
  <si>
    <t>尼崎市</t>
  </si>
  <si>
    <t>西宮市</t>
  </si>
  <si>
    <t>芦屋市</t>
  </si>
  <si>
    <t>伊丹市</t>
  </si>
  <si>
    <t>宝塚市</t>
  </si>
  <si>
    <t>川西市</t>
  </si>
  <si>
    <t>猪名川町</t>
  </si>
  <si>
    <t>三田市</t>
  </si>
  <si>
    <t>明石市</t>
  </si>
  <si>
    <t>加古川市</t>
  </si>
  <si>
    <t>稲美町</t>
  </si>
  <si>
    <t>播磨町</t>
  </si>
  <si>
    <t>高砂市</t>
  </si>
  <si>
    <t>西脇市</t>
  </si>
  <si>
    <t>中町</t>
  </si>
  <si>
    <t>加美町</t>
  </si>
  <si>
    <t>八千代町</t>
  </si>
  <si>
    <t>黒田庄町</t>
  </si>
  <si>
    <t>三木市</t>
  </si>
  <si>
    <t>吉川町</t>
  </si>
  <si>
    <t>加西市</t>
  </si>
  <si>
    <t>小野市</t>
  </si>
  <si>
    <t>社町</t>
  </si>
  <si>
    <t>滝野町</t>
  </si>
  <si>
    <t>東条町</t>
  </si>
  <si>
    <t>姫路市</t>
  </si>
  <si>
    <t>家島町　　</t>
  </si>
  <si>
    <t>夢前町</t>
  </si>
  <si>
    <t>神崎町</t>
  </si>
  <si>
    <t>市川町</t>
  </si>
  <si>
    <t>福崎町</t>
  </si>
  <si>
    <t>香寺町</t>
  </si>
  <si>
    <t>大河内町</t>
  </si>
  <si>
    <t>龍野市</t>
  </si>
  <si>
    <t>新宮町</t>
  </si>
  <si>
    <t>揖保川町</t>
  </si>
  <si>
    <t>御津町</t>
  </si>
  <si>
    <t>太子町</t>
  </si>
  <si>
    <t>相生市</t>
  </si>
  <si>
    <t>赤穂市</t>
  </si>
  <si>
    <t>上郡町</t>
  </si>
  <si>
    <t>佐用町</t>
  </si>
  <si>
    <t>上月町</t>
  </si>
  <si>
    <t>南光町</t>
  </si>
  <si>
    <t>三日月町</t>
  </si>
  <si>
    <t>山崎町</t>
  </si>
  <si>
    <t>安富町</t>
  </si>
  <si>
    <t>一宮町</t>
  </si>
  <si>
    <t>波賀町</t>
  </si>
  <si>
    <t>千種町</t>
  </si>
  <si>
    <t>豊岡市</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</si>
  <si>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</si>
  <si>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</si>
  <si>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</si>
  <si>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</si>
  <si>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</si>
  <si>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</si>
  <si>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</si>
  <si>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</si>
  <si>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</si>
  <si>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</si>
  <si>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</si>
  <si>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</si>
  <si>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</si>
  <si>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</si>
  <si>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</si>
  <si>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和田山町</t>
  </si>
  <si>
    <t>山東町</t>
  </si>
  <si>
    <t>朝来町</t>
  </si>
  <si>
    <t>柏原町</t>
  </si>
  <si>
    <t>氷上町</t>
  </si>
  <si>
    <t>青垣町</t>
  </si>
  <si>
    <t>春日町</t>
  </si>
  <si>
    <t>山南町</t>
  </si>
  <si>
    <t>市島町</t>
  </si>
  <si>
    <t>津名町</t>
  </si>
  <si>
    <t>淡路町</t>
  </si>
  <si>
    <t>北淡町</t>
  </si>
  <si>
    <t>五色町</t>
  </si>
  <si>
    <t>東浦町</t>
  </si>
  <si>
    <t>緑町</t>
  </si>
  <si>
    <t>西淡町</t>
  </si>
  <si>
    <t>三原町</t>
  </si>
  <si>
    <t>南淡町</t>
  </si>
  <si>
    <t>　</t>
  </si>
  <si>
    <t>医療施設数　（保健所，市町別）</t>
  </si>
  <si>
    <t>病　　　　　　院</t>
  </si>
  <si>
    <t>療養型</t>
  </si>
  <si>
    <t>一　般　診　療　所　</t>
  </si>
  <si>
    <t>保健所</t>
  </si>
  <si>
    <t>市　町</t>
  </si>
  <si>
    <t>有する</t>
  </si>
  <si>
    <t>（再　掲）</t>
  </si>
  <si>
    <t>有床</t>
  </si>
  <si>
    <t>無床</t>
  </si>
  <si>
    <t>総　　数</t>
  </si>
  <si>
    <t xml:space="preserve">    東灘区</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</si>
  <si>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</si>
  <si>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</si>
  <si>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</si>
  <si>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</si>
  <si>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</si>
  <si>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</si>
  <si>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</si>
  <si>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</si>
  <si>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　尼崎市</t>
  </si>
  <si>
    <t>　西宮市</t>
  </si>
  <si>
    <t>　芦屋</t>
  </si>
  <si>
    <t>　伊丹</t>
  </si>
  <si>
    <t>　宝塚</t>
  </si>
  <si>
    <t>　川西</t>
  </si>
  <si>
    <t>　三田</t>
  </si>
  <si>
    <t>　明石</t>
  </si>
  <si>
    <t>　加古川</t>
  </si>
  <si>
    <t>　高砂</t>
  </si>
  <si>
    <t>　西脇</t>
  </si>
  <si>
    <t>　三木</t>
  </si>
  <si>
    <t>　加西</t>
  </si>
  <si>
    <t>　社</t>
  </si>
  <si>
    <t>中播磨</t>
  </si>
  <si>
    <t xml:space="preserve">  姫路市</t>
  </si>
  <si>
    <t>　福崎</t>
  </si>
  <si>
    <t>西播磨</t>
  </si>
  <si>
    <t>　龍野</t>
  </si>
  <si>
    <t>平成１４年１０月１日現在</t>
  </si>
  <si>
    <t>　赤穂</t>
  </si>
  <si>
    <t>　佐用</t>
  </si>
  <si>
    <t>　山崎</t>
  </si>
  <si>
    <t>但馬</t>
  </si>
  <si>
    <t>　豊岡</t>
  </si>
  <si>
    <t>　浜坂</t>
  </si>
  <si>
    <t>　和田山</t>
  </si>
  <si>
    <t>丹波</t>
  </si>
  <si>
    <t>　柏原</t>
  </si>
  <si>
    <t>　篠山</t>
  </si>
  <si>
    <t>篠山市</t>
  </si>
  <si>
    <t>淡路</t>
  </si>
  <si>
    <t>　洲本</t>
  </si>
  <si>
    <t>洲本市</t>
  </si>
  <si>
    <t>　津名</t>
  </si>
  <si>
    <t>　三原</t>
  </si>
  <si>
    <t xml:space="preserve"> </t>
  </si>
  <si>
    <t>病    床    別</t>
  </si>
  <si>
    <t>一  般  病  院</t>
  </si>
  <si>
    <t>病院</t>
  </si>
  <si>
    <t>病院病床数（保健所，市町別）</t>
  </si>
  <si>
    <t>精神病院</t>
  </si>
  <si>
    <t>一般病床等</t>
  </si>
  <si>
    <t>療養病床等</t>
  </si>
  <si>
    <t xml:space="preserve">    東灘区</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</si>
  <si>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</si>
  <si>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</si>
  <si>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</si>
  <si>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</si>
  <si>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</si>
  <si>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</si>
  <si>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</si>
  <si>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</si>
  <si>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　芦屋</t>
  </si>
  <si>
    <t>平成１４年１０月１日現在</t>
  </si>
  <si>
    <t>一般病床等</t>
  </si>
  <si>
    <t>　赤穂</t>
  </si>
  <si>
    <t>　佐用</t>
  </si>
  <si>
    <t>　山崎</t>
  </si>
  <si>
    <t>　津名</t>
  </si>
  <si>
    <t>　三原</t>
  </si>
  <si>
    <t>注：１　一般病床等とは、一般病床及び経過的旧療養型病床群を除く経過的旧その他の病床である。</t>
  </si>
  <si>
    <t>　　 2　療養病床等とは、療養病床及び経過旧療養型病床群である。</t>
  </si>
  <si>
    <t>一般診療所</t>
  </si>
  <si>
    <t>歯科診療所</t>
  </si>
  <si>
    <t>人口</t>
  </si>
  <si>
    <t>　　　</t>
  </si>
  <si>
    <t>１施設当</t>
  </si>
  <si>
    <t>施設数</t>
  </si>
  <si>
    <t>人口10万対</t>
  </si>
  <si>
    <t>単位百人</t>
  </si>
  <si>
    <t>－</t>
  </si>
  <si>
    <t xml:space="preserve"> 医療施設数，人口１０万対施設数，１施設当たり人口（保健所，市町別）</t>
  </si>
  <si>
    <r>
      <t xml:space="preserve">病   </t>
    </r>
    <r>
      <rPr>
        <sz val="12"/>
        <rFont val="ＭＳ Ｐゴシック"/>
        <family val="3"/>
      </rPr>
      <t xml:space="preserve"> </t>
    </r>
    <r>
      <rPr>
        <sz val="12"/>
        <rFont val="ＭＳ Ｐゴシック"/>
        <family val="3"/>
      </rPr>
      <t xml:space="preserve">  院</t>
    </r>
  </si>
  <si>
    <t>市　　町</t>
  </si>
  <si>
    <r>
      <t>(H1</t>
    </r>
    <r>
      <rPr>
        <sz val="12"/>
        <rFont val="ＭＳ Ｐゴシック"/>
        <family val="3"/>
      </rPr>
      <t>4</t>
    </r>
    <r>
      <rPr>
        <sz val="12"/>
        <rFont val="ＭＳ Ｐゴシック"/>
        <family val="3"/>
      </rPr>
      <t>.10.1)</t>
    </r>
  </si>
  <si>
    <t>神戸市</t>
  </si>
  <si>
    <t xml:space="preserve"> 注：  人口の総数は総務省統計局「平成１４年１０月１日現在推計人口」、市町別については兵庫県統計課「平成１４年１０月１日</t>
  </si>
  <si>
    <t xml:space="preserve">   　　  現在推計人口」をそれぞれ用いた。</t>
  </si>
  <si>
    <r>
      <t xml:space="preserve">病   </t>
    </r>
    <r>
      <rPr>
        <sz val="12"/>
        <rFont val="ＭＳ Ｐゴシック"/>
        <family val="3"/>
      </rPr>
      <t xml:space="preserve"> </t>
    </r>
    <r>
      <rPr>
        <sz val="12"/>
        <rFont val="ＭＳ Ｐゴシック"/>
        <family val="3"/>
      </rPr>
      <t xml:space="preserve">  院</t>
    </r>
  </si>
  <si>
    <t>統計表４　病床数及び人口１０万対病床数（保健所、市町別）</t>
  </si>
  <si>
    <t>市　町</t>
  </si>
  <si>
    <t>保健所</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</si>
  <si>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</si>
  <si>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</si>
  <si>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</si>
  <si>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</si>
  <si>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</si>
  <si>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</si>
  <si>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</si>
  <si>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</si>
  <si>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</si>
  <si>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芦　屋</t>
  </si>
  <si>
    <t>伊　丹</t>
  </si>
  <si>
    <t>宝　塚</t>
  </si>
  <si>
    <t>川　西</t>
  </si>
  <si>
    <t>三　田</t>
  </si>
  <si>
    <t>明　石</t>
  </si>
  <si>
    <t>加古川</t>
  </si>
  <si>
    <t>高　砂</t>
  </si>
  <si>
    <t>西　脇</t>
  </si>
  <si>
    <t>中　町</t>
  </si>
  <si>
    <t>三　木</t>
  </si>
  <si>
    <t>加　西</t>
  </si>
  <si>
    <t>社</t>
  </si>
  <si>
    <t>社　町</t>
  </si>
  <si>
    <t>福　崎</t>
  </si>
  <si>
    <t>家島町</t>
  </si>
  <si>
    <t>龍　野</t>
  </si>
  <si>
    <t>赤　穂</t>
  </si>
  <si>
    <t>佐　用</t>
  </si>
  <si>
    <t>山　崎</t>
  </si>
  <si>
    <t>豊　岡</t>
  </si>
  <si>
    <t>浜　坂</t>
  </si>
  <si>
    <t>和田山</t>
  </si>
  <si>
    <t>柏　原</t>
  </si>
  <si>
    <t>篠　山</t>
  </si>
  <si>
    <t>篠山市</t>
  </si>
  <si>
    <t>洲　本</t>
  </si>
  <si>
    <t>洲本市</t>
  </si>
  <si>
    <t>津　名</t>
  </si>
  <si>
    <t>三　原</t>
  </si>
  <si>
    <t>緑　町</t>
  </si>
  <si>
    <t>病           床           数</t>
  </si>
  <si>
    <t>人 口 １０ 万 対 病 床 数</t>
  </si>
  <si>
    <t>病  院</t>
  </si>
  <si>
    <t>一  般　診療所</t>
  </si>
  <si>
    <t>精  神</t>
  </si>
  <si>
    <t>結 核</t>
  </si>
  <si>
    <t>一　般</t>
  </si>
  <si>
    <t>療　養</t>
  </si>
  <si>
    <t>精  神</t>
  </si>
  <si>
    <t>一  般</t>
  </si>
  <si>
    <t>病  床</t>
  </si>
  <si>
    <t>病 床</t>
  </si>
  <si>
    <t>病床等</t>
  </si>
  <si>
    <t>病床等</t>
  </si>
  <si>
    <t>加西市</t>
  </si>
  <si>
    <t>平成１４年医療施設調査</t>
  </si>
  <si>
    <t>医療施設数、人口10万対施設数、１施設当たり人口（保健所、市町別）</t>
  </si>
  <si>
    <t>病床数及び人口10万対病床数（保健所、市町別）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</si>
</sst>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 #,##0.0_ ;_ * \-#,##0.0_ ;_ * &quot;-&quot;?_ ;_ @_ "/>
    <numFmt numFmtId="178" formatCode="#,##0_ "/>
    <numFmt numFmtId="179" formatCode="0_ "/>
    <numFmt numFmtId="180" formatCode="0.0%"/>
    <numFmt numFmtId="181" formatCode="#,##0.0_ "/>
    <numFmt numFmtId="182" formatCode="0.0"/>
    <numFmt numFmtId="183" formatCode="#,##0.0_);[Red]\(#,##0.0\)"/>
    <numFmt numFmtId="184" formatCode="0;&quot;△ &quot;0"/>
    <numFmt numFmtId="185" formatCode="0.0000000_ "/>
    <numFmt numFmtId="186" formatCode="[&lt;=999]000;000\-00"/>
    <numFmt numFmtId="187" formatCode="#,##0.0"/>
    <numFmt numFmtId="188" formatCode="_ * #,##0_ ;_ * \-#,##0_ ;_ * &quot;-&quot;_ ;_@_ "/>
    <numFmt numFmtId="189" formatCode="_ * #,##0_ ;_ * \-#,##0_ ;_*\ &quot;-&quot;_ ;_@_ "/>
    <numFmt numFmtId="190" formatCode="_ * #,##0_ ;_*\ \-#,##0_ ;_*\ &quot;-&quot;_ ;_@_ "/>
    <numFmt numFmtId="191" formatCode="_ * #,##0_ ;_*\ \-#,##0_ ;_*\ &quot;- &quot;_ ;_@_ "/>
    <numFmt numFmtId="192" formatCode="_ * #,##0.0_ ;_ * \-#,##0.0_ ;_ * &quot;-&quot;_ ;_ @_ "/>
  </numFmts>
  <fonts count="20">
    <font>
      <sz val="11"/>
      <name val="ＭＳ Ｐゴシック"/>
      <family val="3"/>
    </font>
    <font>
      <sz val="6"/>
      <name val="ＭＳ Ｐゴシック"/>
      <family val="3"/>
    </font>
    <font>
      <b/>
      <sz val="14"/>
      <name val="ＭＳ Ｐゴシック"/>
      <family val="3"/>
    </font>
    <font>
      <sz val="12"/>
      <name val="ＭＳ Ｐゴシック"/>
      <family val="3"/>
    </font>
    <font>
      <sz val="12"/>
      <color indexed="10"/>
      <name val="ＭＳ Ｐゴシック"/>
      <family val="3"/>
    </font>
    <font>
      <sz val="10"/>
      <name val="ＭＳ Ｐゴシック"/>
      <family val="3"/>
    </font>
    <font>
      <b/>
      <sz val="20"/>
      <name val="ＭＳ Ｐゴシック"/>
      <family val="3"/>
    </font>
    <font>
      <sz val="18"/>
      <name val="ＭＳ Ｐゴシック"/>
      <family val="3"/>
    </font>
    <font>
      <sz val="9"/>
      <name val="ＭＳ Ｐゴシック"/>
      <family val="3"/>
    </font>
    <font>
      <b/>
      <sz val="16"/>
      <name val="ＭＳ Ｐゴシック"/>
      <family val="3"/>
    </font>
    <font>
      <sz val="16"/>
      <name val="ＭＳ Ｐゴシック"/>
      <family val="3"/>
    </font>
    <font>
      <sz val="14"/>
      <name val="ＭＳ Ｐゴシック"/>
      <family val="3"/>
    </font>
    <font>
      <b/>
      <sz val="12"/>
      <name val="ＭＳ Ｐゴシック"/>
      <family val="3"/>
    </font>
    <font>
      <b/>
      <sz val="16"/>
      <name val="ＭＳ ゴシック"/>
      <family val="3"/>
    </font>
    <font>
      <sz val="16"/>
      <name val="ＭＳ ゴシック"/>
      <family val="3"/>
    </font>
    <font>
      <sz val="12"/>
      <name val="ＭＳ 明朝"/>
      <family val="1"/>
    </font>
    <font>
      <sz val="12"/>
      <name val="ＭＳ ゴシック"/>
      <family val="3"/>
    </font>
    <font>
      <sz val="9"/>
      <name val="ＭＳ ゴシック"/>
      <family val="3"/>
    </font>
    <font>
      <b/>
      <sz val="11"/>
      <name val="ＭＳ ゴシック"/>
      <family val="3"/>
    </font>
    <font>
      <sz val="11"/>
      <name val="ＭＳ ゴシック"/>
      <family val="3"/>
    </font>
  </fonts>
  <fills count="2">
    <fill>
      <patternFill/>
    </fill>
    <fill>
      <patternFill patternType="gray125"/>
    </fill>
  </fills>
  <borders count="325">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dotted">
        <color indexed="8"/>
      </left>
      <right>
        <color indexed="63"/>
      </right>
      <top style="thin">
        <color indexed="8"/>
      </top>
      <bottom>
        <color indexed="63"/>
      </bottom>
    </border>
    <border>
      <left style="thin"/>
      <right>
        <color indexed="63"/>
      </right>
      <top style="thin"/>
      <bottom style="thin">
        <color indexed="8"/>
      </bottom>
    </border>
    <border>
      <left style="dotted"/>
      <right style="dotted"/>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style="thin"/>
      <right style="thin"/>
      <top style="thin">
        <color indexed="8"/>
      </top>
      <bottom>
        <color indexed="63"/>
      </bottom>
    </border>
    <border>
      <left style="dotted">
        <color indexed="8"/>
      </left>
      <right style="dotted">
        <color indexed="8"/>
      </right>
      <top style="thin">
        <color indexed="8"/>
      </top>
      <bottom style="dotted">
        <color indexed="8"/>
      </bottom>
    </border>
    <border>
      <left style="dotted">
        <color indexed="8"/>
      </left>
      <right style="dotted">
        <color indexed="8"/>
      </right>
      <top style="thin">
        <color indexed="8"/>
      </top>
      <bottom>
        <color indexed="63"/>
      </bottom>
    </border>
    <border>
      <left style="thin">
        <color indexed="8"/>
      </left>
      <right style="dotted">
        <color indexed="8"/>
      </right>
      <top style="thin">
        <color indexed="8"/>
      </top>
      <bottom style="dotted">
        <color indexed="8"/>
      </bottom>
    </border>
    <border>
      <left style="dotted">
        <color indexed="8"/>
      </left>
      <right style="thin">
        <color indexed="8"/>
      </right>
      <top style="thin">
        <color indexed="8"/>
      </top>
      <bottom style="dotted">
        <color indexed="8"/>
      </bottom>
    </border>
    <border>
      <left>
        <color indexed="63"/>
      </left>
      <right style="dotted">
        <color indexed="8"/>
      </right>
      <top style="thin">
        <color indexed="8"/>
      </top>
      <bottom style="dotted">
        <color indexed="8"/>
      </bottom>
    </border>
    <border>
      <left style="thin">
        <color indexed="8"/>
      </left>
      <right>
        <color indexed="63"/>
      </right>
      <top style="dotted">
        <color indexed="8"/>
      </top>
      <bottom>
        <color indexed="63"/>
      </bottom>
    </border>
    <border>
      <left style="thin"/>
      <right style="thin"/>
      <top style="dotted">
        <color indexed="8"/>
      </top>
      <bottom>
        <color indexed="63"/>
      </bottom>
    </border>
    <border>
      <left>
        <color indexed="63"/>
      </left>
      <right>
        <color indexed="63"/>
      </right>
      <top style="dotted">
        <color indexed="8"/>
      </top>
      <bottom>
        <color indexed="63"/>
      </bottom>
    </border>
    <border>
      <left style="dotted">
        <color indexed="8"/>
      </left>
      <right>
        <color indexed="63"/>
      </right>
      <top style="dotted">
        <color indexed="8"/>
      </top>
      <bottom>
        <color indexed="63"/>
      </bottom>
    </border>
    <border>
      <left style="dotted"/>
      <right style="dotted"/>
      <top style="dotted"/>
      <bottom>
        <color indexed="63"/>
      </bottom>
    </border>
    <border>
      <left style="dotted">
        <color indexed="8"/>
      </left>
      <right style="dotted">
        <color indexed="8"/>
      </right>
      <top style="dotted">
        <color indexed="8"/>
      </top>
      <bottom>
        <color indexed="63"/>
      </bottom>
    </border>
    <border>
      <left style="thin"/>
      <right style="dotted">
        <color indexed="8"/>
      </right>
      <top>
        <color indexed="63"/>
      </top>
      <bottom>
        <color indexed="63"/>
      </bottom>
    </border>
    <border>
      <left style="dotted"/>
      <right style="dotted"/>
      <top>
        <color indexed="63"/>
      </top>
      <bottom>
        <color indexed="63"/>
      </bottom>
    </border>
    <border>
      <left style="dotted">
        <color indexed="8"/>
      </left>
      <right>
        <color indexed="63"/>
      </right>
      <top>
        <color indexed="63"/>
      </top>
      <bottom>
        <color indexed="63"/>
      </bottom>
    </border>
    <border>
      <left style="dotted">
        <color indexed="8"/>
      </left>
      <right style="dotted">
        <color indexed="8"/>
      </right>
      <top>
        <color indexed="63"/>
      </top>
      <bottom style="thin"/>
    </border>
    <border>
      <left style="thin"/>
      <right style="dotted">
        <color indexed="8"/>
      </right>
      <top style="thin">
        <color indexed="8"/>
      </top>
      <bottom style="dotted"/>
    </border>
    <border>
      <left style="dotted">
        <color indexed="8"/>
      </left>
      <right>
        <color indexed="63"/>
      </right>
      <top style="thin">
        <color indexed="8"/>
      </top>
      <bottom style="dotted">
        <color indexed="8"/>
      </bottom>
    </border>
    <border>
      <left style="thin">
        <color indexed="8"/>
      </left>
      <right>
        <color indexed="63"/>
      </right>
      <top style="thin">
        <color indexed="8"/>
      </top>
      <bottom style="dotted">
        <color indexed="8"/>
      </bottom>
    </border>
    <border>
      <left style="thin"/>
      <right style="dotted">
        <color indexed="8"/>
      </right>
      <top style="dotted"/>
      <bottom style="dotted"/>
    </border>
    <border>
      <left style="dotted"/>
      <right style="dotted">
        <color indexed="8"/>
      </right>
      <top style="dotted"/>
      <bottom>
        <color indexed="63"/>
      </bottom>
    </border>
    <border>
      <left style="thin">
        <color indexed="8"/>
      </left>
      <right style="dotted"/>
      <top style="dotted">
        <color indexed="8"/>
      </top>
      <bottom style="dotted">
        <color indexed="8"/>
      </bottom>
    </border>
    <border>
      <left style="dotted"/>
      <right style="dotted"/>
      <top style="dotted">
        <color indexed="8"/>
      </top>
      <bottom>
        <color indexed="63"/>
      </bottom>
    </border>
    <border>
      <left style="thin">
        <color indexed="8"/>
      </left>
      <right>
        <color indexed="63"/>
      </right>
      <top style="dotted">
        <color indexed="8"/>
      </top>
      <bottom style="thin">
        <color indexed="8"/>
      </bottom>
    </border>
    <border>
      <left style="thin"/>
      <right style="thin"/>
      <top style="dotted">
        <color indexed="8"/>
      </top>
      <bottom style="thin">
        <color indexed="8"/>
      </bottom>
    </border>
    <border>
      <left style="thin"/>
      <right style="dotted">
        <color indexed="8"/>
      </right>
      <top style="dotted"/>
      <bottom style="thin"/>
    </border>
    <border>
      <left style="dotted">
        <color indexed="8"/>
      </left>
      <right style="dotted"/>
      <top style="dotted">
        <color indexed="8"/>
      </top>
      <bottom style="thin">
        <color indexed="8"/>
      </bottom>
    </border>
    <border>
      <left style="dotted"/>
      <right style="dotted">
        <color indexed="8"/>
      </right>
      <top style="dotted"/>
      <bottom style="thin"/>
    </border>
    <border>
      <left style="dotted">
        <color indexed="8"/>
      </left>
      <right>
        <color indexed="63"/>
      </right>
      <top style="dotted">
        <color indexed="8"/>
      </top>
      <bottom style="thin">
        <color indexed="8"/>
      </bottom>
    </border>
    <border>
      <left style="dotted"/>
      <right style="dotted"/>
      <top style="dotted">
        <color indexed="8"/>
      </top>
      <bottom style="thin">
        <color indexed="8"/>
      </bottom>
    </border>
    <border>
      <left>
        <color indexed="63"/>
      </left>
      <right>
        <color indexed="63"/>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style="thin">
        <color indexed="8"/>
      </right>
      <top style="thin">
        <color indexed="8"/>
      </top>
      <bottom style="dotted">
        <color indexed="8"/>
      </bottom>
    </border>
    <border>
      <left style="thin">
        <color indexed="8"/>
      </left>
      <right>
        <color indexed="63"/>
      </right>
      <top>
        <color indexed="63"/>
      </top>
      <bottom style="dotted">
        <color indexed="8"/>
      </bottom>
    </border>
    <border>
      <left style="thin"/>
      <right style="dotted">
        <color indexed="8"/>
      </right>
      <top style="dotted"/>
      <bottom>
        <color indexed="63"/>
      </bottom>
    </border>
    <border>
      <left style="dotted">
        <color indexed="8"/>
      </left>
      <right style="dotted"/>
      <top style="dotted">
        <color indexed="8"/>
      </top>
      <bottom>
        <color indexed="63"/>
      </bottom>
    </border>
    <border>
      <left style="thin"/>
      <right>
        <color indexed="63"/>
      </right>
      <top style="dotted">
        <color indexed="8"/>
      </top>
      <bottom>
        <color indexed="63"/>
      </bottom>
    </border>
    <border>
      <left style="thin"/>
      <right style="dotted"/>
      <top style="dotted"/>
      <bottom>
        <color indexed="63"/>
      </bottom>
    </border>
    <border>
      <left style="thin"/>
      <right style="dotted"/>
      <top>
        <color indexed="63"/>
      </top>
      <bottom>
        <color indexed="63"/>
      </bottom>
    </border>
    <border>
      <left style="thin"/>
      <right>
        <color indexed="63"/>
      </right>
      <top style="dotted"/>
      <bottom style="thin"/>
    </border>
    <border>
      <left style="thin">
        <color indexed="8"/>
      </left>
      <right style="thin">
        <color indexed="8"/>
      </right>
      <top style="dotted">
        <color indexed="8"/>
      </top>
      <bottom>
        <color indexed="63"/>
      </bottom>
    </border>
    <border>
      <left style="thin">
        <color indexed="8"/>
      </left>
      <right style="thin">
        <color indexed="8"/>
      </right>
      <top>
        <color indexed="63"/>
      </top>
      <bottom>
        <color indexed="63"/>
      </bottom>
    </border>
    <border>
      <left style="thin"/>
      <right style="dotted">
        <color indexed="8"/>
      </right>
      <top>
        <color indexed="63"/>
      </top>
      <bottom style="dotted"/>
    </border>
    <border>
      <left style="dotted">
        <color indexed="8"/>
      </left>
      <right style="dotted"/>
      <top>
        <color indexed="63"/>
      </top>
      <bottom style="dotted">
        <color indexed="8"/>
      </bottom>
    </border>
    <border>
      <left style="dotted">
        <color indexed="8"/>
      </left>
      <right style="dotted"/>
      <top>
        <color indexed="63"/>
      </top>
      <bottom>
        <color indexed="63"/>
      </bottom>
    </border>
    <border>
      <left>
        <color indexed="63"/>
      </left>
      <right style="dotted"/>
      <top>
        <color indexed="63"/>
      </top>
      <bottom>
        <color indexed="63"/>
      </bottom>
    </border>
    <border>
      <left style="dotted"/>
      <right style="dotted">
        <color indexed="8"/>
      </right>
      <top>
        <color indexed="63"/>
      </top>
      <bottom style="thin"/>
    </border>
    <border>
      <left style="thin"/>
      <right>
        <color indexed="63"/>
      </right>
      <top style="thin">
        <color indexed="8"/>
      </top>
      <bottom>
        <color indexed="63"/>
      </bottom>
    </border>
    <border>
      <left style="dotted"/>
      <right style="dotted"/>
      <top style="thin">
        <color indexed="8"/>
      </top>
      <bottom style="dotted">
        <color indexed="8"/>
      </bottom>
    </border>
    <border>
      <left style="dotted"/>
      <right>
        <color indexed="63"/>
      </right>
      <top style="thin">
        <color indexed="8"/>
      </top>
      <bottom style="dotted">
        <color indexed="8"/>
      </bottom>
    </border>
    <border>
      <left style="thin"/>
      <right style="thin">
        <color indexed="8"/>
      </right>
      <top style="thin">
        <color indexed="8"/>
      </top>
      <bottom style="dotted">
        <color indexed="8"/>
      </bottom>
    </border>
    <border>
      <left style="dotted"/>
      <right style="dotted">
        <color indexed="8"/>
      </right>
      <top style="dotted"/>
      <bottom style="dotted"/>
    </border>
    <border>
      <left style="thin"/>
      <right>
        <color indexed="63"/>
      </right>
      <top style="dotted"/>
      <bottom>
        <color indexed="63"/>
      </bottom>
    </border>
    <border>
      <left style="dotted">
        <color indexed="8"/>
      </left>
      <right style="dotted">
        <color indexed="8"/>
      </right>
      <top>
        <color indexed="63"/>
      </top>
      <bottom>
        <color indexed="63"/>
      </bottom>
    </border>
    <border>
      <left style="thin">
        <color indexed="8"/>
      </left>
      <right>
        <color indexed="63"/>
      </right>
      <top>
        <color indexed="63"/>
      </top>
      <bottom style="thin"/>
    </border>
    <border>
      <left style="thin"/>
      <right style="dotted">
        <color indexed="8"/>
      </right>
      <top>
        <color indexed="63"/>
      </top>
      <bottom style="thin"/>
    </border>
    <border>
      <left style="dotted"/>
      <right style="dotted"/>
      <top>
        <color indexed="63"/>
      </top>
      <bottom style="thin"/>
    </border>
    <border>
      <left style="thin">
        <color indexed="8"/>
      </left>
      <right style="thin">
        <color indexed="8"/>
      </right>
      <top>
        <color indexed="63"/>
      </top>
      <bottom style="thin"/>
    </border>
    <border>
      <left style="thin">
        <color indexed="8"/>
      </left>
      <right>
        <color indexed="63"/>
      </right>
      <top style="thin"/>
      <bottom>
        <color indexed="63"/>
      </bottom>
    </border>
    <border>
      <left style="dotted"/>
      <right style="dotted"/>
      <top style="thin"/>
      <bottom style="dotted"/>
    </border>
    <border>
      <left>
        <color indexed="63"/>
      </left>
      <right style="dotted">
        <color indexed="8"/>
      </right>
      <top style="thin"/>
      <bottom>
        <color indexed="63"/>
      </bottom>
    </border>
    <border>
      <left style="dotted"/>
      <right style="dotted"/>
      <top style="thin"/>
      <bottom style="dotted">
        <color indexed="8"/>
      </bottom>
    </border>
    <border>
      <left style="thin"/>
      <right style="dotted">
        <color indexed="8"/>
      </right>
      <top style="thin"/>
      <bottom>
        <color indexed="63"/>
      </bottom>
    </border>
    <border>
      <left style="thin"/>
      <right style="dotted"/>
      <top>
        <color indexed="63"/>
      </top>
      <bottom style="thin"/>
    </border>
    <border>
      <left style="thin">
        <color indexed="8"/>
      </left>
      <right style="dotted"/>
      <top>
        <color indexed="63"/>
      </top>
      <bottom style="thin"/>
    </border>
    <border>
      <left style="thin"/>
      <right>
        <color indexed="63"/>
      </right>
      <top style="thin">
        <color indexed="8"/>
      </top>
      <bottom style="thin"/>
    </border>
    <border>
      <left style="dotted">
        <color indexed="8"/>
      </left>
      <right style="dotted">
        <color indexed="8"/>
      </right>
      <top style="thin">
        <color indexed="8"/>
      </top>
      <bottom style="thin"/>
    </border>
    <border>
      <left style="dotted"/>
      <right style="dotted"/>
      <top style="thin"/>
      <bottom>
        <color indexed="63"/>
      </bottom>
    </border>
    <border>
      <left style="dotted">
        <color indexed="8"/>
      </left>
      <right style="dotted">
        <color indexed="8"/>
      </right>
      <top style="thin"/>
      <bottom>
        <color indexed="63"/>
      </bottom>
    </border>
    <border>
      <left style="dotted"/>
      <right style="dotted">
        <color indexed="8"/>
      </right>
      <top>
        <color indexed="63"/>
      </top>
      <bottom style="dotted"/>
    </border>
    <border>
      <left style="thin"/>
      <right style="thin"/>
      <top>
        <color indexed="63"/>
      </top>
      <bottom style="dotted">
        <color indexed="8"/>
      </bottom>
    </border>
    <border>
      <left style="thin">
        <color indexed="8"/>
      </left>
      <right style="dotted"/>
      <top>
        <color indexed="63"/>
      </top>
      <bottom style="dotted">
        <color indexed="8"/>
      </bottom>
    </border>
    <border>
      <left style="dotted"/>
      <right style="dotted"/>
      <top>
        <color indexed="63"/>
      </top>
      <bottom style="dotted"/>
    </border>
    <border>
      <left>
        <color indexed="63"/>
      </left>
      <right>
        <color indexed="63"/>
      </right>
      <top>
        <color indexed="63"/>
      </top>
      <bottom style="dotted">
        <color indexed="8"/>
      </bottom>
    </border>
    <border>
      <left style="thin">
        <color indexed="8"/>
      </left>
      <right style="thin">
        <color indexed="8"/>
      </right>
      <top>
        <color indexed="63"/>
      </top>
      <bottom style="dotted">
        <color indexed="8"/>
      </bottom>
    </border>
    <border>
      <left style="dotted"/>
      <right>
        <color indexed="63"/>
      </right>
      <top style="dotted"/>
      <bottom>
        <color indexed="63"/>
      </bottom>
    </border>
    <border>
      <left style="dotted"/>
      <right style="thin">
        <color indexed="8"/>
      </right>
      <top style="dotted"/>
      <bottom>
        <color indexed="63"/>
      </bottom>
    </border>
    <border>
      <left>
        <color indexed="63"/>
      </left>
      <right style="dotted">
        <color indexed="8"/>
      </right>
      <top style="thin">
        <color indexed="8"/>
      </top>
      <bottom>
        <color indexed="63"/>
      </bottom>
    </border>
    <border>
      <left style="thin"/>
      <right style="dotted">
        <color indexed="8"/>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dotted">
        <color indexed="8"/>
      </left>
      <right>
        <color indexed="63"/>
      </right>
      <top>
        <color indexed="63"/>
      </top>
      <bottom style="thin">
        <color indexed="8"/>
      </bottom>
    </border>
    <border>
      <left style="dotted"/>
      <right style="thin">
        <color indexed="8"/>
      </right>
      <top>
        <color indexed="63"/>
      </top>
      <bottom style="thin"/>
    </border>
    <border>
      <left style="dotted">
        <color indexed="8"/>
      </left>
      <right style="dotted">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dotted">
        <color indexed="8"/>
      </right>
      <top>
        <color indexed="63"/>
      </top>
      <bottom>
        <color indexed="63"/>
      </bottom>
    </border>
    <border>
      <left style="thin">
        <color indexed="8"/>
      </left>
      <right>
        <color indexed="63"/>
      </right>
      <top>
        <color indexed="63"/>
      </top>
      <bottom style="dotted"/>
    </border>
    <border>
      <left style="dotted">
        <color indexed="8"/>
      </left>
      <right style="thin">
        <color indexed="8"/>
      </right>
      <top style="dotted">
        <color indexed="8"/>
      </top>
      <bottom>
        <color indexed="63"/>
      </bottom>
    </border>
    <border>
      <left style="thin">
        <color indexed="8"/>
      </left>
      <right style="thin">
        <color indexed="8"/>
      </right>
      <top style="thin">
        <color indexed="8"/>
      </top>
      <bottom style="dotted">
        <color indexed="8"/>
      </bottom>
    </border>
    <border>
      <left style="thin"/>
      <right>
        <color indexed="63"/>
      </right>
      <top>
        <color indexed="63"/>
      </top>
      <bottom style="thin">
        <color indexed="8"/>
      </bottom>
    </border>
    <border>
      <left style="thin">
        <color indexed="8"/>
      </left>
      <right style="dotted">
        <color indexed="8"/>
      </right>
      <top>
        <color indexed="63"/>
      </top>
      <bottom style="thin">
        <color indexed="8"/>
      </bottom>
    </border>
    <border>
      <left style="dotted">
        <color indexed="8"/>
      </left>
      <right style="double">
        <color indexed="8"/>
      </right>
      <top>
        <color indexed="63"/>
      </top>
      <bottom style="thin">
        <color indexed="8"/>
      </bottom>
    </border>
    <border>
      <left style="dotted">
        <color indexed="8"/>
      </left>
      <right style="thin"/>
      <top>
        <color indexed="63"/>
      </top>
      <bottom style="thin">
        <color indexed="8"/>
      </bottom>
    </border>
    <border>
      <left style="double">
        <color indexed="8"/>
      </left>
      <right style="thin">
        <color indexed="8"/>
      </right>
      <top style="thin">
        <color indexed="8"/>
      </top>
      <bottom style="dotted">
        <color indexed="8"/>
      </bottom>
    </border>
    <border>
      <left style="dotted">
        <color indexed="8"/>
      </left>
      <right style="thin"/>
      <top style="thin">
        <color indexed="8"/>
      </top>
      <bottom style="dotted">
        <color indexed="8"/>
      </bottom>
    </border>
    <border>
      <left style="double">
        <color indexed="8"/>
      </left>
      <right>
        <color indexed="63"/>
      </right>
      <top style="dotted">
        <color indexed="8"/>
      </top>
      <bottom>
        <color indexed="63"/>
      </bottom>
    </border>
    <border>
      <left style="dotted">
        <color indexed="8"/>
      </left>
      <right style="thin"/>
      <top style="dotted">
        <color indexed="8"/>
      </top>
      <bottom>
        <color indexed="63"/>
      </bottom>
    </border>
    <border>
      <left style="double">
        <color indexed="8"/>
      </left>
      <right style="thin">
        <color indexed="8"/>
      </right>
      <top>
        <color indexed="63"/>
      </top>
      <bottom>
        <color indexed="63"/>
      </bottom>
    </border>
    <border>
      <left style="dotted">
        <color indexed="8"/>
      </left>
      <right style="thin"/>
      <top>
        <color indexed="63"/>
      </top>
      <bottom>
        <color indexed="63"/>
      </bottom>
    </border>
    <border>
      <left style="double">
        <color indexed="8"/>
      </left>
      <right>
        <color indexed="63"/>
      </right>
      <top>
        <color indexed="63"/>
      </top>
      <bottom>
        <color indexed="63"/>
      </bottom>
    </border>
    <border>
      <left style="dotted">
        <color indexed="8"/>
      </left>
      <right style="thin"/>
      <top>
        <color indexed="63"/>
      </top>
      <bottom style="thin"/>
    </border>
    <border>
      <left style="dotted">
        <color indexed="8"/>
      </left>
      <right style="dotted">
        <color indexed="8"/>
      </right>
      <top style="thin"/>
      <bottom style="dotted">
        <color indexed="8"/>
      </bottom>
    </border>
    <border>
      <left>
        <color indexed="63"/>
      </left>
      <right>
        <color indexed="63"/>
      </right>
      <top style="thin"/>
      <bottom>
        <color indexed="63"/>
      </bottom>
    </border>
    <border>
      <left style="double">
        <color indexed="8"/>
      </left>
      <right style="thin">
        <color indexed="8"/>
      </right>
      <top style="thin"/>
      <bottom style="dotted">
        <color indexed="8"/>
      </bottom>
    </border>
    <border>
      <left style="dotted"/>
      <right style="thin"/>
      <top style="thin"/>
      <bottom style="dotted"/>
    </border>
    <border>
      <left style="dotted"/>
      <right style="dotted"/>
      <top style="dotted"/>
      <bottom style="dotted"/>
    </border>
    <border>
      <left style="double"/>
      <right style="thin">
        <color indexed="8"/>
      </right>
      <top style="dotted">
        <color indexed="8"/>
      </top>
      <bottom style="dotted">
        <color indexed="8"/>
      </bottom>
    </border>
    <border>
      <left style="dotted">
        <color indexed="8"/>
      </left>
      <right style="thin"/>
      <top>
        <color indexed="63"/>
      </top>
      <bottom style="dotted">
        <color indexed="8"/>
      </bottom>
    </border>
    <border>
      <left style="dotted">
        <color indexed="8"/>
      </left>
      <right>
        <color indexed="63"/>
      </right>
      <top style="dotted">
        <color indexed="8"/>
      </top>
      <bottom style="dotted">
        <color indexed="8"/>
      </bottom>
    </border>
    <border>
      <left style="dotted"/>
      <right style="dotted"/>
      <top>
        <color indexed="63"/>
      </top>
      <bottom style="dotted">
        <color indexed="8"/>
      </bottom>
    </border>
    <border>
      <left style="thin">
        <color indexed="8"/>
      </left>
      <right>
        <color indexed="63"/>
      </right>
      <top style="dotted">
        <color indexed="8"/>
      </top>
      <bottom style="dotted">
        <color indexed="8"/>
      </bottom>
    </border>
    <border>
      <left style="dotted">
        <color indexed="8"/>
      </left>
      <right style="dotted">
        <color indexed="8"/>
      </right>
      <top style="dotted">
        <color indexed="8"/>
      </top>
      <bottom style="dotted">
        <color indexed="8"/>
      </bottom>
    </border>
    <border>
      <left style="thin"/>
      <right>
        <color indexed="63"/>
      </right>
      <top style="dotted">
        <color indexed="8"/>
      </top>
      <bottom style="thin"/>
    </border>
    <border>
      <left style="thin">
        <color indexed="8"/>
      </left>
      <right style="dotted">
        <color indexed="8"/>
      </right>
      <top style="dotted">
        <color indexed="8"/>
      </top>
      <bottom style="thin"/>
    </border>
    <border>
      <left style="dotted"/>
      <right style="dotted"/>
      <top style="dotted">
        <color indexed="8"/>
      </top>
      <bottom style="thin"/>
    </border>
    <border>
      <left style="dotted">
        <color indexed="8"/>
      </left>
      <right>
        <color indexed="63"/>
      </right>
      <top>
        <color indexed="63"/>
      </top>
      <bottom style="thin"/>
    </border>
    <border>
      <left style="dotted">
        <color indexed="8"/>
      </left>
      <right style="double">
        <color indexed="8"/>
      </right>
      <top>
        <color indexed="63"/>
      </top>
      <bottom style="thin"/>
    </border>
    <border>
      <left style="double">
        <color indexed="8"/>
      </left>
      <right style="thin">
        <color indexed="8"/>
      </right>
      <top style="dotted">
        <color indexed="8"/>
      </top>
      <bottom style="thin"/>
    </border>
    <border>
      <left style="dotted">
        <color indexed="8"/>
      </left>
      <right>
        <color indexed="63"/>
      </right>
      <top style="dotted">
        <color indexed="8"/>
      </top>
      <bottom style="thin"/>
    </border>
    <border>
      <left style="dotted">
        <color indexed="8"/>
      </left>
      <right style="double">
        <color indexed="8"/>
      </right>
      <top>
        <color indexed="63"/>
      </top>
      <bottom>
        <color indexed="63"/>
      </bottom>
    </border>
    <border>
      <left style="double">
        <color indexed="8"/>
      </left>
      <right style="thin">
        <color indexed="8"/>
      </right>
      <top>
        <color indexed="63"/>
      </top>
      <bottom style="dotted">
        <color indexed="8"/>
      </bottom>
    </border>
    <border>
      <left style="dotted">
        <color indexed="8"/>
      </left>
      <right style="thin"/>
      <top style="thin"/>
      <bottom style="dotted">
        <color indexed="8"/>
      </bottom>
    </border>
    <border>
      <left style="dotted"/>
      <right style="dotted"/>
      <top style="dotted">
        <color indexed="8"/>
      </top>
      <bottom style="dotted">
        <color indexed="8"/>
      </bottom>
    </border>
    <border>
      <left style="double">
        <color indexed="8"/>
      </left>
      <right style="thin">
        <color indexed="8"/>
      </right>
      <top style="dotted">
        <color indexed="8"/>
      </top>
      <bottom style="dotted">
        <color indexed="8"/>
      </bottom>
    </border>
    <border>
      <left style="dotted">
        <color indexed="8"/>
      </left>
      <right style="dotted">
        <color indexed="8"/>
      </right>
      <top>
        <color indexed="63"/>
      </top>
      <bottom style="dotted">
        <color indexed="8"/>
      </bottom>
    </border>
    <border>
      <left style="dotted"/>
      <right style="dotted"/>
      <top style="dotted">
        <color indexed="8"/>
      </top>
      <bottom style="dotted"/>
    </border>
    <border>
      <left style="dotted"/>
      <right style="dotted">
        <color indexed="8"/>
      </right>
      <top style="dotted">
        <color indexed="8"/>
      </top>
      <bottom style="dotted"/>
    </border>
    <border>
      <left style="dotted"/>
      <right style="dotted">
        <color indexed="8"/>
      </right>
      <top style="dotted">
        <color indexed="8"/>
      </top>
      <bottom>
        <color indexed="63"/>
      </bottom>
    </border>
    <border>
      <left style="dotted"/>
      <right style="dotted"/>
      <top style="dotted"/>
      <bottom style="thin"/>
    </border>
    <border>
      <left style="dotted">
        <color indexed="8"/>
      </left>
      <right>
        <color indexed="63"/>
      </right>
      <top style="dotted"/>
      <bottom style="thin"/>
    </border>
    <border>
      <left style="thin">
        <color indexed="8"/>
      </left>
      <right>
        <color indexed="63"/>
      </right>
      <top style="dotted"/>
      <bottom style="thin"/>
    </border>
    <border>
      <left style="dotted">
        <color indexed="8"/>
      </left>
      <right style="thin"/>
      <top style="dotted">
        <color indexed="8"/>
      </top>
      <bottom style="thin"/>
    </border>
    <border>
      <left style="dotted"/>
      <right style="dotted">
        <color indexed="8"/>
      </right>
      <top style="thin"/>
      <bottom style="dotted"/>
    </border>
    <border>
      <left style="dotted"/>
      <right style="dotted">
        <color indexed="8"/>
      </right>
      <top style="dotted"/>
      <bottom style="dotted">
        <color indexed="8"/>
      </bottom>
    </border>
    <border>
      <left style="dotted"/>
      <right>
        <color indexed="63"/>
      </right>
      <top>
        <color indexed="63"/>
      </top>
      <bottom style="dotted"/>
    </border>
    <border>
      <left style="double"/>
      <right style="thin">
        <color indexed="8"/>
      </right>
      <top>
        <color indexed="63"/>
      </top>
      <bottom>
        <color indexed="63"/>
      </bottom>
    </border>
    <border>
      <left style="dotted"/>
      <right style="thin"/>
      <top>
        <color indexed="63"/>
      </top>
      <bottom style="dotted"/>
    </border>
    <border>
      <left style="dotted"/>
      <right>
        <color indexed="63"/>
      </right>
      <top>
        <color indexed="63"/>
      </top>
      <bottom>
        <color indexed="63"/>
      </bottom>
    </border>
    <border>
      <left style="double"/>
      <right style="thin">
        <color indexed="8"/>
      </right>
      <top style="dotted"/>
      <bottom style="thin"/>
    </border>
    <border>
      <left style="thin">
        <color indexed="8"/>
      </left>
      <right>
        <color indexed="63"/>
      </right>
      <top style="dotted">
        <color indexed="8"/>
      </top>
      <bottom style="thin"/>
    </border>
    <border>
      <left style="dotted"/>
      <right style="thin"/>
      <top>
        <color indexed="63"/>
      </top>
      <bottom style="thin"/>
    </border>
    <border>
      <left style="dotted">
        <color indexed="8"/>
      </left>
      <right style="double">
        <color indexed="8"/>
      </right>
      <top style="thin"/>
      <bottom style="dotted">
        <color indexed="8"/>
      </bottom>
    </border>
    <border>
      <left style="double">
        <color indexed="8"/>
      </left>
      <right>
        <color indexed="63"/>
      </right>
      <top style="thin"/>
      <bottom style="dotted">
        <color indexed="8"/>
      </bottom>
    </border>
    <border>
      <left style="thin">
        <color indexed="8"/>
      </left>
      <right>
        <color indexed="63"/>
      </right>
      <top style="thin"/>
      <bottom style="dotted">
        <color indexed="8"/>
      </bottom>
    </border>
    <border>
      <left style="dotted"/>
      <right style="dotted">
        <color indexed="8"/>
      </right>
      <top style="thin"/>
      <bottom style="dotted">
        <color indexed="8"/>
      </bottom>
    </border>
    <border>
      <left style="double"/>
      <right style="thin">
        <color indexed="8"/>
      </right>
      <top style="dotted">
        <color indexed="8"/>
      </top>
      <bottom>
        <color indexed="63"/>
      </bottom>
    </border>
    <border>
      <left style="dotted"/>
      <right style="thin"/>
      <top style="dotted">
        <color indexed="8"/>
      </top>
      <bottom>
        <color indexed="63"/>
      </bottom>
    </border>
    <border>
      <left style="dotted"/>
      <right style="thin"/>
      <top>
        <color indexed="63"/>
      </top>
      <bottom>
        <color indexed="63"/>
      </bottom>
    </border>
    <border>
      <left style="double"/>
      <right style="thin">
        <color indexed="8"/>
      </right>
      <top>
        <color indexed="63"/>
      </top>
      <bottom style="dotted">
        <color indexed="8"/>
      </bottom>
    </border>
    <border>
      <left style="dotted">
        <color indexed="8"/>
      </left>
      <right style="dotted"/>
      <top style="dotted">
        <color indexed="8"/>
      </top>
      <bottom style="dotted">
        <color indexed="8"/>
      </bottom>
    </border>
    <border>
      <left style="double"/>
      <right style="thin">
        <color indexed="8"/>
      </right>
      <top style="dotted"/>
      <bottom style="dotted">
        <color indexed="8"/>
      </bottom>
    </border>
    <border>
      <left style="dotted">
        <color indexed="8"/>
      </left>
      <right style="dotted"/>
      <top style="dotted">
        <color indexed="8"/>
      </top>
      <bottom style="dotted"/>
    </border>
    <border>
      <left style="dotted">
        <color indexed="8"/>
      </left>
      <right style="thin"/>
      <top style="dotted">
        <color indexed="8"/>
      </top>
      <bottom style="dotted">
        <color indexed="8"/>
      </bottom>
    </border>
    <border>
      <left style="double"/>
      <right style="thin">
        <color indexed="8"/>
      </right>
      <top>
        <color indexed="63"/>
      </top>
      <bottom style="thin"/>
    </border>
    <border>
      <left style="thin"/>
      <right>
        <color indexed="63"/>
      </right>
      <top style="thin"/>
      <bottom style="dotted"/>
    </border>
    <border>
      <left style="dotted">
        <color indexed="8"/>
      </left>
      <right>
        <color indexed="63"/>
      </right>
      <top style="thin"/>
      <bottom>
        <color indexed="63"/>
      </bottom>
    </border>
    <border>
      <left style="double">
        <color indexed="8"/>
      </left>
      <right>
        <color indexed="63"/>
      </right>
      <top style="thin"/>
      <bottom>
        <color indexed="63"/>
      </bottom>
    </border>
    <border>
      <left style="dotted">
        <color indexed="8"/>
      </left>
      <right style="thin"/>
      <top style="thin"/>
      <bottom>
        <color indexed="63"/>
      </bottom>
    </border>
    <border>
      <left style="thin"/>
      <right>
        <color indexed="63"/>
      </right>
      <top style="dotted"/>
      <bottom style="dotted"/>
    </border>
    <border>
      <left style="dotted"/>
      <right>
        <color indexed="63"/>
      </right>
      <top>
        <color indexed="63"/>
      </top>
      <bottom style="thin"/>
    </border>
    <border>
      <left style="dotted">
        <color indexed="8"/>
      </left>
      <right style="dotted">
        <color indexed="8"/>
      </right>
      <top style="thin"/>
      <bottom style="dotted"/>
    </border>
    <border>
      <left style="dotted">
        <color indexed="8"/>
      </left>
      <right style="dotted"/>
      <top style="thin"/>
      <bottom style="dotted">
        <color indexed="8"/>
      </bottom>
    </border>
    <border>
      <left>
        <color indexed="63"/>
      </left>
      <right>
        <color indexed="63"/>
      </right>
      <top style="thin"/>
      <bottom style="dotted">
        <color indexed="8"/>
      </bottom>
    </border>
    <border>
      <left>
        <color indexed="63"/>
      </left>
      <right>
        <color indexed="63"/>
      </right>
      <top style="thin"/>
      <bottom style="dotted"/>
    </border>
    <border>
      <left style="dotted">
        <color indexed="8"/>
      </left>
      <right style="thin"/>
      <top style="thin"/>
      <bottom style="dotted"/>
    </border>
    <border>
      <left style="dotted">
        <color indexed="8"/>
      </left>
      <right style="dotted"/>
      <top>
        <color indexed="63"/>
      </top>
      <bottom style="thin"/>
    </border>
    <border>
      <left style="thin">
        <color indexed="8"/>
      </left>
      <right>
        <color indexed="63"/>
      </right>
      <top style="thin">
        <color indexed="8"/>
      </top>
      <bottom style="thin"/>
    </border>
    <border>
      <left style="dotted">
        <color indexed="8"/>
      </left>
      <right>
        <color indexed="63"/>
      </right>
      <top style="thin">
        <color indexed="8"/>
      </top>
      <bottom style="thin"/>
    </border>
    <border>
      <left style="dotted">
        <color indexed="8"/>
      </left>
      <right style="double">
        <color indexed="8"/>
      </right>
      <top style="thin"/>
      <bottom style="thin"/>
    </border>
    <border>
      <left style="dotted">
        <color indexed="8"/>
      </left>
      <right style="thin">
        <color indexed="8"/>
      </right>
      <top style="thin"/>
      <bottom style="thin"/>
    </border>
    <border>
      <left style="double"/>
      <right style="thin">
        <color indexed="8"/>
      </right>
      <top>
        <color indexed="63"/>
      </top>
      <bottom style="dotted"/>
    </border>
    <border>
      <left style="thin"/>
      <right style="dotted"/>
      <top>
        <color indexed="63"/>
      </top>
      <bottom style="dotted"/>
    </border>
    <border>
      <left style="double">
        <color indexed="8"/>
      </left>
      <right style="thin">
        <color indexed="8"/>
      </right>
      <top style="thin"/>
      <bottom style="dotted"/>
    </border>
    <border>
      <left style="thin">
        <color indexed="8"/>
      </left>
      <right>
        <color indexed="63"/>
      </right>
      <top style="thin"/>
      <bottom style="dotted"/>
    </border>
    <border>
      <left style="double"/>
      <right style="thin">
        <color indexed="8"/>
      </right>
      <top style="dotted"/>
      <bottom>
        <color indexed="63"/>
      </bottom>
    </border>
    <border>
      <left style="dotted"/>
      <right style="thin"/>
      <top style="dotted"/>
      <bottom>
        <color indexed="63"/>
      </bottom>
    </border>
    <border>
      <left style="dotted">
        <color indexed="8"/>
      </left>
      <right style="thin"/>
      <top style="dotted"/>
      <bottom>
        <color indexed="63"/>
      </bottom>
    </border>
    <border>
      <left>
        <color indexed="63"/>
      </left>
      <right style="thin"/>
      <top style="thin"/>
      <bottom style="dotted"/>
    </border>
    <border>
      <left style="double">
        <color indexed="8"/>
      </left>
      <right style="thin">
        <color indexed="8"/>
      </right>
      <top style="dotted">
        <color indexed="8"/>
      </top>
      <bottom>
        <color indexed="63"/>
      </bottom>
    </border>
    <border>
      <left>
        <color indexed="63"/>
      </left>
      <right style="thin"/>
      <top style="dotted"/>
      <bottom>
        <color indexed="63"/>
      </bottom>
    </border>
    <border>
      <left style="thin"/>
      <right style="dotted">
        <color indexed="8"/>
      </right>
      <top style="dotted">
        <color indexed="8"/>
      </top>
      <bottom style="thin"/>
    </border>
    <border>
      <left style="dotted">
        <color indexed="8"/>
      </left>
      <right style="dotted"/>
      <top style="dotted">
        <color indexed="8"/>
      </top>
      <bottom style="thin"/>
    </border>
    <border>
      <left style="dotted"/>
      <right style="dotted">
        <color indexed="8"/>
      </right>
      <top style="dotted">
        <color indexed="8"/>
      </top>
      <bottom style="thin"/>
    </border>
    <border>
      <left style="dotted">
        <color indexed="8"/>
      </left>
      <right style="dotted">
        <color indexed="8"/>
      </right>
      <top style="dotted">
        <color indexed="8"/>
      </top>
      <bottom style="thin"/>
    </border>
    <border>
      <left>
        <color indexed="63"/>
      </left>
      <right style="thin"/>
      <top style="dotted"/>
      <bottom style="thin"/>
    </border>
    <border>
      <left style="thin"/>
      <right style="dotted">
        <color indexed="8"/>
      </right>
      <top style="thin"/>
      <bottom style="dotted">
        <color indexed="8"/>
      </bottom>
    </border>
    <border>
      <left>
        <color indexed="63"/>
      </left>
      <right style="thin"/>
      <top>
        <color indexed="63"/>
      </top>
      <bottom style="dotted"/>
    </border>
    <border>
      <left style="dotted">
        <color indexed="8"/>
      </left>
      <right>
        <color indexed="63"/>
      </right>
      <top>
        <color indexed="63"/>
      </top>
      <bottom style="dotted"/>
    </border>
    <border>
      <left style="double">
        <color indexed="8"/>
      </left>
      <right style="thin">
        <color indexed="8"/>
      </right>
      <top>
        <color indexed="63"/>
      </top>
      <bottom style="dotted"/>
    </border>
    <border>
      <left style="dotted">
        <color indexed="8"/>
      </left>
      <right style="dotted"/>
      <top>
        <color indexed="63"/>
      </top>
      <bottom style="dotted"/>
    </border>
    <border>
      <left style="double">
        <color indexed="8"/>
      </left>
      <right style="thin">
        <color indexed="8"/>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dotted">
        <color indexed="8"/>
      </top>
      <bottom>
        <color indexed="63"/>
      </bottom>
    </border>
    <border>
      <left style="thin"/>
      <right style="thin"/>
      <top style="dotted">
        <color indexed="8"/>
      </top>
      <bottom style="thin"/>
    </border>
    <border>
      <left>
        <color indexed="63"/>
      </left>
      <right>
        <color indexed="63"/>
      </right>
      <top style="dotted">
        <color indexed="8"/>
      </top>
      <bottom style="thin"/>
    </border>
    <border>
      <left>
        <color indexed="63"/>
      </left>
      <right style="thin">
        <color indexed="8"/>
      </right>
      <top style="dotted">
        <color indexed="8"/>
      </top>
      <bottom style="thin"/>
    </border>
    <border>
      <left>
        <color indexed="63"/>
      </left>
      <right style="thin">
        <color indexed="8"/>
      </right>
      <top style="thin"/>
      <bottom style="dotted">
        <color indexed="8"/>
      </bottom>
    </border>
    <border>
      <left>
        <color indexed="63"/>
      </left>
      <right style="thin"/>
      <top style="thin"/>
      <bottom style="dotted">
        <color indexed="8"/>
      </bottom>
    </border>
    <border>
      <left>
        <color indexed="63"/>
      </left>
      <right style="thin">
        <color indexed="8"/>
      </right>
      <top>
        <color indexed="63"/>
      </top>
      <bottom style="thin"/>
    </border>
    <border>
      <left style="thin"/>
      <right>
        <color indexed="63"/>
      </right>
      <top style="thin"/>
      <bottom style="dotted">
        <color indexed="8"/>
      </bottom>
    </border>
    <border>
      <left>
        <color indexed="63"/>
      </left>
      <right style="thin">
        <color indexed="8"/>
      </right>
      <top>
        <color indexed="63"/>
      </top>
      <bottom style="thin">
        <color indexed="8"/>
      </bottom>
    </border>
    <border>
      <left style="thin"/>
      <right style="thin"/>
      <top style="thin"/>
      <bottom style="dotted"/>
    </border>
    <border>
      <left>
        <color indexed="63"/>
      </left>
      <right style="thin">
        <color indexed="8"/>
      </right>
      <top>
        <color indexed="63"/>
      </top>
      <bottom style="dotted">
        <color indexed="8"/>
      </bottom>
    </border>
    <border>
      <left style="medium"/>
      <right>
        <color indexed="63"/>
      </right>
      <top style="medium"/>
      <bottom>
        <color indexed="63"/>
      </bottom>
    </border>
    <border>
      <left>
        <color indexed="63"/>
      </left>
      <right>
        <color indexed="63"/>
      </right>
      <top style="thin"/>
      <bottom>
        <color indexed="24"/>
      </bottom>
    </border>
    <border>
      <left style="thin"/>
      <right style="thin"/>
      <top style="thin"/>
      <bottom>
        <color indexed="24"/>
      </bottom>
    </border>
    <border>
      <left style="medium"/>
      <right>
        <color indexed="63"/>
      </right>
      <top>
        <color indexed="24"/>
      </top>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color indexed="24"/>
      </top>
      <bottom style="medium"/>
    </border>
    <border>
      <left style="thin"/>
      <right>
        <color indexed="63"/>
      </right>
      <top>
        <color indexed="24"/>
      </top>
      <bottom style="medium"/>
    </border>
    <border>
      <left style="medium"/>
      <right style="thin"/>
      <top>
        <color indexed="63"/>
      </top>
      <bottom>
        <color indexed="63"/>
      </bottom>
    </border>
    <border>
      <left style="thin"/>
      <right style="thin"/>
      <top style="dashed"/>
      <bottom>
        <color indexed="63"/>
      </bottom>
    </border>
    <border>
      <left>
        <color indexed="63"/>
      </left>
      <right style="dotted"/>
      <top style="dashed"/>
      <bottom>
        <color indexed="63"/>
      </bottom>
    </border>
    <border>
      <left style="thin">
        <color indexed="8"/>
      </left>
      <right style="thin"/>
      <top style="dashed"/>
      <bottom>
        <color indexed="63"/>
      </bottom>
    </border>
    <border>
      <left style="thin"/>
      <right>
        <color indexed="63"/>
      </right>
      <top style="dashed"/>
      <bottom>
        <color indexed="63"/>
      </bottom>
    </border>
    <border>
      <left style="thin"/>
      <right style="medium"/>
      <top style="dashed"/>
      <bottom>
        <color indexed="63"/>
      </bottom>
    </border>
    <border>
      <left style="medium"/>
      <right>
        <color indexed="63"/>
      </right>
      <top style="dashed"/>
      <bottom>
        <color indexed="63"/>
      </bottom>
    </border>
    <border>
      <left>
        <color indexed="63"/>
      </left>
      <right>
        <color indexed="63"/>
      </right>
      <top style="dashed"/>
      <bottom>
        <color indexed="63"/>
      </bottom>
    </border>
    <border>
      <left style="thin"/>
      <right style="thin">
        <color indexed="8"/>
      </right>
      <top style="dashed"/>
      <bottom>
        <color indexed="63"/>
      </bottom>
    </border>
    <border>
      <left style="thin">
        <color indexed="8"/>
      </left>
      <right>
        <color indexed="63"/>
      </right>
      <top style="dashed"/>
      <bottom>
        <color indexed="63"/>
      </bottom>
    </border>
    <border>
      <left style="medium"/>
      <right>
        <color indexed="63"/>
      </right>
      <top>
        <color indexed="63"/>
      </top>
      <bottom>
        <color indexed="63"/>
      </bottom>
    </border>
    <border>
      <left style="thin">
        <color indexed="8"/>
      </left>
      <right style="thin"/>
      <top>
        <color indexed="63"/>
      </top>
      <bottom>
        <color indexed="63"/>
      </bottom>
    </border>
    <border>
      <left style="thin"/>
      <right style="medium"/>
      <top>
        <color indexed="63"/>
      </top>
      <bottom>
        <color indexed="63"/>
      </bottom>
    </border>
    <border>
      <left style="medium"/>
      <right>
        <color indexed="63"/>
      </right>
      <top style="thin"/>
      <bottom style="dashed"/>
    </border>
    <border>
      <left style="thin"/>
      <right style="thin"/>
      <top style="thin"/>
      <bottom style="dashed"/>
    </border>
    <border>
      <left style="thin"/>
      <right style="thin"/>
      <top>
        <color indexed="63"/>
      </top>
      <bottom style="dotted"/>
    </border>
    <border>
      <left style="thin"/>
      <right>
        <color indexed="63"/>
      </right>
      <top style="thin"/>
      <bottom style="dashed"/>
    </border>
    <border>
      <left>
        <color indexed="63"/>
      </left>
      <right style="dotted"/>
      <top style="thin"/>
      <bottom style="dashed"/>
    </border>
    <border>
      <left style="thin">
        <color indexed="8"/>
      </left>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thin"/>
      <top style="dotted"/>
      <bottom style="dotted"/>
    </border>
    <border>
      <left style="thin"/>
      <right>
        <color indexed="63"/>
      </right>
      <top style="dashed"/>
      <bottom style="dashed"/>
    </border>
    <border>
      <left style="thin"/>
      <right style="medium"/>
      <top style="dashed"/>
      <bottom style="dashed"/>
    </border>
    <border>
      <left style="medium"/>
      <right style="thin"/>
      <top>
        <color indexed="63"/>
      </top>
      <bottom style="thin"/>
    </border>
    <border>
      <left style="thin"/>
      <right style="thin"/>
      <top style="dotted"/>
      <bottom style="thin"/>
    </border>
    <border>
      <left style="thin"/>
      <right style="thin"/>
      <top style="dashed"/>
      <bottom style="thin"/>
    </border>
    <border>
      <left style="thin"/>
      <right style="medium"/>
      <top>
        <color indexed="63"/>
      </top>
      <bottom style="thin"/>
    </border>
    <border>
      <left style="medium"/>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style="thin"/>
      <right>
        <color indexed="63"/>
      </right>
      <top>
        <color indexed="63"/>
      </top>
      <bottom style="dashed"/>
    </border>
    <border>
      <left style="thin">
        <color indexed="8"/>
      </left>
      <right>
        <color indexed="63"/>
      </right>
      <top>
        <color indexed="63"/>
      </top>
      <bottom style="dashed"/>
    </border>
    <border>
      <left style="thin">
        <color indexed="8"/>
      </left>
      <right style="thin"/>
      <top>
        <color indexed="63"/>
      </top>
      <bottom style="dashed"/>
    </border>
    <border>
      <left style="thin"/>
      <right style="medium"/>
      <top>
        <color indexed="63"/>
      </top>
      <bottom style="dashed"/>
    </border>
    <border>
      <left style="thin"/>
      <right style="thin"/>
      <top style="dotted"/>
      <bottom style="dashed"/>
    </border>
    <border>
      <left style="thin"/>
      <right style="thin">
        <color indexed="8"/>
      </right>
      <top>
        <color indexed="63"/>
      </top>
      <bottom style="dashed"/>
    </border>
    <border>
      <left style="thin"/>
      <right style="thin">
        <color indexed="8"/>
      </right>
      <top>
        <color indexed="63"/>
      </top>
      <bottom>
        <color indexed="63"/>
      </bottom>
    </border>
    <border>
      <left style="medium"/>
      <right>
        <color indexed="63"/>
      </right>
      <top>
        <color indexed="63"/>
      </top>
      <bottom style="thin"/>
    </border>
    <border>
      <left style="thin"/>
      <right style="thin">
        <color indexed="8"/>
      </right>
      <top>
        <color indexed="63"/>
      </top>
      <bottom style="thin"/>
    </border>
    <border>
      <left style="thin">
        <color indexed="8"/>
      </left>
      <right style="thin"/>
      <top>
        <color indexed="63"/>
      </top>
      <bottom style="thin"/>
    </border>
    <border>
      <left style="thin"/>
      <right style="thin"/>
      <top style="dotted"/>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thin">
        <color indexed="8"/>
      </left>
      <right style="thin"/>
      <top>
        <color indexed="63"/>
      </top>
      <bottom style="medium"/>
    </border>
    <border>
      <left style="thin"/>
      <right style="medium"/>
      <top>
        <color indexed="63"/>
      </top>
      <bottom style="medium"/>
    </border>
    <border>
      <left>
        <color indexed="24"/>
      </left>
      <right>
        <color indexed="24"/>
      </right>
      <top>
        <color indexed="63"/>
      </top>
      <bottom style="thin"/>
    </border>
    <border>
      <left>
        <color indexed="24"/>
      </left>
      <right>
        <color indexed="63"/>
      </right>
      <top>
        <color indexed="63"/>
      </top>
      <bottom style="thin"/>
    </border>
    <border>
      <left style="thin"/>
      <right>
        <color indexed="63"/>
      </right>
      <top style="thin"/>
      <bottom>
        <color indexed="24"/>
      </bottom>
    </border>
    <border>
      <left>
        <color indexed="63"/>
      </left>
      <right style="thin"/>
      <top style="thin"/>
      <bottom>
        <color indexed="24"/>
      </bottom>
    </border>
    <border>
      <left style="thin"/>
      <right style="thin"/>
      <top style="medium"/>
      <bottom>
        <color indexed="63"/>
      </bottom>
    </border>
    <border>
      <left style="thin"/>
      <right style="thin">
        <color indexed="8"/>
      </right>
      <top>
        <color indexed="63"/>
      </top>
      <bottom style="dotted"/>
    </border>
    <border>
      <left style="thin">
        <color indexed="8"/>
      </left>
      <right style="thin">
        <color indexed="8"/>
      </right>
      <top>
        <color indexed="63"/>
      </top>
      <bottom style="dashed"/>
    </border>
    <border>
      <left style="thin"/>
      <right style="thin">
        <color indexed="8"/>
      </right>
      <top style="dotted"/>
      <bottom>
        <color indexed="63"/>
      </bottom>
    </border>
    <border>
      <left style="thin">
        <color indexed="8"/>
      </left>
      <right style="thin">
        <color indexed="8"/>
      </right>
      <top style="dashed"/>
      <bottom>
        <color indexed="63"/>
      </bottom>
    </border>
    <border>
      <left style="thin"/>
      <right style="thin">
        <color indexed="8"/>
      </right>
      <top style="dotted"/>
      <bottom style="thin"/>
    </border>
    <border>
      <left style="thin"/>
      <right style="thin">
        <color indexed="8"/>
      </right>
      <top style="dotted"/>
      <bottom style="dotted"/>
    </border>
    <border>
      <left style="thin">
        <color indexed="8"/>
      </left>
      <right style="thin">
        <color indexed="8"/>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color indexed="8"/>
      </right>
      <top>
        <color indexed="63"/>
      </top>
      <bottom style="medium"/>
    </border>
    <border>
      <left style="thin">
        <color indexed="8"/>
      </left>
      <right style="thin">
        <color indexed="8"/>
      </right>
      <top>
        <color indexed="63"/>
      </top>
      <bottom style="medium"/>
    </border>
    <border>
      <left style="thin">
        <color indexed="8"/>
      </left>
      <right style="thin">
        <color indexed="8"/>
      </right>
      <top style="thin"/>
      <bottom>
        <color indexed="63"/>
      </bottom>
    </border>
    <border>
      <left>
        <color indexed="63"/>
      </left>
      <right style="thin"/>
      <top style="thin"/>
      <bottom>
        <color indexed="63"/>
      </bottom>
    </border>
    <border>
      <left>
        <color indexed="63"/>
      </left>
      <right style="thin"/>
      <top>
        <color indexed="63"/>
      </top>
      <bottom style="thin">
        <color indexed="8"/>
      </bottom>
    </border>
    <border>
      <left>
        <color indexed="63"/>
      </left>
      <right style="thin">
        <color indexed="8"/>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double">
        <color indexed="8"/>
      </left>
      <right style="thin">
        <color indexed="8"/>
      </right>
      <top style="thin"/>
      <bottom>
        <color indexed="63"/>
      </bottom>
    </border>
    <border>
      <left style="double">
        <color indexed="8"/>
      </left>
      <right style="thin">
        <color indexed="8"/>
      </right>
      <top>
        <color indexed="63"/>
      </top>
      <bottom style="thin">
        <color indexed="8"/>
      </bottom>
    </border>
    <border>
      <left>
        <color indexed="63"/>
      </left>
      <right style="double">
        <color indexed="8"/>
      </right>
      <top style="thin"/>
      <bottom>
        <color indexed="63"/>
      </bottom>
    </border>
    <border>
      <left>
        <color indexed="63"/>
      </left>
      <right style="double">
        <color indexed="8"/>
      </right>
      <top>
        <color indexed="63"/>
      </top>
      <bottom style="thin"/>
    </border>
    <border>
      <left style="thin"/>
      <right style="thin">
        <color indexed="8"/>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color indexed="63"/>
      </bottom>
    </border>
    <border>
      <left style="medium"/>
      <right>
        <color indexed="63"/>
      </right>
      <top>
        <color indexed="24"/>
      </top>
      <bottom>
        <color indexed="63"/>
      </bottom>
    </border>
    <border>
      <left style="medium"/>
      <right>
        <color indexed="63"/>
      </right>
      <top>
        <color indexed="63"/>
      </top>
      <bottom>
        <color indexed="24"/>
      </bottom>
    </border>
    <border>
      <left style="medium"/>
      <right style="thin"/>
      <top style="medium"/>
      <bottom>
        <color indexed="63"/>
      </bottom>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cellStyleXfs>
  <cellXfs count="807">
    <xf numFmtId="0" fontId="0" fillId="0" borderId="0" xfId="0" applyAlignment="1">
      <alignment/>
    </xf>
    <xf numFmtId="0" fontId="0" fillId="0" borderId="0" xfId="0" applyAlignment="1">
      <alignment vertical="center"/>
    </xf>
    <xf numFmtId="0" fontId="2" fillId="0" borderId="0" xfId="0" applyFont="1" applyAlignment="1">
      <alignment/>
    </xf>
    <xf numFmtId="0" fontId="3" fillId="0" borderId="0" xfId="0" applyFont="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xf>
    <xf numFmtId="178" fontId="4" fillId="0" borderId="6" xfId="0" applyNumberFormat="1" applyFont="1" applyBorder="1" applyAlignment="1">
      <alignment/>
    </xf>
    <xf numFmtId="178" fontId="4" fillId="0" borderId="5" xfId="0" applyNumberFormat="1" applyFont="1" applyBorder="1" applyAlignment="1">
      <alignment/>
    </xf>
    <xf numFmtId="178" fontId="3" fillId="0" borderId="6" xfId="0" applyNumberFormat="1" applyFont="1" applyBorder="1" applyAlignment="1">
      <alignment/>
    </xf>
    <xf numFmtId="180" fontId="3" fillId="0" borderId="7" xfId="15" applyNumberFormat="1" applyFont="1" applyBorder="1" applyAlignment="1">
      <alignment/>
    </xf>
    <xf numFmtId="178" fontId="3" fillId="0" borderId="7" xfId="0" applyNumberFormat="1" applyFont="1" applyBorder="1" applyAlignment="1">
      <alignment/>
    </xf>
    <xf numFmtId="0" fontId="3" fillId="0" borderId="7" xfId="0" applyFont="1" applyBorder="1" applyAlignment="1">
      <alignment/>
    </xf>
    <xf numFmtId="178" fontId="4" fillId="0" borderId="7" xfId="0" applyNumberFormat="1" applyFont="1" applyBorder="1" applyAlignment="1">
      <alignment/>
    </xf>
    <xf numFmtId="180" fontId="3" fillId="0" borderId="8" xfId="15" applyNumberFormat="1" applyFont="1" applyBorder="1" applyAlignment="1">
      <alignment/>
    </xf>
    <xf numFmtId="41" fontId="3" fillId="0" borderId="7" xfId="0" applyNumberFormat="1" applyFont="1" applyBorder="1" applyAlignment="1">
      <alignment horizontal="right"/>
    </xf>
    <xf numFmtId="0" fontId="5" fillId="0" borderId="5" xfId="0" applyFont="1" applyBorder="1" applyAlignment="1">
      <alignment horizontal="center"/>
    </xf>
    <xf numFmtId="178" fontId="3" fillId="0" borderId="7" xfId="0" applyNumberFormat="1" applyFont="1" applyBorder="1" applyAlignment="1">
      <alignment horizontal="right"/>
    </xf>
    <xf numFmtId="178" fontId="3" fillId="0" borderId="5" xfId="0" applyNumberFormat="1" applyFont="1" applyBorder="1" applyAlignment="1">
      <alignment/>
    </xf>
    <xf numFmtId="0" fontId="3" fillId="0" borderId="9" xfId="0" applyFont="1" applyBorder="1" applyAlignment="1">
      <alignment/>
    </xf>
    <xf numFmtId="178" fontId="3" fillId="0" borderId="4" xfId="0" applyNumberFormat="1" applyFont="1" applyBorder="1" applyAlignment="1">
      <alignment/>
    </xf>
    <xf numFmtId="0" fontId="0" fillId="0" borderId="6" xfId="0" applyFont="1" applyBorder="1" applyAlignment="1">
      <alignment horizontal="center"/>
    </xf>
    <xf numFmtId="178" fontId="3" fillId="0" borderId="0" xfId="0" applyNumberFormat="1" applyFont="1" applyBorder="1" applyAlignment="1">
      <alignment/>
    </xf>
    <xf numFmtId="178" fontId="3" fillId="0" borderId="7" xfId="0" applyNumberFormat="1" applyFont="1" applyBorder="1" applyAlignment="1">
      <alignment horizontal="center"/>
    </xf>
    <xf numFmtId="178" fontId="3" fillId="0" borderId="10" xfId="0" applyNumberFormat="1" applyFont="1" applyBorder="1" applyAlignment="1">
      <alignment/>
    </xf>
    <xf numFmtId="0" fontId="0" fillId="0" borderId="0" xfId="0" applyBorder="1" applyAlignment="1">
      <alignment/>
    </xf>
    <xf numFmtId="0" fontId="3" fillId="0" borderId="11" xfId="0" applyFont="1" applyBorder="1" applyAlignment="1">
      <alignment horizontal="center"/>
    </xf>
    <xf numFmtId="0" fontId="3" fillId="0" borderId="12" xfId="0" applyFont="1" applyBorder="1" applyAlignment="1">
      <alignment/>
    </xf>
    <xf numFmtId="178" fontId="4" fillId="0" borderId="12" xfId="0" applyNumberFormat="1" applyFont="1" applyBorder="1" applyAlignment="1">
      <alignment/>
    </xf>
    <xf numFmtId="180" fontId="3" fillId="0" borderId="6" xfId="15" applyNumberFormat="1" applyFont="1" applyBorder="1" applyAlignment="1">
      <alignment/>
    </xf>
    <xf numFmtId="41" fontId="3" fillId="0" borderId="5" xfId="0" applyNumberFormat="1" applyFont="1" applyBorder="1" applyAlignment="1">
      <alignment horizontal="right"/>
    </xf>
    <xf numFmtId="41" fontId="3" fillId="0" borderId="8" xfId="15" applyNumberFormat="1" applyFont="1" applyBorder="1" applyAlignment="1">
      <alignment horizontal="right"/>
    </xf>
    <xf numFmtId="41" fontId="3" fillId="0" borderId="7" xfId="15" applyNumberFormat="1" applyFont="1" applyBorder="1" applyAlignment="1">
      <alignment horizontal="right"/>
    </xf>
    <xf numFmtId="0" fontId="3" fillId="0" borderId="9" xfId="0" applyFont="1" applyBorder="1" applyAlignment="1">
      <alignment horizontal="center"/>
    </xf>
    <xf numFmtId="0" fontId="0" fillId="0" borderId="0" xfId="0" applyFont="1" applyAlignment="1">
      <alignment/>
    </xf>
    <xf numFmtId="0" fontId="5" fillId="0" borderId="0" xfId="0" applyFont="1" applyAlignment="1">
      <alignment/>
    </xf>
    <xf numFmtId="183" fontId="3" fillId="0" borderId="6" xfId="0" applyNumberFormat="1" applyFont="1" applyBorder="1" applyAlignment="1">
      <alignment/>
    </xf>
    <xf numFmtId="183" fontId="3" fillId="0" borderId="7" xfId="0" applyNumberFormat="1" applyFont="1" applyBorder="1" applyAlignment="1">
      <alignment/>
    </xf>
    <xf numFmtId="183" fontId="3" fillId="0" borderId="4" xfId="0" applyNumberFormat="1" applyFont="1" applyBorder="1" applyAlignment="1">
      <alignment/>
    </xf>
    <xf numFmtId="0" fontId="6" fillId="0" borderId="0" xfId="0" applyFont="1" applyAlignment="1">
      <alignment/>
    </xf>
    <xf numFmtId="0" fontId="3" fillId="0" borderId="0" xfId="0" applyFont="1" applyAlignment="1">
      <alignment horizontal="right"/>
    </xf>
    <xf numFmtId="0" fontId="3" fillId="0" borderId="6"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0" fillId="0" borderId="10" xfId="0" applyFont="1" applyBorder="1" applyAlignment="1">
      <alignment horizontal="center"/>
    </xf>
    <xf numFmtId="0" fontId="0" fillId="0" borderId="4" xfId="0" applyFont="1" applyBorder="1" applyAlignment="1">
      <alignment horizontal="center"/>
    </xf>
    <xf numFmtId="0" fontId="3" fillId="0" borderId="10" xfId="0" applyFont="1" applyBorder="1" applyAlignment="1">
      <alignment horizontal="center"/>
    </xf>
    <xf numFmtId="38" fontId="4" fillId="0" borderId="7" xfId="16" applyFont="1" applyBorder="1" applyAlignment="1">
      <alignment/>
    </xf>
    <xf numFmtId="38" fontId="3" fillId="0" borderId="7" xfId="16" applyFont="1" applyBorder="1" applyAlignment="1">
      <alignment/>
    </xf>
    <xf numFmtId="38" fontId="3" fillId="0" borderId="0" xfId="16" applyFont="1" applyBorder="1" applyAlignment="1">
      <alignment/>
    </xf>
    <xf numFmtId="38" fontId="3" fillId="0" borderId="5" xfId="16" applyFont="1" applyBorder="1" applyAlignment="1">
      <alignment/>
    </xf>
    <xf numFmtId="38" fontId="4" fillId="0" borderId="5" xfId="16" applyFont="1" applyBorder="1" applyAlignment="1">
      <alignment/>
    </xf>
    <xf numFmtId="38" fontId="4" fillId="0" borderId="0" xfId="16" applyFont="1" applyBorder="1" applyAlignment="1">
      <alignment/>
    </xf>
    <xf numFmtId="38" fontId="4" fillId="0" borderId="4" xfId="16" applyFont="1" applyBorder="1" applyAlignment="1">
      <alignment/>
    </xf>
    <xf numFmtId="38" fontId="3" fillId="0" borderId="4" xfId="16" applyFont="1" applyBorder="1" applyAlignment="1">
      <alignment/>
    </xf>
    <xf numFmtId="38" fontId="3" fillId="0" borderId="10" xfId="16" applyFont="1" applyBorder="1" applyAlignment="1">
      <alignment/>
    </xf>
    <xf numFmtId="0" fontId="7" fillId="0" borderId="0" xfId="0" applyFont="1" applyAlignment="1">
      <alignment/>
    </xf>
    <xf numFmtId="0" fontId="0" fillId="0" borderId="5" xfId="0" applyBorder="1" applyAlignment="1">
      <alignment/>
    </xf>
    <xf numFmtId="0" fontId="5" fillId="0" borderId="11" xfId="0" applyFont="1" applyBorder="1" applyAlignment="1">
      <alignment horizontal="center"/>
    </xf>
    <xf numFmtId="0" fontId="8" fillId="0" borderId="10" xfId="0" applyFont="1" applyBorder="1" applyAlignment="1">
      <alignment horizontal="center"/>
    </xf>
    <xf numFmtId="0" fontId="8" fillId="0" borderId="3" xfId="0" applyFont="1" applyBorder="1" applyAlignment="1">
      <alignment horizontal="center"/>
    </xf>
    <xf numFmtId="0" fontId="5" fillId="0" borderId="10" xfId="0" applyFont="1" applyBorder="1" applyAlignment="1">
      <alignment horizontal="center"/>
    </xf>
    <xf numFmtId="38" fontId="3" fillId="0" borderId="8" xfId="16" applyFont="1" applyBorder="1" applyAlignment="1">
      <alignment/>
    </xf>
    <xf numFmtId="38" fontId="3" fillId="0" borderId="13" xfId="16" applyFont="1" applyBorder="1" applyAlignment="1">
      <alignment/>
    </xf>
    <xf numFmtId="0" fontId="9" fillId="0" borderId="0" xfId="20" applyNumberFormat="1" applyFont="1" applyAlignment="1">
      <alignment/>
      <protection/>
    </xf>
    <xf numFmtId="0" fontId="10" fillId="0" borderId="0" xfId="20" applyNumberFormat="1" applyFont="1" applyAlignment="1">
      <alignment/>
      <protection/>
    </xf>
    <xf numFmtId="0" fontId="11" fillId="0" borderId="0" xfId="20" applyNumberFormat="1" applyFont="1" applyAlignment="1">
      <alignment/>
      <protection/>
    </xf>
    <xf numFmtId="0" fontId="11" fillId="0" borderId="0" xfId="20" applyFont="1">
      <alignment/>
      <protection/>
    </xf>
    <xf numFmtId="0" fontId="11" fillId="0" borderId="10" xfId="20" applyNumberFormat="1" applyFont="1" applyBorder="1" applyAlignment="1">
      <alignment/>
      <protection/>
    </xf>
    <xf numFmtId="0" fontId="11" fillId="0" borderId="14" xfId="20" applyNumberFormat="1" applyFont="1" applyFill="1" applyAlignment="1">
      <alignment horizontal="center"/>
      <protection/>
    </xf>
    <xf numFmtId="0" fontId="11" fillId="0" borderId="7" xfId="20" applyNumberFormat="1" applyFont="1" applyFill="1" applyBorder="1" applyAlignment="1">
      <alignment horizontal="center"/>
      <protection/>
    </xf>
    <xf numFmtId="0" fontId="11" fillId="0" borderId="6" xfId="20" applyNumberFormat="1" applyFont="1" applyFill="1" applyBorder="1" applyAlignment="1">
      <alignment horizontal="center"/>
      <protection/>
    </xf>
    <xf numFmtId="0" fontId="11" fillId="0" borderId="14" xfId="20" applyNumberFormat="1" applyFont="1" applyAlignment="1">
      <alignment/>
      <protection/>
    </xf>
    <xf numFmtId="0" fontId="11" fillId="0" borderId="14" xfId="20" applyNumberFormat="1" applyFont="1" applyFill="1" applyAlignment="1">
      <alignment/>
      <protection/>
    </xf>
    <xf numFmtId="0" fontId="11" fillId="0" borderId="7" xfId="20" applyNumberFormat="1" applyFont="1" applyFill="1" applyBorder="1" applyAlignment="1">
      <alignment/>
      <protection/>
    </xf>
    <xf numFmtId="0" fontId="11" fillId="0" borderId="15" xfId="20" applyNumberFormat="1" applyFont="1" applyFill="1" applyBorder="1" applyAlignment="1">
      <alignment horizontal="center"/>
      <protection/>
    </xf>
    <xf numFmtId="0" fontId="11" fillId="0" borderId="16" xfId="20" applyNumberFormat="1" applyFont="1" applyFill="1" applyAlignment="1">
      <alignment horizontal="center"/>
      <protection/>
    </xf>
    <xf numFmtId="0" fontId="11" fillId="0" borderId="4" xfId="20" applyNumberFormat="1" applyFont="1" applyFill="1" applyBorder="1" applyAlignment="1">
      <alignment horizontal="center"/>
      <protection/>
    </xf>
    <xf numFmtId="0" fontId="11" fillId="0" borderId="17" xfId="20" applyNumberFormat="1" applyFont="1" applyFill="1" applyBorder="1" applyAlignment="1">
      <alignment horizontal="center"/>
      <protection/>
    </xf>
    <xf numFmtId="0" fontId="11" fillId="0" borderId="18" xfId="20" applyNumberFormat="1" applyFont="1" applyFill="1" applyBorder="1" applyAlignment="1">
      <alignment horizontal="center"/>
      <protection/>
    </xf>
    <xf numFmtId="0" fontId="11" fillId="0" borderId="19" xfId="20" applyNumberFormat="1" applyFont="1" applyFill="1" applyBorder="1" applyAlignment="1">
      <alignment horizontal="center"/>
      <protection/>
    </xf>
    <xf numFmtId="0" fontId="2" fillId="0" borderId="20" xfId="20" applyNumberFormat="1" applyFont="1" applyFill="1" applyAlignment="1">
      <alignment/>
      <protection/>
    </xf>
    <xf numFmtId="0" fontId="2" fillId="0" borderId="21" xfId="20" applyNumberFormat="1" applyFont="1" applyFill="1" applyBorder="1" applyAlignment="1">
      <alignment/>
      <protection/>
    </xf>
    <xf numFmtId="190" fontId="2" fillId="0" borderId="15" xfId="20" applyNumberFormat="1" applyFont="1" applyFill="1" applyBorder="1" applyAlignment="1">
      <alignment/>
      <protection/>
    </xf>
    <xf numFmtId="190" fontId="2" fillId="0" borderId="22" xfId="20" applyNumberFormat="1" applyFont="1" applyFill="1" applyBorder="1" applyAlignment="1">
      <alignment/>
      <protection/>
    </xf>
    <xf numFmtId="190" fontId="11" fillId="0" borderId="23" xfId="20" applyNumberFormat="1" applyFont="1" applyFill="1" applyBorder="1" applyAlignment="1">
      <alignment horizontal="right"/>
      <protection/>
    </xf>
    <xf numFmtId="190" fontId="2" fillId="0" borderId="24" xfId="20" applyNumberFormat="1" applyFont="1" applyFill="1" applyBorder="1" applyAlignment="1">
      <alignment/>
      <protection/>
    </xf>
    <xf numFmtId="190" fontId="2" fillId="0" borderId="25" xfId="20" applyNumberFormat="1" applyFont="1" applyFill="1" applyBorder="1" applyAlignment="1">
      <alignment/>
      <protection/>
    </xf>
    <xf numFmtId="190" fontId="2" fillId="0" borderId="26" xfId="20" applyNumberFormat="1" applyFont="1" applyFill="1" applyBorder="1" applyAlignment="1">
      <alignment horizontal="center"/>
      <protection/>
    </xf>
    <xf numFmtId="0" fontId="11" fillId="0" borderId="27" xfId="20" applyNumberFormat="1" applyFont="1" applyFill="1" applyAlignment="1">
      <alignment/>
      <protection/>
    </xf>
    <xf numFmtId="0" fontId="11" fillId="0" borderId="28" xfId="20" applyNumberFormat="1" applyFont="1" applyFill="1" applyBorder="1" applyAlignment="1">
      <alignment/>
      <protection/>
    </xf>
    <xf numFmtId="190" fontId="11" fillId="0" borderId="29" xfId="20" applyNumberFormat="1" applyFont="1" applyFill="1" applyBorder="1" applyAlignment="1">
      <alignment/>
      <protection/>
    </xf>
    <xf numFmtId="191" fontId="11" fillId="0" borderId="30" xfId="20" applyNumberFormat="1" applyFont="1" applyFill="1" applyAlignment="1">
      <alignment/>
      <protection/>
    </xf>
    <xf numFmtId="190" fontId="11" fillId="0" borderId="31" xfId="20" applyNumberFormat="1" applyFont="1" applyFill="1" applyBorder="1" applyAlignment="1">
      <alignment horizontal="right"/>
      <protection/>
    </xf>
    <xf numFmtId="188" fontId="11" fillId="0" borderId="29" xfId="20" applyNumberFormat="1" applyFont="1" applyFill="1" applyBorder="1" applyAlignment="1">
      <alignment/>
      <protection/>
    </xf>
    <xf numFmtId="190" fontId="11" fillId="0" borderId="30" xfId="20" applyNumberFormat="1" applyFont="1" applyFill="1" applyAlignment="1">
      <alignment/>
      <protection/>
    </xf>
    <xf numFmtId="190" fontId="11" fillId="0" borderId="27" xfId="20" applyNumberFormat="1" applyFont="1" applyFill="1" applyAlignment="1">
      <alignment/>
      <protection/>
    </xf>
    <xf numFmtId="190" fontId="11" fillId="0" borderId="32" xfId="20" applyNumberFormat="1" applyFont="1" applyFill="1" applyBorder="1" applyAlignment="1">
      <alignment/>
      <protection/>
    </xf>
    <xf numFmtId="190" fontId="11" fillId="0" borderId="33" xfId="20" applyNumberFormat="1" applyFont="1" applyFill="1" applyBorder="1" applyAlignment="1">
      <alignment/>
      <protection/>
    </xf>
    <xf numFmtId="190" fontId="11" fillId="0" borderId="34" xfId="20" applyNumberFormat="1" applyFont="1" applyFill="1" applyBorder="1" applyAlignment="1">
      <alignment horizontal="right"/>
      <protection/>
    </xf>
    <xf numFmtId="190" fontId="11" fillId="0" borderId="0" xfId="20" applyNumberFormat="1" applyFont="1" applyFill="1" applyBorder="1" applyAlignment="1">
      <alignment/>
      <protection/>
    </xf>
    <xf numFmtId="190" fontId="11" fillId="0" borderId="35" xfId="20" applyNumberFormat="1" applyFont="1" applyFill="1" applyAlignment="1">
      <alignment/>
      <protection/>
    </xf>
    <xf numFmtId="190" fontId="11" fillId="0" borderId="14" xfId="20" applyNumberFormat="1" applyFont="1" applyFill="1" applyAlignment="1">
      <alignment/>
      <protection/>
    </xf>
    <xf numFmtId="190" fontId="11" fillId="0" borderId="34" xfId="20" applyNumberFormat="1" applyFont="1" applyFill="1" applyBorder="1" applyAlignment="1">
      <alignment/>
      <protection/>
    </xf>
    <xf numFmtId="190" fontId="11" fillId="0" borderId="36" xfId="20" applyNumberFormat="1" applyFont="1" applyFill="1" applyBorder="1" applyAlignment="1">
      <alignment horizontal="right"/>
      <protection/>
    </xf>
    <xf numFmtId="0" fontId="2" fillId="0" borderId="20" xfId="20" applyNumberFormat="1" applyFont="1" applyFill="1" applyBorder="1" applyAlignment="1">
      <alignment/>
      <protection/>
    </xf>
    <xf numFmtId="190" fontId="2" fillId="0" borderId="37" xfId="20" applyNumberFormat="1" applyFont="1" applyFill="1" applyBorder="1" applyAlignment="1">
      <alignment/>
      <protection/>
    </xf>
    <xf numFmtId="190" fontId="2" fillId="0" borderId="38" xfId="20" applyNumberFormat="1" applyFont="1" applyFill="1" applyBorder="1" applyAlignment="1">
      <alignment/>
      <protection/>
    </xf>
    <xf numFmtId="190" fontId="2" fillId="0" borderId="39" xfId="20" applyNumberFormat="1" applyFont="1" applyFill="1" applyBorder="1" applyAlignment="1">
      <alignment/>
      <protection/>
    </xf>
    <xf numFmtId="190" fontId="11" fillId="0" borderId="40" xfId="20" applyNumberFormat="1" applyFont="1" applyFill="1" applyBorder="1" applyAlignment="1">
      <alignment/>
      <protection/>
    </xf>
    <xf numFmtId="190" fontId="11" fillId="0" borderId="41" xfId="20" applyNumberFormat="1" applyFont="1" applyFill="1" applyBorder="1" applyAlignment="1">
      <alignment horizontal="right"/>
      <protection/>
    </xf>
    <xf numFmtId="190" fontId="11" fillId="0" borderId="42" xfId="20" applyNumberFormat="1" applyFont="1" applyFill="1" applyBorder="1" applyAlignment="1">
      <alignment/>
      <protection/>
    </xf>
    <xf numFmtId="190" fontId="11" fillId="0" borderId="43" xfId="20" applyNumberFormat="1" applyFont="1" applyFill="1" applyBorder="1" applyAlignment="1">
      <alignment/>
      <protection/>
    </xf>
    <xf numFmtId="190" fontId="11" fillId="0" borderId="27" xfId="20" applyNumberFormat="1" applyFont="1" applyFill="1" applyBorder="1" applyAlignment="1">
      <alignment/>
      <protection/>
    </xf>
    <xf numFmtId="0" fontId="11" fillId="0" borderId="44" xfId="20" applyNumberFormat="1" applyFont="1" applyFill="1" applyBorder="1" applyAlignment="1">
      <alignment/>
      <protection/>
    </xf>
    <xf numFmtId="0" fontId="11" fillId="0" borderId="45" xfId="20" applyNumberFormat="1" applyFont="1" applyFill="1" applyBorder="1" applyAlignment="1">
      <alignment/>
      <protection/>
    </xf>
    <xf numFmtId="190" fontId="11" fillId="0" borderId="46" xfId="20" applyNumberFormat="1" applyFont="1" applyFill="1" applyBorder="1" applyAlignment="1">
      <alignment/>
      <protection/>
    </xf>
    <xf numFmtId="190" fontId="11" fillId="0" borderId="47" xfId="20" applyNumberFormat="1" applyFont="1" applyFill="1" applyBorder="1" applyAlignment="1">
      <alignment horizontal="right"/>
      <protection/>
    </xf>
    <xf numFmtId="190" fontId="11" fillId="0" borderId="48" xfId="20" applyNumberFormat="1" applyFont="1" applyFill="1" applyBorder="1" applyAlignment="1">
      <alignment horizontal="right"/>
      <protection/>
    </xf>
    <xf numFmtId="190" fontId="11" fillId="0" borderId="49" xfId="20" applyNumberFormat="1" applyFont="1" applyFill="1" applyBorder="1" applyAlignment="1">
      <alignment/>
      <protection/>
    </xf>
    <xf numFmtId="190" fontId="11" fillId="0" borderId="50" xfId="20" applyNumberFormat="1" applyFont="1" applyFill="1" applyBorder="1" applyAlignment="1">
      <alignment/>
      <protection/>
    </xf>
    <xf numFmtId="190" fontId="11" fillId="0" borderId="51" xfId="20" applyNumberFormat="1" applyFont="1" applyFill="1" applyBorder="1" applyAlignment="1">
      <alignment/>
      <protection/>
    </xf>
    <xf numFmtId="190" fontId="11" fillId="0" borderId="52" xfId="20" applyNumberFormat="1" applyFont="1" applyFill="1" applyBorder="1" applyAlignment="1">
      <alignment/>
      <protection/>
    </xf>
    <xf numFmtId="0" fontId="2" fillId="0" borderId="14" xfId="20" applyNumberFormat="1" applyFont="1" applyFill="1" applyBorder="1" applyAlignment="1">
      <alignment/>
      <protection/>
    </xf>
    <xf numFmtId="0" fontId="2" fillId="0" borderId="7" xfId="20" applyNumberFormat="1" applyFont="1" applyFill="1" applyBorder="1" applyAlignment="1">
      <alignment/>
      <protection/>
    </xf>
    <xf numFmtId="190" fontId="2" fillId="0" borderId="0" xfId="20" applyNumberFormat="1" applyFont="1" applyFill="1" applyBorder="1" applyAlignment="1">
      <alignment/>
      <protection/>
    </xf>
    <xf numFmtId="190" fontId="2" fillId="0" borderId="53" xfId="20" applyNumberFormat="1" applyFont="1" applyFill="1" applyBorder="1" applyAlignment="1">
      <alignment/>
      <protection/>
    </xf>
    <xf numFmtId="0" fontId="11" fillId="0" borderId="28" xfId="20" applyNumberFormat="1" applyFont="1" applyFill="1" applyBorder="1" applyAlignment="1">
      <alignment horizontal="justify"/>
      <protection/>
    </xf>
    <xf numFmtId="190" fontId="11" fillId="0" borderId="54" xfId="20" applyNumberFormat="1" applyFont="1" applyFill="1" applyBorder="1" applyAlignment="1">
      <alignment/>
      <protection/>
    </xf>
    <xf numFmtId="190" fontId="11" fillId="0" borderId="55" xfId="20" applyNumberFormat="1" applyFont="1" applyFill="1" applyBorder="1" applyAlignment="1">
      <alignment/>
      <protection/>
    </xf>
    <xf numFmtId="190" fontId="11" fillId="0" borderId="56" xfId="20" applyNumberFormat="1" applyFont="1" applyFill="1" applyBorder="1" applyAlignment="1">
      <alignment horizontal="right"/>
      <protection/>
    </xf>
    <xf numFmtId="190" fontId="11" fillId="0" borderId="14" xfId="20" applyNumberFormat="1" applyFont="1" applyFill="1" applyBorder="1" applyAlignment="1">
      <alignment/>
      <protection/>
    </xf>
    <xf numFmtId="0" fontId="11" fillId="0" borderId="57" xfId="20" applyNumberFormat="1" applyFont="1" applyFill="1" applyBorder="1" applyAlignment="1">
      <alignment/>
      <protection/>
    </xf>
    <xf numFmtId="190" fontId="11" fillId="0" borderId="58" xfId="20" applyNumberFormat="1" applyFont="1" applyFill="1" applyBorder="1" applyAlignment="1">
      <alignment/>
      <protection/>
    </xf>
    <xf numFmtId="0" fontId="11" fillId="0" borderId="5" xfId="20" applyNumberFormat="1" applyFont="1" applyFill="1" applyBorder="1" applyAlignment="1">
      <alignment/>
      <protection/>
    </xf>
    <xf numFmtId="190" fontId="11" fillId="0" borderId="59" xfId="20" applyNumberFormat="1" applyFont="1" applyFill="1" applyBorder="1" applyAlignment="1">
      <alignment/>
      <protection/>
    </xf>
    <xf numFmtId="190" fontId="11" fillId="0" borderId="60" xfId="20" applyNumberFormat="1" applyFont="1" applyFill="1" applyBorder="1" applyAlignment="1">
      <alignment/>
      <protection/>
    </xf>
    <xf numFmtId="190" fontId="11" fillId="0" borderId="47" xfId="20" applyNumberFormat="1" applyFont="1" applyFill="1" applyBorder="1" applyAlignment="1">
      <alignment/>
      <protection/>
    </xf>
    <xf numFmtId="0" fontId="11" fillId="0" borderId="27" xfId="20" applyNumberFormat="1" applyFont="1" applyFill="1" applyBorder="1" applyAlignment="1">
      <alignment/>
      <protection/>
    </xf>
    <xf numFmtId="190" fontId="11" fillId="0" borderId="30" xfId="20" applyNumberFormat="1" applyFont="1" applyFill="1" applyBorder="1" applyAlignment="1">
      <alignment/>
      <protection/>
    </xf>
    <xf numFmtId="190" fontId="11" fillId="0" borderId="61" xfId="20" applyNumberFormat="1" applyFont="1" applyFill="1" applyBorder="1" applyAlignment="1">
      <alignment/>
      <protection/>
    </xf>
    <xf numFmtId="0" fontId="11" fillId="0" borderId="14" xfId="20" applyNumberFormat="1" applyFont="1" applyFill="1" applyBorder="1" applyAlignment="1">
      <alignment/>
      <protection/>
    </xf>
    <xf numFmtId="190" fontId="11" fillId="0" borderId="35" xfId="20" applyNumberFormat="1" applyFont="1" applyFill="1" applyBorder="1" applyAlignment="1">
      <alignment/>
      <protection/>
    </xf>
    <xf numFmtId="190" fontId="11" fillId="0" borderId="62" xfId="20" applyNumberFormat="1" applyFont="1" applyFill="1" applyBorder="1" applyAlignment="1">
      <alignment/>
      <protection/>
    </xf>
    <xf numFmtId="190" fontId="11" fillId="0" borderId="63" xfId="20" applyNumberFormat="1" applyFont="1" applyFill="1" applyBorder="1" applyAlignment="1">
      <alignment/>
      <protection/>
    </xf>
    <xf numFmtId="190" fontId="11" fillId="0" borderId="64" xfId="20" applyNumberFormat="1" applyFont="1" applyFill="1" applyBorder="1" applyAlignment="1">
      <alignment horizontal="right"/>
      <protection/>
    </xf>
    <xf numFmtId="190" fontId="11" fillId="0" borderId="65" xfId="20" applyNumberFormat="1" applyFont="1" applyFill="1" applyBorder="1" applyAlignment="1">
      <alignment horizontal="right"/>
      <protection/>
    </xf>
    <xf numFmtId="190" fontId="11" fillId="0" borderId="5" xfId="20" applyNumberFormat="1" applyFont="1" applyFill="1" applyBorder="1" applyAlignment="1">
      <alignment/>
      <protection/>
    </xf>
    <xf numFmtId="190" fontId="11" fillId="0" borderId="66" xfId="20" applyNumberFormat="1" applyFont="1" applyFill="1" applyBorder="1" applyAlignment="1">
      <alignment horizontal="right"/>
      <protection/>
    </xf>
    <xf numFmtId="190" fontId="11" fillId="0" borderId="67" xfId="20" applyNumberFormat="1" applyFont="1" applyFill="1" applyBorder="1" applyAlignment="1">
      <alignment horizontal="right"/>
      <protection/>
    </xf>
    <xf numFmtId="190" fontId="2" fillId="0" borderId="68" xfId="20" applyNumberFormat="1" applyFont="1" applyFill="1" applyBorder="1" applyAlignment="1">
      <alignment/>
      <protection/>
    </xf>
    <xf numFmtId="190" fontId="2" fillId="0" borderId="69" xfId="20" applyNumberFormat="1" applyFont="1" applyFill="1" applyBorder="1" applyAlignment="1">
      <alignment/>
      <protection/>
    </xf>
    <xf numFmtId="190" fontId="2" fillId="0" borderId="70" xfId="20" applyNumberFormat="1" applyFont="1" applyFill="1" applyBorder="1" applyAlignment="1">
      <alignment/>
      <protection/>
    </xf>
    <xf numFmtId="190" fontId="2" fillId="0" borderId="71" xfId="20" applyNumberFormat="1" applyFont="1" applyFill="1" applyBorder="1" applyAlignment="1">
      <alignment/>
      <protection/>
    </xf>
    <xf numFmtId="190" fontId="11" fillId="0" borderId="72" xfId="20" applyNumberFormat="1" applyFont="1" applyFill="1" applyBorder="1" applyAlignment="1">
      <alignment horizontal="right"/>
      <protection/>
    </xf>
    <xf numFmtId="190" fontId="11" fillId="0" borderId="73" xfId="20" applyNumberFormat="1" applyFont="1" applyFill="1" applyBorder="1" applyAlignment="1">
      <alignment/>
      <protection/>
    </xf>
    <xf numFmtId="190" fontId="11" fillId="0" borderId="74" xfId="20" applyNumberFormat="1" applyFont="1" applyFill="1" applyBorder="1" applyAlignment="1">
      <alignment horizontal="right"/>
      <protection/>
    </xf>
    <xf numFmtId="190" fontId="11" fillId="0" borderId="74" xfId="20" applyNumberFormat="1" applyFont="1" applyFill="1" applyBorder="1" applyAlignment="1">
      <alignment/>
      <protection/>
    </xf>
    <xf numFmtId="0" fontId="11" fillId="0" borderId="75" xfId="20" applyNumberFormat="1" applyFont="1" applyFill="1" applyBorder="1" applyAlignment="1">
      <alignment/>
      <protection/>
    </xf>
    <xf numFmtId="0" fontId="11" fillId="0" borderId="4" xfId="20" applyNumberFormat="1" applyFont="1" applyFill="1" applyBorder="1" applyAlignment="1">
      <alignment/>
      <protection/>
    </xf>
    <xf numFmtId="190" fontId="11" fillId="0" borderId="76" xfId="20" applyNumberFormat="1" applyFont="1" applyFill="1" applyBorder="1" applyAlignment="1">
      <alignment/>
      <protection/>
    </xf>
    <xf numFmtId="190" fontId="11" fillId="0" borderId="77" xfId="20" applyNumberFormat="1" applyFont="1" applyFill="1" applyBorder="1" applyAlignment="1">
      <alignment/>
      <protection/>
    </xf>
    <xf numFmtId="190" fontId="11" fillId="0" borderId="10" xfId="20" applyNumberFormat="1" applyFont="1" applyFill="1" applyBorder="1" applyAlignment="1">
      <alignment/>
      <protection/>
    </xf>
    <xf numFmtId="190" fontId="11" fillId="0" borderId="78" xfId="20" applyNumberFormat="1" applyFont="1" applyFill="1" applyBorder="1" applyAlignment="1">
      <alignment/>
      <protection/>
    </xf>
    <xf numFmtId="0" fontId="2" fillId="0" borderId="79" xfId="20" applyNumberFormat="1" applyFont="1" applyFill="1" applyBorder="1" applyAlignment="1">
      <alignment/>
      <protection/>
    </xf>
    <xf numFmtId="0" fontId="2" fillId="0" borderId="6" xfId="20" applyNumberFormat="1" applyFont="1" applyFill="1" applyBorder="1" applyAlignment="1">
      <alignment/>
      <protection/>
    </xf>
    <xf numFmtId="190" fontId="2" fillId="0" borderId="63" xfId="20" applyNumberFormat="1" applyFont="1" applyFill="1" applyBorder="1" applyAlignment="1">
      <alignment/>
      <protection/>
    </xf>
    <xf numFmtId="190" fontId="2" fillId="0" borderId="80" xfId="20" applyNumberFormat="1" applyFont="1" applyFill="1" applyBorder="1" applyAlignment="1">
      <alignment/>
      <protection/>
    </xf>
    <xf numFmtId="190" fontId="2" fillId="0" borderId="81" xfId="20" applyNumberFormat="1" applyFont="1" applyFill="1" applyBorder="1" applyAlignment="1">
      <alignment/>
      <protection/>
    </xf>
    <xf numFmtId="190" fontId="2" fillId="0" borderId="12" xfId="20" applyNumberFormat="1" applyFont="1" applyFill="1" applyBorder="1" applyAlignment="1">
      <alignment/>
      <protection/>
    </xf>
    <xf numFmtId="190" fontId="2" fillId="0" borderId="82" xfId="20" applyNumberFormat="1" applyFont="1" applyFill="1" applyBorder="1" applyAlignment="1">
      <alignment/>
      <protection/>
    </xf>
    <xf numFmtId="190" fontId="2" fillId="0" borderId="83" xfId="20" applyNumberFormat="1" applyFont="1" applyFill="1" applyBorder="1" applyAlignment="1">
      <alignment/>
      <protection/>
    </xf>
    <xf numFmtId="0" fontId="11" fillId="0" borderId="9" xfId="20" applyNumberFormat="1" applyFont="1" applyFill="1" applyBorder="1" applyAlignment="1">
      <alignment/>
      <protection/>
    </xf>
    <xf numFmtId="190" fontId="11" fillId="0" borderId="84" xfId="20" applyNumberFormat="1" applyFont="1" applyFill="1" applyBorder="1" applyAlignment="1">
      <alignment/>
      <protection/>
    </xf>
    <xf numFmtId="190" fontId="11" fillId="0" borderId="77" xfId="20" applyNumberFormat="1" applyFont="1" applyFill="1" applyBorder="1" applyAlignment="1">
      <alignment horizontal="right"/>
      <protection/>
    </xf>
    <xf numFmtId="190" fontId="11" fillId="0" borderId="36" xfId="20" applyNumberFormat="1" applyFont="1" applyFill="1" applyBorder="1" applyAlignment="1">
      <alignment/>
      <protection/>
    </xf>
    <xf numFmtId="190" fontId="11" fillId="0" borderId="85" xfId="20" applyNumberFormat="1" applyFont="1" applyFill="1" applyBorder="1" applyAlignment="1">
      <alignment/>
      <protection/>
    </xf>
    <xf numFmtId="0" fontId="11" fillId="0" borderId="0" xfId="20" applyNumberFormat="1" applyFont="1" applyFill="1" applyBorder="1" applyAlignment="1">
      <alignment/>
      <protection/>
    </xf>
    <xf numFmtId="0" fontId="11" fillId="0" borderId="0" xfId="20" applyNumberFormat="1" applyFont="1" applyBorder="1" applyAlignment="1">
      <alignment/>
      <protection/>
    </xf>
    <xf numFmtId="190" fontId="11" fillId="0" borderId="10" xfId="20" applyNumberFormat="1" applyFont="1" applyBorder="1" applyAlignment="1">
      <alignment horizontal="right"/>
      <protection/>
    </xf>
    <xf numFmtId="0" fontId="11" fillId="0" borderId="10" xfId="20" applyNumberFormat="1" applyFont="1" applyBorder="1" applyAlignment="1">
      <alignment horizontal="right"/>
      <protection/>
    </xf>
    <xf numFmtId="0" fontId="11" fillId="0" borderId="12" xfId="20" applyNumberFormat="1" applyFont="1" applyFill="1" applyBorder="1" applyAlignment="1">
      <alignment horizontal="center"/>
      <protection/>
    </xf>
    <xf numFmtId="0" fontId="11" fillId="0" borderId="5" xfId="20" applyNumberFormat="1" applyFont="1" applyFill="1" applyBorder="1" applyAlignment="1">
      <alignment horizontal="center"/>
      <protection/>
    </xf>
    <xf numFmtId="0" fontId="11" fillId="0" borderId="86" xfId="20" applyNumberFormat="1" applyFont="1" applyFill="1" applyBorder="1" applyAlignment="1">
      <alignment horizontal="center"/>
      <protection/>
    </xf>
    <xf numFmtId="0" fontId="11" fillId="0" borderId="87" xfId="20" applyNumberFormat="1" applyFont="1" applyFill="1" applyBorder="1" applyAlignment="1">
      <alignment horizontal="center"/>
      <protection/>
    </xf>
    <xf numFmtId="190" fontId="11" fillId="0" borderId="88" xfId="20" applyNumberFormat="1" applyFont="1" applyFill="1" applyBorder="1" applyAlignment="1">
      <alignment horizontal="right"/>
      <protection/>
    </xf>
    <xf numFmtId="190" fontId="11" fillId="0" borderId="89" xfId="20" applyNumberFormat="1" applyFont="1" applyFill="1" applyBorder="1" applyAlignment="1">
      <alignment/>
      <protection/>
    </xf>
    <xf numFmtId="190" fontId="11" fillId="0" borderId="90" xfId="20" applyNumberFormat="1" applyFont="1" applyFill="1" applyBorder="1" applyAlignment="1">
      <alignment horizontal="right"/>
      <protection/>
    </xf>
    <xf numFmtId="0" fontId="11" fillId="0" borderId="54" xfId="20" applyNumberFormat="1" applyFont="1" applyFill="1" applyBorder="1" applyAlignment="1">
      <alignment/>
      <protection/>
    </xf>
    <xf numFmtId="0" fontId="11" fillId="0" borderId="91" xfId="20" applyNumberFormat="1" applyFont="1" applyFill="1" applyBorder="1" applyAlignment="1">
      <alignment/>
      <protection/>
    </xf>
    <xf numFmtId="190" fontId="11" fillId="0" borderId="92" xfId="20" applyNumberFormat="1" applyFont="1" applyFill="1" applyBorder="1" applyAlignment="1">
      <alignment/>
      <protection/>
    </xf>
    <xf numFmtId="190" fontId="11" fillId="0" borderId="93" xfId="20" applyNumberFormat="1" applyFont="1" applyFill="1" applyBorder="1" applyAlignment="1">
      <alignment horizontal="right"/>
      <protection/>
    </xf>
    <xf numFmtId="190" fontId="11" fillId="0" borderId="94" xfId="20" applyNumberFormat="1" applyFont="1" applyFill="1" applyBorder="1" applyAlignment="1">
      <alignment/>
      <protection/>
    </xf>
    <xf numFmtId="190" fontId="11" fillId="0" borderId="95" xfId="20" applyNumberFormat="1" applyFont="1" applyFill="1" applyBorder="1" applyAlignment="1">
      <alignment/>
      <protection/>
    </xf>
    <xf numFmtId="190" fontId="11" fillId="0" borderId="96" xfId="20" applyNumberFormat="1" applyFont="1" applyFill="1" applyBorder="1" applyAlignment="1">
      <alignment/>
      <protection/>
    </xf>
    <xf numFmtId="190" fontId="11" fillId="0" borderId="97" xfId="20" applyNumberFormat="1" applyFont="1" applyFill="1" applyBorder="1" applyAlignment="1">
      <alignment horizontal="right"/>
      <protection/>
    </xf>
    <xf numFmtId="190" fontId="11" fillId="0" borderId="80" xfId="20" applyNumberFormat="1" applyFont="1" applyFill="1" applyBorder="1" applyAlignment="1">
      <alignment horizontal="right"/>
      <protection/>
    </xf>
    <xf numFmtId="190" fontId="2" fillId="0" borderId="98" xfId="20" applyNumberFormat="1" applyFont="1" applyFill="1" applyBorder="1" applyAlignment="1">
      <alignment/>
      <protection/>
    </xf>
    <xf numFmtId="190" fontId="2" fillId="0" borderId="99" xfId="20" applyNumberFormat="1" applyFont="1" applyFill="1" applyBorder="1" applyAlignment="1">
      <alignment/>
      <protection/>
    </xf>
    <xf numFmtId="0" fontId="11" fillId="0" borderId="100" xfId="20" applyNumberFormat="1" applyFont="1" applyFill="1" applyBorder="1" applyAlignment="1">
      <alignment/>
      <protection/>
    </xf>
    <xf numFmtId="0" fontId="11" fillId="0" borderId="101" xfId="20" applyNumberFormat="1" applyFont="1" applyFill="1" applyBorder="1" applyAlignment="1">
      <alignment/>
      <protection/>
    </xf>
    <xf numFmtId="190" fontId="11" fillId="0" borderId="102" xfId="20" applyNumberFormat="1" applyFont="1" applyFill="1" applyBorder="1" applyAlignment="1">
      <alignment/>
      <protection/>
    </xf>
    <xf numFmtId="190" fontId="11" fillId="0" borderId="103" xfId="20" applyNumberFormat="1" applyFont="1" applyFill="1" applyBorder="1" applyAlignment="1">
      <alignment horizontal="right"/>
      <protection/>
    </xf>
    <xf numFmtId="190" fontId="11" fillId="0" borderId="104" xfId="20" applyNumberFormat="1" applyFont="1" applyFill="1" applyBorder="1" applyAlignment="1">
      <alignment/>
      <protection/>
    </xf>
    <xf numFmtId="190" fontId="11" fillId="0" borderId="105" xfId="20" applyNumberFormat="1" applyFont="1" applyFill="1" applyBorder="1" applyAlignment="1">
      <alignment/>
      <protection/>
    </xf>
    <xf numFmtId="190" fontId="11" fillId="0" borderId="106" xfId="20" applyNumberFormat="1" applyFont="1" applyFill="1" applyBorder="1" applyAlignment="1">
      <alignment/>
      <protection/>
    </xf>
    <xf numFmtId="0" fontId="2" fillId="0" borderId="14" xfId="20" applyNumberFormat="1" applyFont="1" applyFill="1" applyAlignment="1">
      <alignment/>
      <protection/>
    </xf>
    <xf numFmtId="190" fontId="2" fillId="0" borderId="5" xfId="20" applyNumberFormat="1" applyFont="1" applyFill="1" applyBorder="1" applyAlignment="1">
      <alignment/>
      <protection/>
    </xf>
    <xf numFmtId="190" fontId="2" fillId="0" borderId="107" xfId="20" applyNumberFormat="1" applyFont="1" applyFill="1" applyBorder="1" applyAlignment="1">
      <alignment/>
      <protection/>
    </xf>
    <xf numFmtId="190" fontId="2" fillId="0" borderId="33" xfId="20" applyNumberFormat="1" applyFont="1" applyFill="1" applyBorder="1" applyAlignment="1">
      <alignment/>
      <protection/>
    </xf>
    <xf numFmtId="190" fontId="11" fillId="0" borderId="108" xfId="20" applyNumberFormat="1" applyFont="1" applyFill="1" applyBorder="1" applyAlignment="1">
      <alignment/>
      <protection/>
    </xf>
    <xf numFmtId="190" fontId="11" fillId="0" borderId="109" xfId="20" applyNumberFormat="1" applyFont="1" applyFill="1" applyBorder="1" applyAlignment="1">
      <alignment/>
      <protection/>
    </xf>
    <xf numFmtId="190" fontId="2" fillId="0" borderId="110" xfId="20" applyNumberFormat="1" applyFont="1" applyFill="1" applyBorder="1" applyAlignment="1">
      <alignment/>
      <protection/>
    </xf>
    <xf numFmtId="0" fontId="11" fillId="0" borderId="111" xfId="20" applyNumberFormat="1" applyFont="1" applyFill="1" applyBorder="1" applyAlignment="1">
      <alignment/>
      <protection/>
    </xf>
    <xf numFmtId="190" fontId="11" fillId="0" borderId="112" xfId="20" applyNumberFormat="1" applyFont="1" applyFill="1" applyBorder="1" applyAlignment="1">
      <alignment/>
      <protection/>
    </xf>
    <xf numFmtId="190" fontId="11" fillId="0" borderId="0" xfId="20" applyNumberFormat="1" applyFont="1" applyBorder="1" applyAlignment="1">
      <alignment/>
      <protection/>
    </xf>
    <xf numFmtId="190" fontId="11" fillId="0" borderId="0" xfId="20" applyNumberFormat="1" applyFont="1" applyAlignment="1">
      <alignment/>
      <protection/>
    </xf>
    <xf numFmtId="41" fontId="11" fillId="0" borderId="0" xfId="20" applyNumberFormat="1" applyFont="1" applyAlignment="1">
      <alignment/>
      <protection/>
    </xf>
    <xf numFmtId="0" fontId="2" fillId="0" borderId="0" xfId="21" applyNumberFormat="1" applyFont="1" applyAlignment="1">
      <alignment/>
      <protection/>
    </xf>
    <xf numFmtId="0" fontId="11" fillId="0" borderId="0" xfId="21" applyNumberFormat="1" applyFont="1" applyAlignment="1">
      <alignment/>
      <protection/>
    </xf>
    <xf numFmtId="0" fontId="3" fillId="0" borderId="0" xfId="21" applyNumberFormat="1" applyFont="1" applyAlignment="1">
      <alignment/>
      <protection/>
    </xf>
    <xf numFmtId="0" fontId="3" fillId="0" borderId="0" xfId="21" applyNumberFormat="1" applyAlignment="1">
      <alignment/>
      <protection/>
    </xf>
    <xf numFmtId="0" fontId="3" fillId="0" borderId="0" xfId="21">
      <alignment/>
      <protection/>
    </xf>
    <xf numFmtId="0" fontId="3" fillId="0" borderId="10" xfId="21" applyNumberFormat="1" applyFont="1" applyBorder="1" applyAlignment="1">
      <alignment/>
      <protection/>
    </xf>
    <xf numFmtId="0" fontId="3" fillId="0" borderId="14" xfId="21" applyNumberFormat="1" applyFont="1" applyFill="1" applyBorder="1" applyAlignment="1">
      <alignment/>
      <protection/>
    </xf>
    <xf numFmtId="0" fontId="3" fillId="0" borderId="0" xfId="21" applyNumberFormat="1" applyBorder="1" applyAlignment="1">
      <alignment/>
      <protection/>
    </xf>
    <xf numFmtId="0" fontId="3" fillId="0" borderId="14" xfId="21" applyNumberFormat="1" applyFont="1" applyFill="1" applyAlignment="1">
      <alignment horizontal="center"/>
      <protection/>
    </xf>
    <xf numFmtId="0" fontId="3" fillId="0" borderId="14" xfId="21" applyNumberFormat="1" applyFont="1" applyFill="1" applyBorder="1" applyAlignment="1">
      <alignment horizontal="center"/>
      <protection/>
    </xf>
    <xf numFmtId="0" fontId="3" fillId="0" borderId="35" xfId="21" applyNumberFormat="1" applyFont="1" applyFill="1" applyBorder="1" applyAlignment="1">
      <alignment horizontal="center"/>
      <protection/>
    </xf>
    <xf numFmtId="0" fontId="8" fillId="0" borderId="35" xfId="21" applyNumberFormat="1" applyFont="1" applyFill="1" applyBorder="1" applyAlignment="1">
      <alignment horizontal="center"/>
      <protection/>
    </xf>
    <xf numFmtId="0" fontId="8" fillId="0" borderId="113" xfId="21" applyNumberFormat="1" applyFont="1" applyFill="1" applyBorder="1" applyAlignment="1">
      <alignment horizontal="center"/>
      <protection/>
    </xf>
    <xf numFmtId="0" fontId="8" fillId="0" borderId="114" xfId="21" applyNumberFormat="1" applyFont="1" applyFill="1" applyBorder="1" applyAlignment="1">
      <alignment horizontal="center"/>
      <protection/>
    </xf>
    <xf numFmtId="0" fontId="2" fillId="0" borderId="20" xfId="21" applyNumberFormat="1" applyFont="1" applyFill="1" applyAlignment="1">
      <alignment/>
      <protection/>
    </xf>
    <xf numFmtId="0" fontId="12" fillId="0" borderId="68" xfId="21" applyNumberFormat="1" applyFont="1" applyFill="1" applyBorder="1" applyAlignment="1">
      <alignment/>
      <protection/>
    </xf>
    <xf numFmtId="3" fontId="12" fillId="0" borderId="20" xfId="21" applyNumberFormat="1" applyFont="1" applyFill="1" applyBorder="1" applyAlignment="1">
      <alignment/>
      <protection/>
    </xf>
    <xf numFmtId="3" fontId="12" fillId="0" borderId="22" xfId="21" applyNumberFormat="1" applyFont="1" applyFill="1" applyBorder="1" applyAlignment="1">
      <alignment/>
      <protection/>
    </xf>
    <xf numFmtId="3" fontId="12" fillId="0" borderId="38" xfId="21" applyNumberFormat="1" applyFont="1" applyFill="1" applyBorder="1" applyAlignment="1">
      <alignment/>
      <protection/>
    </xf>
    <xf numFmtId="3" fontId="12" fillId="0" borderId="115" xfId="21" applyNumberFormat="1" applyFont="1" applyFill="1" applyBorder="1" applyAlignment="1">
      <alignment/>
      <protection/>
    </xf>
    <xf numFmtId="3" fontId="12" fillId="0" borderId="110" xfId="21" applyNumberFormat="1" applyFont="1" applyFill="1" applyBorder="1" applyAlignment="1">
      <alignment/>
      <protection/>
    </xf>
    <xf numFmtId="3" fontId="12" fillId="0" borderId="26" xfId="21" applyNumberFormat="1" applyFont="1" applyFill="1" applyBorder="1" applyAlignment="1">
      <alignment/>
      <protection/>
    </xf>
    <xf numFmtId="3" fontId="12" fillId="0" borderId="116" xfId="21" applyNumberFormat="1" applyFont="1" applyFill="1" applyBorder="1" applyAlignment="1">
      <alignment/>
      <protection/>
    </xf>
    <xf numFmtId="0" fontId="12" fillId="0" borderId="0" xfId="21" applyNumberFormat="1" applyFont="1" applyBorder="1" applyAlignment="1">
      <alignment/>
      <protection/>
    </xf>
    <xf numFmtId="0" fontId="12" fillId="0" borderId="0" xfId="21" applyNumberFormat="1" applyFont="1" applyAlignment="1">
      <alignment/>
      <protection/>
    </xf>
    <xf numFmtId="0" fontId="12" fillId="0" borderId="0" xfId="21" applyFont="1">
      <alignment/>
      <protection/>
    </xf>
    <xf numFmtId="0" fontId="11" fillId="0" borderId="27" xfId="21" applyNumberFormat="1" applyFont="1" applyFill="1" applyAlignment="1">
      <alignment/>
      <protection/>
    </xf>
    <xf numFmtId="0" fontId="3" fillId="0" borderId="57" xfId="21" applyNumberFormat="1" applyFont="1" applyFill="1" applyBorder="1" applyAlignment="1">
      <alignment/>
      <protection/>
    </xf>
    <xf numFmtId="3" fontId="3" fillId="0" borderId="27" xfId="21" applyNumberFormat="1" applyFont="1" applyFill="1" applyBorder="1" applyAlignment="1">
      <alignment/>
      <protection/>
    </xf>
    <xf numFmtId="3" fontId="3" fillId="0" borderId="30" xfId="21" applyNumberFormat="1" applyFont="1" applyFill="1" applyBorder="1" applyAlignment="1">
      <alignment/>
      <protection/>
    </xf>
    <xf numFmtId="3" fontId="3" fillId="0" borderId="30" xfId="21" applyNumberFormat="1" applyFont="1" applyFill="1" applyAlignment="1">
      <alignment/>
      <protection/>
    </xf>
    <xf numFmtId="3" fontId="3" fillId="0" borderId="117" xfId="21" applyNumberFormat="1" applyFont="1" applyFill="1" applyAlignment="1">
      <alignment/>
      <protection/>
    </xf>
    <xf numFmtId="3" fontId="3" fillId="0" borderId="27" xfId="21" applyNumberFormat="1" applyFont="1" applyFill="1" applyAlignment="1">
      <alignment/>
      <protection/>
    </xf>
    <xf numFmtId="3" fontId="3" fillId="0" borderId="118" xfId="21" applyNumberFormat="1" applyFont="1" applyFill="1" applyBorder="1" applyAlignment="1">
      <alignment/>
      <protection/>
    </xf>
    <xf numFmtId="0" fontId="11" fillId="0" borderId="14" xfId="21" applyNumberFormat="1" applyFont="1" applyFill="1" applyAlignment="1">
      <alignment/>
      <protection/>
    </xf>
    <xf numFmtId="0" fontId="3" fillId="0" borderId="5" xfId="21" applyNumberFormat="1" applyFont="1" applyFill="1" applyBorder="1" applyAlignment="1">
      <alignment/>
      <protection/>
    </xf>
    <xf numFmtId="3" fontId="3" fillId="0" borderId="14" xfId="21" applyNumberFormat="1" applyFont="1" applyFill="1" applyBorder="1" applyAlignment="1">
      <alignment/>
      <protection/>
    </xf>
    <xf numFmtId="190" fontId="11" fillId="0" borderId="34" xfId="21" applyNumberFormat="1" applyFont="1" applyFill="1" applyBorder="1" applyAlignment="1">
      <alignment horizontal="right"/>
      <protection/>
    </xf>
    <xf numFmtId="3" fontId="3" fillId="0" borderId="0" xfId="21" applyNumberFormat="1" applyFont="1" applyFill="1" applyBorder="1" applyAlignment="1">
      <alignment/>
      <protection/>
    </xf>
    <xf numFmtId="3" fontId="3" fillId="0" borderId="35" xfId="21" applyNumberFormat="1" applyFont="1" applyFill="1" applyAlignment="1">
      <alignment/>
      <protection/>
    </xf>
    <xf numFmtId="190" fontId="11" fillId="0" borderId="119" xfId="21" applyNumberFormat="1" applyFont="1" applyFill="1" applyBorder="1" applyAlignment="1">
      <alignment horizontal="right"/>
      <protection/>
    </xf>
    <xf numFmtId="3" fontId="3" fillId="0" borderId="14" xfId="21" applyNumberFormat="1" applyFont="1" applyFill="1" applyAlignment="1">
      <alignment/>
      <protection/>
    </xf>
    <xf numFmtId="3" fontId="3" fillId="0" borderId="35" xfId="21" applyNumberFormat="1" applyFont="1" applyFill="1" applyBorder="1" applyAlignment="1">
      <alignment/>
      <protection/>
    </xf>
    <xf numFmtId="0" fontId="3" fillId="0" borderId="120" xfId="21" applyNumberFormat="1" applyFont="1" applyBorder="1" applyAlignment="1">
      <alignment/>
      <protection/>
    </xf>
    <xf numFmtId="3" fontId="3" fillId="0" borderId="119" xfId="21" applyNumberFormat="1" applyFont="1" applyFill="1" applyBorder="1" applyAlignment="1">
      <alignment/>
      <protection/>
    </xf>
    <xf numFmtId="3" fontId="3" fillId="0" borderId="121" xfId="21" applyNumberFormat="1" applyFont="1" applyFill="1" applyAlignment="1">
      <alignment/>
      <protection/>
    </xf>
    <xf numFmtId="190" fontId="11" fillId="0" borderId="67" xfId="21" applyNumberFormat="1" applyFont="1" applyFill="1" applyBorder="1" applyAlignment="1">
      <alignment horizontal="right"/>
      <protection/>
    </xf>
    <xf numFmtId="0" fontId="3" fillId="0" borderId="122" xfId="21" applyNumberFormat="1" applyFont="1" applyBorder="1" applyAlignment="1">
      <alignment/>
      <protection/>
    </xf>
    <xf numFmtId="0" fontId="2" fillId="0" borderId="20" xfId="21" applyNumberFormat="1" applyFont="1" applyFill="1" applyBorder="1" applyAlignment="1">
      <alignment/>
      <protection/>
    </xf>
    <xf numFmtId="0" fontId="12" fillId="0" borderId="12" xfId="21" applyNumberFormat="1" applyFont="1" applyFill="1" applyBorder="1" applyAlignment="1">
      <alignment/>
      <protection/>
    </xf>
    <xf numFmtId="3" fontId="12" fillId="0" borderId="79" xfId="21" applyNumberFormat="1" applyFont="1" applyFill="1" applyBorder="1" applyAlignment="1">
      <alignment/>
      <protection/>
    </xf>
    <xf numFmtId="3" fontId="12" fillId="0" borderId="123" xfId="21" applyNumberFormat="1" applyFont="1" applyFill="1" applyBorder="1" applyAlignment="1">
      <alignment/>
      <protection/>
    </xf>
    <xf numFmtId="190" fontId="11" fillId="0" borderId="93" xfId="21" applyNumberFormat="1" applyFont="1" applyFill="1" applyBorder="1" applyAlignment="1">
      <alignment horizontal="right"/>
      <protection/>
    </xf>
    <xf numFmtId="3" fontId="12" fillId="0" borderId="124" xfId="21" applyNumberFormat="1" applyFont="1" applyFill="1" applyBorder="1" applyAlignment="1">
      <alignment/>
      <protection/>
    </xf>
    <xf numFmtId="3" fontId="12" fillId="0" borderId="125" xfId="21" applyNumberFormat="1" applyFont="1" applyFill="1" applyBorder="1" applyAlignment="1">
      <alignment/>
      <protection/>
    </xf>
    <xf numFmtId="190" fontId="11" fillId="0" borderId="89" xfId="21" applyNumberFormat="1" applyFont="1" applyFill="1" applyBorder="1" applyAlignment="1">
      <alignment horizontal="right"/>
      <protection/>
    </xf>
    <xf numFmtId="3" fontId="12" fillId="0" borderId="126" xfId="21" applyNumberFormat="1" applyFont="1" applyFill="1" applyBorder="1" applyAlignment="1">
      <alignment/>
      <protection/>
    </xf>
    <xf numFmtId="190" fontId="11" fillId="0" borderId="127" xfId="21" applyNumberFormat="1" applyFont="1" applyFill="1" applyBorder="1" applyAlignment="1">
      <alignment horizontal="right"/>
      <protection/>
    </xf>
    <xf numFmtId="190" fontId="11" fillId="0" borderId="128" xfId="21" applyNumberFormat="1" applyFont="1" applyFill="1" applyBorder="1" applyAlignment="1">
      <alignment horizontal="right"/>
      <protection/>
    </xf>
    <xf numFmtId="0" fontId="3" fillId="0" borderId="129" xfId="21" applyNumberFormat="1" applyFont="1" applyBorder="1" applyAlignment="1">
      <alignment/>
      <protection/>
    </xf>
    <xf numFmtId="3" fontId="3" fillId="0" borderId="130" xfId="21" applyNumberFormat="1" applyFont="1" applyFill="1" applyBorder="1" applyAlignment="1">
      <alignment/>
      <protection/>
    </xf>
    <xf numFmtId="190" fontId="11" fillId="0" borderId="131" xfId="21" applyNumberFormat="1" applyFont="1" applyFill="1" applyBorder="1" applyAlignment="1">
      <alignment horizontal="right"/>
      <protection/>
    </xf>
    <xf numFmtId="3" fontId="3" fillId="0" borderId="117" xfId="21" applyNumberFormat="1" applyFont="1" applyFill="1" applyBorder="1" applyAlignment="1">
      <alignment/>
      <protection/>
    </xf>
    <xf numFmtId="3" fontId="3" fillId="0" borderId="132" xfId="21" applyNumberFormat="1" applyFont="1" applyFill="1" applyBorder="1" applyAlignment="1">
      <alignment/>
      <protection/>
    </xf>
    <xf numFmtId="3" fontId="3" fillId="0" borderId="133" xfId="21" applyNumberFormat="1" applyFont="1" applyFill="1" applyBorder="1" applyAlignment="1">
      <alignment/>
      <protection/>
    </xf>
    <xf numFmtId="0" fontId="11" fillId="0" borderId="44" xfId="21" applyNumberFormat="1" applyFont="1" applyFill="1" applyBorder="1" applyAlignment="1">
      <alignment/>
      <protection/>
    </xf>
    <xf numFmtId="0" fontId="3" fillId="0" borderId="134" xfId="21" applyNumberFormat="1" applyFont="1" applyFill="1" applyBorder="1" applyAlignment="1">
      <alignment/>
      <protection/>
    </xf>
    <xf numFmtId="3" fontId="3" fillId="0" borderId="135" xfId="21" applyNumberFormat="1" applyFont="1" applyFill="1" applyBorder="1" applyAlignment="1">
      <alignment/>
      <protection/>
    </xf>
    <xf numFmtId="190" fontId="11" fillId="0" borderId="136" xfId="21" applyNumberFormat="1" applyFont="1" applyFill="1" applyBorder="1" applyAlignment="1">
      <alignment horizontal="right"/>
      <protection/>
    </xf>
    <xf numFmtId="3" fontId="3" fillId="0" borderId="137" xfId="21" applyNumberFormat="1" applyFont="1" applyFill="1" applyBorder="1" applyAlignment="1">
      <alignment/>
      <protection/>
    </xf>
    <xf numFmtId="3" fontId="3" fillId="0" borderId="138" xfId="21" applyNumberFormat="1" applyFont="1" applyFill="1" applyBorder="1" applyAlignment="1">
      <alignment/>
      <protection/>
    </xf>
    <xf numFmtId="190" fontId="11" fillId="0" borderId="139" xfId="21" applyNumberFormat="1" applyFont="1" applyFill="1" applyBorder="1" applyAlignment="1">
      <alignment horizontal="right"/>
      <protection/>
    </xf>
    <xf numFmtId="3" fontId="3" fillId="0" borderId="75" xfId="21" applyNumberFormat="1" applyFont="1" applyFill="1" applyBorder="1" applyAlignment="1">
      <alignment/>
      <protection/>
    </xf>
    <xf numFmtId="3" fontId="3" fillId="0" borderId="140" xfId="21" applyNumberFormat="1" applyFont="1" applyFill="1" applyBorder="1" applyAlignment="1">
      <alignment/>
      <protection/>
    </xf>
    <xf numFmtId="0" fontId="2" fillId="0" borderId="14" xfId="21" applyNumberFormat="1" applyFont="1" applyFill="1" applyBorder="1" applyAlignment="1">
      <alignment/>
      <protection/>
    </xf>
    <xf numFmtId="0" fontId="12" fillId="0" borderId="5" xfId="21" applyNumberFormat="1" applyFont="1" applyFill="1" applyBorder="1" applyAlignment="1">
      <alignment/>
      <protection/>
    </xf>
    <xf numFmtId="3" fontId="12" fillId="0" borderId="14" xfId="21" applyNumberFormat="1" applyFont="1" applyFill="1" applyBorder="1" applyAlignment="1">
      <alignment/>
      <protection/>
    </xf>
    <xf numFmtId="190" fontId="11" fillId="0" borderId="123" xfId="21" applyNumberFormat="1" applyFont="1" applyFill="1" applyBorder="1" applyAlignment="1">
      <alignment horizontal="right"/>
      <protection/>
    </xf>
    <xf numFmtId="3" fontId="12" fillId="0" borderId="141" xfId="21" applyNumberFormat="1" applyFont="1" applyFill="1" applyBorder="1" applyAlignment="1">
      <alignment/>
      <protection/>
    </xf>
    <xf numFmtId="3" fontId="12" fillId="0" borderId="142" xfId="21" applyNumberFormat="1" applyFont="1" applyFill="1" applyBorder="1" applyAlignment="1">
      <alignment/>
      <protection/>
    </xf>
    <xf numFmtId="3" fontId="12" fillId="0" borderId="0" xfId="21" applyNumberFormat="1" applyFont="1" applyFill="1" applyBorder="1" applyAlignment="1">
      <alignment/>
      <protection/>
    </xf>
    <xf numFmtId="3" fontId="12" fillId="0" borderId="143" xfId="21" applyNumberFormat="1" applyFont="1" applyFill="1" applyBorder="1" applyAlignment="1">
      <alignment/>
      <protection/>
    </xf>
    <xf numFmtId="190" fontId="11" fillId="0" borderId="144" xfId="21" applyNumberFormat="1" applyFont="1" applyFill="1" applyBorder="1" applyAlignment="1">
      <alignment horizontal="right"/>
      <protection/>
    </xf>
    <xf numFmtId="190" fontId="11" fillId="0" borderId="145" xfId="21" applyNumberFormat="1" applyFont="1" applyFill="1" applyBorder="1" applyAlignment="1">
      <alignment horizontal="right"/>
      <protection/>
    </xf>
    <xf numFmtId="190" fontId="11" fillId="0" borderId="146" xfId="21" applyNumberFormat="1" applyFont="1" applyFill="1" applyBorder="1" applyAlignment="1">
      <alignment horizontal="right"/>
      <protection/>
    </xf>
    <xf numFmtId="190" fontId="11" fillId="0" borderId="147" xfId="21" applyNumberFormat="1" applyFont="1" applyFill="1" applyBorder="1" applyAlignment="1">
      <alignment horizontal="right"/>
      <protection/>
    </xf>
    <xf numFmtId="190" fontId="11" fillId="0" borderId="148" xfId="21" applyNumberFormat="1" applyFont="1" applyFill="1" applyBorder="1" applyAlignment="1">
      <alignment horizontal="right"/>
      <protection/>
    </xf>
    <xf numFmtId="190" fontId="11" fillId="0" borderId="149" xfId="21" applyNumberFormat="1" applyFont="1" applyFill="1" applyBorder="1" applyAlignment="1">
      <alignment horizontal="right"/>
      <protection/>
    </xf>
    <xf numFmtId="190" fontId="11" fillId="0" borderId="133" xfId="21" applyNumberFormat="1" applyFont="1" applyFill="1" applyBorder="1" applyAlignment="1">
      <alignment horizontal="right"/>
      <protection/>
    </xf>
    <xf numFmtId="3" fontId="3" fillId="0" borderId="73" xfId="21" applyNumberFormat="1" applyFont="1" applyFill="1" applyBorder="1" applyAlignment="1">
      <alignment/>
      <protection/>
    </xf>
    <xf numFmtId="3" fontId="3" fillId="0" borderId="32" xfId="21" applyNumberFormat="1" applyFont="1" applyFill="1" applyBorder="1" applyAlignment="1">
      <alignment/>
      <protection/>
    </xf>
    <xf numFmtId="3" fontId="3" fillId="0" borderId="5" xfId="21" applyNumberFormat="1" applyFont="1" applyFill="1" applyBorder="1" applyAlignment="1">
      <alignment/>
      <protection/>
    </xf>
    <xf numFmtId="3" fontId="3" fillId="0" borderId="74" xfId="21" applyNumberFormat="1" applyFont="1" applyFill="1" applyBorder="1" applyAlignment="1">
      <alignment/>
      <protection/>
    </xf>
    <xf numFmtId="190" fontId="11" fillId="0" borderId="150" xfId="21" applyNumberFormat="1" applyFont="1" applyFill="1" applyBorder="1" applyAlignment="1">
      <alignment horizontal="right"/>
      <protection/>
    </xf>
    <xf numFmtId="3" fontId="3" fillId="0" borderId="151" xfId="21" applyNumberFormat="1" applyFont="1" applyFill="1" applyBorder="1" applyAlignment="1">
      <alignment/>
      <protection/>
    </xf>
    <xf numFmtId="3" fontId="3" fillId="0" borderId="139" xfId="21" applyNumberFormat="1" applyFont="1" applyFill="1" applyBorder="1" applyAlignment="1">
      <alignment/>
      <protection/>
    </xf>
    <xf numFmtId="3" fontId="3" fillId="0" borderId="152" xfId="21" applyNumberFormat="1" applyFont="1" applyFill="1" applyBorder="1" applyAlignment="1">
      <alignment/>
      <protection/>
    </xf>
    <xf numFmtId="190" fontId="11" fillId="0" borderId="48" xfId="21" applyNumberFormat="1" applyFont="1" applyFill="1" applyBorder="1" applyAlignment="1">
      <alignment horizontal="right"/>
      <protection/>
    </xf>
    <xf numFmtId="0" fontId="3" fillId="0" borderId="153" xfId="21" applyNumberFormat="1" applyFont="1" applyBorder="1" applyAlignment="1">
      <alignment/>
      <protection/>
    </xf>
    <xf numFmtId="190" fontId="11" fillId="0" borderId="154" xfId="21" applyNumberFormat="1" applyFont="1" applyFill="1" applyBorder="1" applyAlignment="1">
      <alignment horizontal="right"/>
      <protection/>
    </xf>
    <xf numFmtId="0" fontId="11" fillId="0" borderId="27" xfId="21" applyNumberFormat="1" applyFont="1" applyFill="1" applyBorder="1" applyAlignment="1">
      <alignment/>
      <protection/>
    </xf>
    <xf numFmtId="190" fontId="11" fillId="0" borderId="155" xfId="21" applyNumberFormat="1" applyFont="1" applyFill="1" applyBorder="1" applyAlignment="1">
      <alignment horizontal="right"/>
      <protection/>
    </xf>
    <xf numFmtId="0" fontId="11" fillId="0" borderId="14" xfId="21" applyNumberFormat="1" applyFont="1" applyFill="1" applyBorder="1" applyAlignment="1">
      <alignment/>
      <protection/>
    </xf>
    <xf numFmtId="3" fontId="3" fillId="0" borderId="121" xfId="21" applyNumberFormat="1" applyFont="1" applyFill="1" applyBorder="1" applyAlignment="1">
      <alignment/>
      <protection/>
    </xf>
    <xf numFmtId="190" fontId="11" fillId="0" borderId="59" xfId="21" applyNumberFormat="1" applyFont="1" applyFill="1" applyBorder="1" applyAlignment="1">
      <alignment horizontal="right"/>
      <protection/>
    </xf>
    <xf numFmtId="190" fontId="11" fillId="0" borderId="156" xfId="21" applyNumberFormat="1" applyFont="1" applyFill="1" applyBorder="1" applyAlignment="1">
      <alignment horizontal="right"/>
      <protection/>
    </xf>
    <xf numFmtId="190" fontId="11" fillId="0" borderId="157" xfId="21" applyNumberFormat="1" applyFont="1" applyFill="1" applyBorder="1" applyAlignment="1">
      <alignment horizontal="right"/>
      <protection/>
    </xf>
    <xf numFmtId="190" fontId="11" fillId="0" borderId="158" xfId="21" applyNumberFormat="1" applyFont="1" applyFill="1" applyBorder="1" applyAlignment="1">
      <alignment horizontal="right"/>
      <protection/>
    </xf>
    <xf numFmtId="190" fontId="11" fillId="0" borderId="159" xfId="21" applyNumberFormat="1" applyFont="1" applyFill="1" applyBorder="1" applyAlignment="1">
      <alignment horizontal="right"/>
      <protection/>
    </xf>
    <xf numFmtId="190" fontId="11" fillId="0" borderId="160" xfId="21" applyNumberFormat="1" applyFont="1" applyFill="1" applyBorder="1" applyAlignment="1">
      <alignment horizontal="right"/>
      <protection/>
    </xf>
    <xf numFmtId="3" fontId="3" fillId="0" borderId="161" xfId="21" applyNumberFormat="1" applyFont="1" applyFill="1" applyBorder="1" applyAlignment="1">
      <alignment/>
      <protection/>
    </xf>
    <xf numFmtId="190" fontId="11" fillId="0" borderId="162" xfId="21" applyNumberFormat="1" applyFont="1" applyFill="1" applyBorder="1" applyAlignment="1">
      <alignment horizontal="right"/>
      <protection/>
    </xf>
    <xf numFmtId="3" fontId="12" fillId="0" borderId="163" xfId="21" applyNumberFormat="1" applyFont="1" applyFill="1" applyBorder="1" applyAlignment="1">
      <alignment/>
      <protection/>
    </xf>
    <xf numFmtId="3" fontId="12" fillId="0" borderId="164" xfId="21" applyNumberFormat="1" applyFont="1" applyFill="1" applyBorder="1" applyAlignment="1">
      <alignment/>
      <protection/>
    </xf>
    <xf numFmtId="3" fontId="12" fillId="0" borderId="165" xfId="21" applyNumberFormat="1" applyFont="1" applyFill="1" applyBorder="1" applyAlignment="1">
      <alignment/>
      <protection/>
    </xf>
    <xf numFmtId="190" fontId="11" fillId="0" borderId="166" xfId="21" applyNumberFormat="1" applyFont="1" applyFill="1" applyBorder="1" applyAlignment="1">
      <alignment horizontal="right"/>
      <protection/>
    </xf>
    <xf numFmtId="190" fontId="11" fillId="0" borderId="167" xfId="21" applyNumberFormat="1" applyFont="1" applyFill="1" applyBorder="1" applyAlignment="1">
      <alignment horizontal="right"/>
      <protection/>
    </xf>
    <xf numFmtId="190" fontId="11" fillId="0" borderId="168" xfId="21" applyNumberFormat="1" applyFont="1" applyFill="1" applyBorder="1" applyAlignment="1">
      <alignment horizontal="right"/>
      <protection/>
    </xf>
    <xf numFmtId="190" fontId="11" fillId="0" borderId="169" xfId="21" applyNumberFormat="1" applyFont="1" applyFill="1" applyBorder="1" applyAlignment="1">
      <alignment horizontal="right"/>
      <protection/>
    </xf>
    <xf numFmtId="190" fontId="11" fillId="0" borderId="170" xfId="21" applyNumberFormat="1" applyFont="1" applyFill="1" applyBorder="1" applyAlignment="1">
      <alignment horizontal="right"/>
      <protection/>
    </xf>
    <xf numFmtId="190" fontId="11" fillId="0" borderId="90" xfId="21" applyNumberFormat="1" applyFont="1" applyFill="1" applyBorder="1" applyAlignment="1">
      <alignment horizontal="right"/>
      <protection/>
    </xf>
    <xf numFmtId="190" fontId="11" fillId="0" borderId="56" xfId="21" applyNumberFormat="1" applyFont="1" applyFill="1" applyBorder="1" applyAlignment="1">
      <alignment horizontal="right"/>
      <protection/>
    </xf>
    <xf numFmtId="3" fontId="3" fillId="0" borderId="120" xfId="21" applyNumberFormat="1" applyFont="1" applyFill="1" applyBorder="1" applyAlignment="1">
      <alignment/>
      <protection/>
    </xf>
    <xf numFmtId="3" fontId="3" fillId="0" borderId="57" xfId="21" applyNumberFormat="1" applyFont="1" applyFill="1" applyBorder="1" applyAlignment="1">
      <alignment/>
      <protection/>
    </xf>
    <xf numFmtId="3" fontId="3" fillId="0" borderId="171" xfId="21" applyNumberFormat="1" applyFont="1" applyFill="1" applyBorder="1" applyAlignment="1">
      <alignment/>
      <protection/>
    </xf>
    <xf numFmtId="190" fontId="11" fillId="0" borderId="172" xfId="21" applyNumberFormat="1" applyFont="1" applyFill="1" applyBorder="1" applyAlignment="1">
      <alignment horizontal="right"/>
      <protection/>
    </xf>
    <xf numFmtId="3" fontId="3" fillId="0" borderId="173" xfId="21" applyNumberFormat="1" applyFont="1" applyFill="1" applyBorder="1" applyAlignment="1">
      <alignment/>
      <protection/>
    </xf>
    <xf numFmtId="0" fontId="3" fillId="0" borderId="174" xfId="21" applyNumberFormat="1" applyFont="1" applyBorder="1" applyAlignment="1">
      <alignment/>
      <protection/>
    </xf>
    <xf numFmtId="3" fontId="3" fillId="0" borderId="157" xfId="21" applyNumberFormat="1" applyFont="1" applyFill="1" applyBorder="1" applyAlignment="1">
      <alignment/>
      <protection/>
    </xf>
    <xf numFmtId="190" fontId="11" fillId="0" borderId="77" xfId="21" applyNumberFormat="1" applyFont="1" applyFill="1" applyBorder="1" applyAlignment="1">
      <alignment horizontal="right"/>
      <protection/>
    </xf>
    <xf numFmtId="190" fontId="11" fillId="0" borderId="175" xfId="21" applyNumberFormat="1" applyFont="1" applyFill="1" applyBorder="1" applyAlignment="1">
      <alignment horizontal="right"/>
      <protection/>
    </xf>
    <xf numFmtId="0" fontId="12" fillId="0" borderId="176" xfId="21" applyNumberFormat="1" applyFont="1" applyFill="1" applyBorder="1" applyAlignment="1">
      <alignment/>
      <protection/>
    </xf>
    <xf numFmtId="3" fontId="12" fillId="0" borderId="12" xfId="21" applyNumberFormat="1" applyFont="1" applyFill="1" applyBorder="1" applyAlignment="1">
      <alignment/>
      <protection/>
    </xf>
    <xf numFmtId="3" fontId="12" fillId="0" borderId="177" xfId="21" applyNumberFormat="1" applyFont="1" applyFill="1" applyBorder="1" applyAlignment="1">
      <alignment/>
      <protection/>
    </xf>
    <xf numFmtId="3" fontId="12" fillId="0" borderId="178" xfId="21" applyNumberFormat="1" applyFont="1" applyFill="1" applyBorder="1" applyAlignment="1">
      <alignment/>
      <protection/>
    </xf>
    <xf numFmtId="3" fontId="12" fillId="0" borderId="179" xfId="21" applyNumberFormat="1" applyFont="1" applyFill="1" applyBorder="1" applyAlignment="1">
      <alignment/>
      <protection/>
    </xf>
    <xf numFmtId="0" fontId="3" fillId="0" borderId="180" xfId="21" applyNumberFormat="1" applyFont="1" applyFill="1" applyBorder="1" applyAlignment="1">
      <alignment/>
      <protection/>
    </xf>
    <xf numFmtId="190" fontId="11" fillId="0" borderId="72" xfId="21" applyNumberFormat="1" applyFont="1" applyFill="1" applyBorder="1" applyAlignment="1">
      <alignment horizontal="right"/>
      <protection/>
    </xf>
    <xf numFmtId="0" fontId="11" fillId="0" borderId="75" xfId="21" applyNumberFormat="1" applyFont="1" applyFill="1" applyBorder="1" applyAlignment="1">
      <alignment/>
      <protection/>
    </xf>
    <xf numFmtId="190" fontId="11" fillId="0" borderId="181" xfId="21" applyNumberFormat="1" applyFont="1" applyFill="1" applyBorder="1" applyAlignment="1">
      <alignment horizontal="right"/>
      <protection/>
    </xf>
    <xf numFmtId="0" fontId="2" fillId="0" borderId="79" xfId="21" applyNumberFormat="1" applyFont="1" applyFill="1" applyBorder="1" applyAlignment="1">
      <alignment/>
      <protection/>
    </xf>
    <xf numFmtId="3" fontId="12" fillId="0" borderId="176" xfId="21" applyNumberFormat="1" applyFont="1" applyFill="1" applyBorder="1" applyAlignment="1">
      <alignment/>
      <protection/>
    </xf>
    <xf numFmtId="3" fontId="12" fillId="0" borderId="182" xfId="21" applyNumberFormat="1" applyFont="1" applyFill="1" applyBorder="1" applyAlignment="1">
      <alignment/>
      <protection/>
    </xf>
    <xf numFmtId="190" fontId="11" fillId="0" borderId="183" xfId="21" applyNumberFormat="1" applyFont="1" applyFill="1" applyBorder="1" applyAlignment="1">
      <alignment horizontal="right"/>
      <protection/>
    </xf>
    <xf numFmtId="3" fontId="12" fillId="0" borderId="184" xfId="21" applyNumberFormat="1" applyFont="1" applyFill="1" applyBorder="1" applyAlignment="1">
      <alignment/>
      <protection/>
    </xf>
    <xf numFmtId="190" fontId="11" fillId="0" borderId="82" xfId="21" applyNumberFormat="1" applyFont="1" applyFill="1" applyBorder="1" applyAlignment="1">
      <alignment horizontal="right"/>
      <protection/>
    </xf>
    <xf numFmtId="3" fontId="12" fillId="0" borderId="185" xfId="21" applyNumberFormat="1" applyFont="1" applyFill="1" applyBorder="1" applyAlignment="1">
      <alignment/>
      <protection/>
    </xf>
    <xf numFmtId="3" fontId="12" fillId="0" borderId="186" xfId="21" applyNumberFormat="1" applyFont="1" applyFill="1" applyBorder="1" applyAlignment="1">
      <alignment/>
      <protection/>
    </xf>
    <xf numFmtId="0" fontId="11" fillId="0" borderId="100" xfId="21" applyNumberFormat="1" applyFont="1" applyFill="1" applyBorder="1" applyAlignment="1">
      <alignment/>
      <protection/>
    </xf>
    <xf numFmtId="0" fontId="3" fillId="0" borderId="111" xfId="21" applyNumberFormat="1" applyFont="1" applyFill="1" applyBorder="1" applyAlignment="1">
      <alignment/>
      <protection/>
    </xf>
    <xf numFmtId="3" fontId="3" fillId="0" borderId="76" xfId="21" applyNumberFormat="1" applyFont="1" applyFill="1" applyBorder="1" applyAlignment="1">
      <alignment/>
      <protection/>
    </xf>
    <xf numFmtId="190" fontId="11" fillId="0" borderId="187" xfId="21" applyNumberFormat="1" applyFont="1" applyFill="1" applyBorder="1" applyAlignment="1">
      <alignment horizontal="right"/>
      <protection/>
    </xf>
    <xf numFmtId="3" fontId="3" fillId="0" borderId="102" xfId="21" applyNumberFormat="1" applyFont="1" applyFill="1" applyBorder="1" applyAlignment="1">
      <alignment/>
      <protection/>
    </xf>
    <xf numFmtId="0" fontId="11" fillId="0" borderId="0" xfId="21" applyNumberFormat="1" applyFont="1" applyFill="1" applyBorder="1" applyAlignment="1">
      <alignment/>
      <protection/>
    </xf>
    <xf numFmtId="0" fontId="3" fillId="0" borderId="0" xfId="21" applyNumberFormat="1" applyFont="1" applyFill="1" applyBorder="1" applyAlignment="1">
      <alignment/>
      <protection/>
    </xf>
    <xf numFmtId="0" fontId="3" fillId="0" borderId="0" xfId="21" applyNumberFormat="1" applyFont="1" applyBorder="1" applyAlignment="1">
      <alignment/>
      <protection/>
    </xf>
    <xf numFmtId="0" fontId="3" fillId="0" borderId="10" xfId="21" applyNumberFormat="1" applyFont="1" applyFill="1" applyBorder="1" applyAlignment="1">
      <alignment/>
      <protection/>
    </xf>
    <xf numFmtId="3" fontId="3" fillId="0" borderId="10" xfId="21" applyNumberFormat="1" applyFont="1" applyFill="1" applyBorder="1" applyAlignment="1">
      <alignment/>
      <protection/>
    </xf>
    <xf numFmtId="0" fontId="3" fillId="0" borderId="188" xfId="21" applyNumberFormat="1" applyFont="1" applyFill="1" applyBorder="1" applyAlignment="1">
      <alignment horizontal="center"/>
      <protection/>
    </xf>
    <xf numFmtId="0" fontId="3" fillId="0" borderId="189" xfId="21" applyNumberFormat="1" applyFont="1" applyFill="1" applyBorder="1" applyAlignment="1">
      <alignment horizontal="center"/>
      <protection/>
    </xf>
    <xf numFmtId="0" fontId="8" fillId="0" borderId="189" xfId="21" applyNumberFormat="1" applyFont="1" applyFill="1" applyBorder="1" applyAlignment="1">
      <alignment horizontal="center"/>
      <protection/>
    </xf>
    <xf numFmtId="0" fontId="8" fillId="0" borderId="190" xfId="21" applyNumberFormat="1" applyFont="1" applyFill="1" applyBorder="1" applyAlignment="1">
      <alignment horizontal="center"/>
      <protection/>
    </xf>
    <xf numFmtId="0" fontId="3" fillId="0" borderId="75" xfId="21" applyNumberFormat="1" applyFont="1" applyFill="1" applyBorder="1" applyAlignment="1">
      <alignment horizontal="center"/>
      <protection/>
    </xf>
    <xf numFmtId="0" fontId="8" fillId="0" borderId="191" xfId="21" applyNumberFormat="1" applyFont="1" applyFill="1" applyBorder="1" applyAlignment="1">
      <alignment horizontal="center"/>
      <protection/>
    </xf>
    <xf numFmtId="3" fontId="3" fillId="0" borderId="12" xfId="21" applyNumberFormat="1" applyFont="1" applyFill="1" applyBorder="1" applyAlignment="1">
      <alignment/>
      <protection/>
    </xf>
    <xf numFmtId="3" fontId="3" fillId="0" borderId="179" xfId="21" applyNumberFormat="1" applyFont="1" applyFill="1" applyBorder="1" applyAlignment="1">
      <alignment/>
      <protection/>
    </xf>
    <xf numFmtId="0" fontId="3" fillId="0" borderId="169" xfId="21" applyNumberFormat="1" applyFont="1" applyBorder="1" applyAlignment="1">
      <alignment/>
      <protection/>
    </xf>
    <xf numFmtId="190" fontId="11" fillId="0" borderId="192" xfId="21" applyNumberFormat="1" applyFont="1" applyFill="1" applyBorder="1" applyAlignment="1">
      <alignment horizontal="right"/>
      <protection/>
    </xf>
    <xf numFmtId="3" fontId="3" fillId="0" borderId="108" xfId="21" applyNumberFormat="1" applyFont="1" applyFill="1" applyBorder="1" applyAlignment="1">
      <alignment/>
      <protection/>
    </xf>
    <xf numFmtId="0" fontId="11" fillId="0" borderId="54" xfId="21" applyNumberFormat="1" applyFont="1" applyFill="1" applyBorder="1" applyAlignment="1">
      <alignment/>
      <protection/>
    </xf>
    <xf numFmtId="190" fontId="11" fillId="0" borderId="193" xfId="21" applyNumberFormat="1" applyFont="1" applyFill="1" applyBorder="1" applyAlignment="1">
      <alignment horizontal="right"/>
      <protection/>
    </xf>
    <xf numFmtId="3" fontId="12" fillId="0" borderId="194" xfId="21" applyNumberFormat="1" applyFont="1" applyFill="1" applyBorder="1" applyAlignment="1">
      <alignment/>
      <protection/>
    </xf>
    <xf numFmtId="3" fontId="12" fillId="0" borderId="195" xfId="21" applyNumberFormat="1" applyFont="1" applyFill="1" applyBorder="1" applyAlignment="1">
      <alignment/>
      <protection/>
    </xf>
    <xf numFmtId="190" fontId="11" fillId="0" borderId="196" xfId="21" applyNumberFormat="1" applyFont="1" applyFill="1" applyBorder="1" applyAlignment="1">
      <alignment horizontal="right"/>
      <protection/>
    </xf>
    <xf numFmtId="190" fontId="11" fillId="0" borderId="197" xfId="21" applyNumberFormat="1" applyFont="1" applyFill="1" applyBorder="1" applyAlignment="1">
      <alignment horizontal="right"/>
      <protection/>
    </xf>
    <xf numFmtId="3" fontId="3" fillId="0" borderId="198" xfId="21" applyNumberFormat="1" applyFont="1" applyFill="1" applyBorder="1" applyAlignment="1">
      <alignment/>
      <protection/>
    </xf>
    <xf numFmtId="3" fontId="3" fillId="0" borderId="156" xfId="21" applyNumberFormat="1" applyFont="1" applyFill="1" applyBorder="1" applyAlignment="1">
      <alignment/>
      <protection/>
    </xf>
    <xf numFmtId="0" fontId="3" fillId="0" borderId="158" xfId="21" applyNumberFormat="1" applyFont="1" applyBorder="1" applyAlignment="1">
      <alignment/>
      <protection/>
    </xf>
    <xf numFmtId="3" fontId="3" fillId="0" borderId="175" xfId="21" applyNumberFormat="1" applyFont="1" applyFill="1" applyBorder="1" applyAlignment="1">
      <alignment/>
      <protection/>
    </xf>
    <xf numFmtId="0" fontId="2" fillId="0" borderId="14" xfId="21" applyNumberFormat="1" applyFont="1" applyFill="1" applyAlignment="1">
      <alignment/>
      <protection/>
    </xf>
    <xf numFmtId="3" fontId="12" fillId="0" borderId="199" xfId="21" applyNumberFormat="1" applyFont="1" applyFill="1" applyBorder="1" applyAlignment="1">
      <alignment/>
      <protection/>
    </xf>
    <xf numFmtId="3" fontId="3" fillId="0" borderId="200" xfId="21" applyNumberFormat="1" applyFont="1" applyFill="1" applyBorder="1" applyAlignment="1">
      <alignment/>
      <protection/>
    </xf>
    <xf numFmtId="3" fontId="3" fillId="0" borderId="201" xfId="21" applyNumberFormat="1" applyFont="1" applyFill="1" applyBorder="1" applyAlignment="1">
      <alignment/>
      <protection/>
    </xf>
    <xf numFmtId="0" fontId="3" fillId="0" borderId="8" xfId="21" applyNumberFormat="1" applyFont="1" applyBorder="1" applyAlignment="1">
      <alignment/>
      <protection/>
    </xf>
    <xf numFmtId="3" fontId="3" fillId="0" borderId="202" xfId="21" applyNumberFormat="1" applyFont="1" applyFill="1" applyBorder="1" applyAlignment="1">
      <alignment/>
      <protection/>
    </xf>
    <xf numFmtId="190" fontId="11" fillId="0" borderId="203" xfId="21" applyNumberFormat="1" applyFont="1" applyFill="1" applyBorder="1" applyAlignment="1">
      <alignment horizontal="right"/>
      <protection/>
    </xf>
    <xf numFmtId="190" fontId="11" fillId="0" borderId="204" xfId="21" applyNumberFormat="1" applyFont="1" applyFill="1" applyBorder="1" applyAlignment="1">
      <alignment horizontal="right"/>
      <protection/>
    </xf>
    <xf numFmtId="3" fontId="3" fillId="0" borderId="205" xfId="21" applyNumberFormat="1" applyFont="1" applyFill="1" applyBorder="1" applyAlignment="1">
      <alignment/>
      <protection/>
    </xf>
    <xf numFmtId="0" fontId="3" fillId="0" borderId="206" xfId="21" applyNumberFormat="1" applyFont="1" applyBorder="1" applyAlignment="1">
      <alignment/>
      <protection/>
    </xf>
    <xf numFmtId="3" fontId="12" fillId="0" borderId="207" xfId="21" applyNumberFormat="1" applyFont="1" applyFill="1" applyBorder="1" applyAlignment="1">
      <alignment/>
      <protection/>
    </xf>
    <xf numFmtId="3" fontId="12" fillId="0" borderId="74" xfId="21" applyNumberFormat="1" applyFont="1" applyFill="1" applyBorder="1" applyAlignment="1">
      <alignment/>
      <protection/>
    </xf>
    <xf numFmtId="3" fontId="3" fillId="0" borderId="145" xfId="21" applyNumberFormat="1" applyFont="1" applyFill="1" applyBorder="1" applyAlignment="1">
      <alignment/>
      <protection/>
    </xf>
    <xf numFmtId="0" fontId="3" fillId="0" borderId="208" xfId="21" applyNumberFormat="1" applyFont="1" applyBorder="1" applyAlignment="1">
      <alignment/>
      <protection/>
    </xf>
    <xf numFmtId="3" fontId="3" fillId="0" borderId="209" xfId="21" applyNumberFormat="1" applyFont="1" applyFill="1" applyBorder="1" applyAlignment="1">
      <alignment/>
      <protection/>
    </xf>
    <xf numFmtId="190" fontId="11" fillId="0" borderId="210" xfId="21" applyNumberFormat="1" applyFont="1" applyFill="1" applyBorder="1" applyAlignment="1">
      <alignment horizontal="right"/>
      <protection/>
    </xf>
    <xf numFmtId="3" fontId="3" fillId="0" borderId="211" xfId="21" applyNumberFormat="1" applyFont="1" applyFill="1" applyBorder="1" applyAlignment="1">
      <alignment/>
      <protection/>
    </xf>
    <xf numFmtId="3" fontId="3" fillId="0" borderId="9" xfId="21" applyNumberFormat="1" applyFont="1" applyFill="1" applyBorder="1" applyAlignment="1">
      <alignment/>
      <protection/>
    </xf>
    <xf numFmtId="190" fontId="11" fillId="0" borderId="212" xfId="21" applyNumberFormat="1" applyFont="1" applyFill="1" applyBorder="1" applyAlignment="1">
      <alignment horizontal="right"/>
      <protection/>
    </xf>
    <xf numFmtId="0" fontId="3" fillId="0" borderId="0" xfId="21" applyBorder="1">
      <alignment/>
      <protection/>
    </xf>
    <xf numFmtId="0" fontId="3" fillId="0" borderId="0" xfId="21" applyNumberFormat="1" applyFont="1" applyBorder="1" applyAlignment="1">
      <alignment horizontal="left"/>
      <protection/>
    </xf>
    <xf numFmtId="0" fontId="9" fillId="0" borderId="0" xfId="22" applyNumberFormat="1" applyFont="1" applyFill="1" applyAlignment="1">
      <alignment/>
      <protection/>
    </xf>
    <xf numFmtId="0" fontId="10" fillId="0" borderId="0" xfId="22" applyNumberFormat="1" applyFont="1" applyFill="1" applyAlignment="1">
      <alignment/>
      <protection/>
    </xf>
    <xf numFmtId="0" fontId="3" fillId="0" borderId="0" xfId="22" applyNumberFormat="1" applyFont="1" applyFill="1" applyAlignment="1">
      <alignment/>
      <protection/>
    </xf>
    <xf numFmtId="0" fontId="3" fillId="0" borderId="0" xfId="22" applyNumberFormat="1" applyFont="1" applyAlignment="1">
      <alignment/>
      <protection/>
    </xf>
    <xf numFmtId="0" fontId="3" fillId="0" borderId="0" xfId="22" applyNumberFormat="1" applyAlignment="1">
      <alignment/>
      <protection/>
    </xf>
    <xf numFmtId="0" fontId="3" fillId="0" borderId="20" xfId="22" applyNumberFormat="1" applyFont="1" applyFill="1" applyAlignment="1">
      <alignment/>
      <protection/>
    </xf>
    <xf numFmtId="0" fontId="3" fillId="0" borderId="6" xfId="22" applyNumberFormat="1" applyFont="1" applyFill="1" applyBorder="1" applyAlignment="1">
      <alignment/>
      <protection/>
    </xf>
    <xf numFmtId="0" fontId="3" fillId="0" borderId="15" xfId="22" applyNumberFormat="1" applyFont="1" applyFill="1" applyBorder="1" applyAlignment="1">
      <alignment/>
      <protection/>
    </xf>
    <xf numFmtId="0" fontId="3" fillId="0" borderId="14" xfId="22" applyNumberFormat="1" applyFont="1" applyAlignment="1">
      <alignment/>
      <protection/>
    </xf>
    <xf numFmtId="0" fontId="3" fillId="0" borderId="14" xfId="22" applyNumberFormat="1" applyFont="1" applyFill="1" applyAlignment="1">
      <alignment horizontal="center"/>
      <protection/>
    </xf>
    <xf numFmtId="0" fontId="3" fillId="0" borderId="7" xfId="22" applyNumberFormat="1" applyFont="1" applyFill="1" applyBorder="1" applyAlignment="1">
      <alignment horizontal="center"/>
      <protection/>
    </xf>
    <xf numFmtId="0" fontId="3" fillId="0" borderId="0" xfId="22" applyNumberFormat="1" applyFont="1" applyFill="1" applyBorder="1" applyAlignment="1">
      <alignment horizontal="center"/>
      <protection/>
    </xf>
    <xf numFmtId="0" fontId="3" fillId="0" borderId="15" xfId="22" applyNumberFormat="1" applyFont="1" applyFill="1" applyAlignment="1">
      <alignment/>
      <protection/>
    </xf>
    <xf numFmtId="0" fontId="3" fillId="0" borderId="15" xfId="22" applyNumberFormat="1" applyFont="1" applyFill="1" applyAlignment="1">
      <alignment horizontal="center"/>
      <protection/>
    </xf>
    <xf numFmtId="0" fontId="3" fillId="0" borderId="213" xfId="22" applyNumberFormat="1" applyFont="1" applyFill="1" applyBorder="1" applyAlignment="1">
      <alignment horizontal="center"/>
      <protection/>
    </xf>
    <xf numFmtId="0" fontId="3" fillId="0" borderId="14" xfId="22" applyNumberFormat="1" applyFont="1" applyFill="1" applyAlignment="1">
      <alignment/>
      <protection/>
    </xf>
    <xf numFmtId="0" fontId="3" fillId="0" borderId="7" xfId="22" applyNumberFormat="1" applyFont="1" applyFill="1" applyBorder="1" applyAlignment="1">
      <alignment/>
      <protection/>
    </xf>
    <xf numFmtId="0" fontId="3" fillId="0" borderId="0" xfId="22" applyNumberFormat="1" applyFont="1" applyFill="1" applyAlignment="1">
      <alignment horizontal="center"/>
      <protection/>
    </xf>
    <xf numFmtId="0" fontId="3" fillId="0" borderId="214" xfId="22" applyNumberFormat="1" applyFont="1" applyFill="1" applyBorder="1" applyAlignment="1">
      <alignment horizontal="center"/>
      <protection/>
    </xf>
    <xf numFmtId="0" fontId="3" fillId="0" borderId="0" xfId="22" applyNumberFormat="1" applyFont="1" applyFill="1" applyBorder="1" applyAlignment="1">
      <alignment/>
      <protection/>
    </xf>
    <xf numFmtId="0" fontId="12" fillId="0" borderId="20" xfId="22" applyNumberFormat="1" applyFont="1" applyFill="1" applyAlignment="1">
      <alignment/>
      <protection/>
    </xf>
    <xf numFmtId="0" fontId="12" fillId="0" borderId="21" xfId="22" applyNumberFormat="1" applyFont="1" applyFill="1" applyBorder="1" applyAlignment="1">
      <alignment/>
      <protection/>
    </xf>
    <xf numFmtId="3" fontId="12" fillId="0" borderId="15" xfId="22" applyNumberFormat="1" applyFont="1" applyFill="1" applyBorder="1" applyAlignment="1">
      <alignment/>
      <protection/>
    </xf>
    <xf numFmtId="3" fontId="12" fillId="0" borderId="39" xfId="22" applyNumberFormat="1" applyFont="1" applyFill="1" applyBorder="1" applyAlignment="1">
      <alignment/>
      <protection/>
    </xf>
    <xf numFmtId="187" fontId="12" fillId="0" borderId="15" xfId="22" applyNumberFormat="1" applyFont="1" applyFill="1" applyAlignment="1">
      <alignment/>
      <protection/>
    </xf>
    <xf numFmtId="187" fontId="12" fillId="0" borderId="53" xfId="22" applyNumberFormat="1" applyFont="1" applyFill="1" applyBorder="1" applyAlignment="1">
      <alignment/>
      <protection/>
    </xf>
    <xf numFmtId="187" fontId="12" fillId="0" borderId="213" xfId="22" applyNumberFormat="1" applyFont="1" applyFill="1" applyBorder="1" applyAlignment="1">
      <alignment/>
      <protection/>
    </xf>
    <xf numFmtId="0" fontId="12" fillId="0" borderId="14" xfId="22" applyNumberFormat="1" applyFont="1" applyAlignment="1">
      <alignment/>
      <protection/>
    </xf>
    <xf numFmtId="0" fontId="12" fillId="0" borderId="0" xfId="22" applyNumberFormat="1" applyFont="1" applyAlignment="1">
      <alignment/>
      <protection/>
    </xf>
    <xf numFmtId="0" fontId="11" fillId="0" borderId="27" xfId="22" applyNumberFormat="1" applyFont="1" applyFill="1" applyAlignment="1">
      <alignment/>
      <protection/>
    </xf>
    <xf numFmtId="0" fontId="3" fillId="0" borderId="28" xfId="22" applyNumberFormat="1" applyFont="1" applyFill="1" applyBorder="1" applyAlignment="1">
      <alignment/>
      <protection/>
    </xf>
    <xf numFmtId="3" fontId="3" fillId="0" borderId="29" xfId="22" applyNumberFormat="1" applyFont="1" applyFill="1" applyBorder="1" applyAlignment="1">
      <alignment/>
      <protection/>
    </xf>
    <xf numFmtId="0" fontId="3" fillId="0" borderId="27" xfId="22" applyNumberFormat="1" applyFont="1" applyFill="1" applyAlignment="1">
      <alignment/>
      <protection/>
    </xf>
    <xf numFmtId="187" fontId="3" fillId="0" borderId="29" xfId="22" applyNumberFormat="1" applyFont="1" applyFill="1" applyAlignment="1">
      <alignment/>
      <protection/>
    </xf>
    <xf numFmtId="3" fontId="3" fillId="0" borderId="27" xfId="22" applyNumberFormat="1" applyFont="1" applyFill="1" applyAlignment="1">
      <alignment/>
      <protection/>
    </xf>
    <xf numFmtId="187" fontId="3" fillId="0" borderId="215" xfId="22" applyNumberFormat="1" applyFont="1" applyFill="1" applyBorder="1" applyAlignment="1">
      <alignment/>
      <protection/>
    </xf>
    <xf numFmtId="0" fontId="11" fillId="0" borderId="14" xfId="22" applyNumberFormat="1" applyFont="1" applyFill="1" applyAlignment="1">
      <alignment/>
      <protection/>
    </xf>
    <xf numFmtId="3" fontId="3" fillId="0" borderId="0" xfId="22" applyNumberFormat="1" applyFont="1" applyFill="1" applyBorder="1" applyAlignment="1">
      <alignment/>
      <protection/>
    </xf>
    <xf numFmtId="187" fontId="3" fillId="0" borderId="0" xfId="22" applyNumberFormat="1" applyFont="1" applyFill="1" applyAlignment="1">
      <alignment/>
      <protection/>
    </xf>
    <xf numFmtId="3" fontId="3" fillId="0" borderId="14" xfId="22" applyNumberFormat="1" applyFont="1" applyFill="1" applyAlignment="1">
      <alignment/>
      <protection/>
    </xf>
    <xf numFmtId="187" fontId="3" fillId="0" borderId="214" xfId="22" applyNumberFormat="1" applyFont="1" applyFill="1" applyBorder="1" applyAlignment="1">
      <alignment/>
      <protection/>
    </xf>
    <xf numFmtId="0" fontId="2" fillId="0" borderId="20" xfId="22" applyNumberFormat="1" applyFont="1" applyFill="1" applyBorder="1" applyAlignment="1">
      <alignment/>
      <protection/>
    </xf>
    <xf numFmtId="0" fontId="12" fillId="0" borderId="6" xfId="22" applyNumberFormat="1" applyFont="1" applyFill="1" applyBorder="1" applyAlignment="1">
      <alignment/>
      <protection/>
    </xf>
    <xf numFmtId="3" fontId="12" fillId="0" borderId="124" xfId="22" applyNumberFormat="1" applyFont="1" applyFill="1" applyBorder="1" applyAlignment="1">
      <alignment/>
      <protection/>
    </xf>
    <xf numFmtId="0" fontId="12" fillId="0" borderId="79" xfId="22" applyNumberFormat="1" applyFont="1" applyFill="1" applyBorder="1" applyAlignment="1">
      <alignment/>
      <protection/>
    </xf>
    <xf numFmtId="0" fontId="11" fillId="0" borderId="44" xfId="22" applyNumberFormat="1" applyFont="1" applyFill="1" applyBorder="1" applyAlignment="1">
      <alignment/>
      <protection/>
    </xf>
    <xf numFmtId="0" fontId="3" fillId="0" borderId="216" xfId="22" applyNumberFormat="1" applyFont="1" applyFill="1" applyBorder="1" applyAlignment="1">
      <alignment/>
      <protection/>
    </xf>
    <xf numFmtId="3" fontId="3" fillId="0" borderId="217" xfId="22" applyNumberFormat="1" applyFont="1" applyFill="1" applyBorder="1" applyAlignment="1">
      <alignment/>
      <protection/>
    </xf>
    <xf numFmtId="0" fontId="3" fillId="0" borderId="161" xfId="22" applyNumberFormat="1" applyFont="1" applyFill="1" applyBorder="1" applyAlignment="1">
      <alignment/>
      <protection/>
    </xf>
    <xf numFmtId="187" fontId="3" fillId="0" borderId="217" xfId="22" applyNumberFormat="1" applyFont="1" applyFill="1" applyBorder="1" applyAlignment="1">
      <alignment/>
      <protection/>
    </xf>
    <xf numFmtId="3" fontId="3" fillId="0" borderId="161" xfId="22" applyNumberFormat="1" applyFont="1" applyFill="1" applyBorder="1" applyAlignment="1">
      <alignment/>
      <protection/>
    </xf>
    <xf numFmtId="187" fontId="3" fillId="0" borderId="218" xfId="22" applyNumberFormat="1" applyFont="1" applyFill="1" applyBorder="1" applyAlignment="1">
      <alignment/>
      <protection/>
    </xf>
    <xf numFmtId="0" fontId="2" fillId="0" borderId="14" xfId="22" applyNumberFormat="1" applyFont="1" applyFill="1" applyBorder="1" applyAlignment="1">
      <alignment/>
      <protection/>
    </xf>
    <xf numFmtId="0" fontId="12" fillId="0" borderId="7" xfId="22" applyNumberFormat="1" applyFont="1" applyFill="1" applyBorder="1" applyAlignment="1">
      <alignment/>
      <protection/>
    </xf>
    <xf numFmtId="3" fontId="12" fillId="0" borderId="0" xfId="22" applyNumberFormat="1" applyFont="1" applyFill="1" applyBorder="1" applyAlignment="1">
      <alignment/>
      <protection/>
    </xf>
    <xf numFmtId="0" fontId="12" fillId="0" borderId="14" xfId="22" applyNumberFormat="1" applyFont="1" applyFill="1" applyBorder="1" applyAlignment="1">
      <alignment/>
      <protection/>
    </xf>
    <xf numFmtId="3" fontId="12" fillId="0" borderId="14" xfId="22" applyNumberFormat="1" applyFont="1" applyFill="1" applyBorder="1" applyAlignment="1">
      <alignment/>
      <protection/>
    </xf>
    <xf numFmtId="3" fontId="12" fillId="0" borderId="79" xfId="22" applyNumberFormat="1" applyFont="1" applyFill="1" applyBorder="1" applyAlignment="1">
      <alignment/>
      <protection/>
    </xf>
    <xf numFmtId="0" fontId="11" fillId="0" borderId="27" xfId="22" applyNumberFormat="1" applyFont="1" applyFill="1" applyBorder="1" applyAlignment="1">
      <alignment/>
      <protection/>
    </xf>
    <xf numFmtId="0" fontId="3" fillId="0" borderId="27" xfId="22" applyNumberFormat="1" applyFont="1" applyFill="1" applyBorder="1" applyAlignment="1">
      <alignment/>
      <protection/>
    </xf>
    <xf numFmtId="187" fontId="3" fillId="0" borderId="29" xfId="22" applyNumberFormat="1" applyFont="1" applyFill="1" applyBorder="1" applyAlignment="1">
      <alignment/>
      <protection/>
    </xf>
    <xf numFmtId="3" fontId="3" fillId="0" borderId="27" xfId="22" applyNumberFormat="1" applyFont="1" applyFill="1" applyBorder="1" applyAlignment="1">
      <alignment/>
      <protection/>
    </xf>
    <xf numFmtId="0" fontId="11" fillId="0" borderId="14" xfId="22" applyNumberFormat="1" applyFont="1" applyFill="1" applyBorder="1" applyAlignment="1">
      <alignment/>
      <protection/>
    </xf>
    <xf numFmtId="0" fontId="3" fillId="0" borderId="14" xfId="22" applyNumberFormat="1" applyFont="1" applyFill="1" applyBorder="1" applyAlignment="1">
      <alignment/>
      <protection/>
    </xf>
    <xf numFmtId="187" fontId="3" fillId="0" borderId="0" xfId="22" applyNumberFormat="1" applyFont="1" applyFill="1" applyBorder="1" applyAlignment="1">
      <alignment/>
      <protection/>
    </xf>
    <xf numFmtId="3" fontId="3" fillId="0" borderId="14" xfId="22" applyNumberFormat="1" applyFont="1" applyFill="1" applyBorder="1" applyAlignment="1">
      <alignment/>
      <protection/>
    </xf>
    <xf numFmtId="0" fontId="3" fillId="0" borderId="14" xfId="22" applyNumberFormat="1" applyFont="1" applyFill="1" applyBorder="1" applyAlignment="1">
      <alignment horizontal="right"/>
      <protection/>
    </xf>
    <xf numFmtId="0" fontId="3" fillId="0" borderId="0" xfId="22" applyNumberFormat="1" applyFont="1" applyFill="1" applyBorder="1" applyAlignment="1">
      <alignment horizontal="right"/>
      <protection/>
    </xf>
    <xf numFmtId="0" fontId="3" fillId="0" borderId="14" xfId="22" applyNumberFormat="1" applyFont="1" applyFill="1" applyAlignment="1">
      <alignment horizontal="right"/>
      <protection/>
    </xf>
    <xf numFmtId="0" fontId="3" fillId="0" borderId="0" xfId="22" applyNumberFormat="1" applyFont="1" applyFill="1" applyAlignment="1">
      <alignment horizontal="right"/>
      <protection/>
    </xf>
    <xf numFmtId="0" fontId="12" fillId="0" borderId="79" xfId="22" applyNumberFormat="1" applyFont="1" applyFill="1" applyBorder="1" applyAlignment="1">
      <alignment horizontal="right"/>
      <protection/>
    </xf>
    <xf numFmtId="187" fontId="12" fillId="0" borderId="184" xfId="22" applyNumberFormat="1" applyFont="1" applyFill="1" applyBorder="1" applyAlignment="1">
      <alignment/>
      <protection/>
    </xf>
    <xf numFmtId="187" fontId="12" fillId="0" borderId="219" xfId="22" applyNumberFormat="1" applyFont="1" applyFill="1" applyBorder="1" applyAlignment="1">
      <alignment/>
      <protection/>
    </xf>
    <xf numFmtId="187" fontId="12" fillId="0" borderId="220" xfId="22" applyNumberFormat="1" applyFont="1" applyFill="1" applyBorder="1" applyAlignment="1">
      <alignment/>
      <protection/>
    </xf>
    <xf numFmtId="0" fontId="11" fillId="0" borderId="75" xfId="22" applyNumberFormat="1" applyFont="1" applyFill="1" applyBorder="1" applyAlignment="1">
      <alignment/>
      <protection/>
    </xf>
    <xf numFmtId="0" fontId="3" fillId="0" borderId="4" xfId="22" applyNumberFormat="1" applyFont="1" applyFill="1" applyBorder="1" applyAlignment="1">
      <alignment/>
      <protection/>
    </xf>
    <xf numFmtId="3" fontId="3" fillId="0" borderId="10" xfId="22" applyNumberFormat="1" applyFont="1" applyFill="1" applyBorder="1" applyAlignment="1">
      <alignment/>
      <protection/>
    </xf>
    <xf numFmtId="0" fontId="3" fillId="0" borderId="75" xfId="22" applyNumberFormat="1" applyFont="1" applyFill="1" applyBorder="1" applyAlignment="1">
      <alignment horizontal="right"/>
      <protection/>
    </xf>
    <xf numFmtId="0" fontId="3" fillId="0" borderId="10" xfId="22" applyNumberFormat="1" applyFont="1" applyFill="1" applyBorder="1" applyAlignment="1">
      <alignment horizontal="right"/>
      <protection/>
    </xf>
    <xf numFmtId="3" fontId="3" fillId="0" borderId="75" xfId="22" applyNumberFormat="1" applyFont="1" applyFill="1" applyBorder="1" applyAlignment="1">
      <alignment/>
      <protection/>
    </xf>
    <xf numFmtId="187" fontId="3" fillId="0" borderId="10" xfId="22" applyNumberFormat="1" applyFont="1" applyFill="1" applyBorder="1" applyAlignment="1">
      <alignment/>
      <protection/>
    </xf>
    <xf numFmtId="187" fontId="3" fillId="0" borderId="221" xfId="22" applyNumberFormat="1" applyFont="1" applyFill="1" applyBorder="1" applyAlignment="1">
      <alignment/>
      <protection/>
    </xf>
    <xf numFmtId="0" fontId="2" fillId="0" borderId="79" xfId="22" applyNumberFormat="1" applyFont="1" applyFill="1" applyBorder="1" applyAlignment="1">
      <alignment/>
      <protection/>
    </xf>
    <xf numFmtId="3" fontId="12" fillId="0" borderId="222" xfId="22" applyNumberFormat="1" applyFont="1" applyFill="1" applyBorder="1" applyAlignment="1">
      <alignment/>
      <protection/>
    </xf>
    <xf numFmtId="3" fontId="12" fillId="0" borderId="184" xfId="22" applyNumberFormat="1" applyFont="1" applyFill="1" applyBorder="1" applyAlignment="1">
      <alignment/>
      <protection/>
    </xf>
    <xf numFmtId="0" fontId="11" fillId="0" borderId="100" xfId="22" applyNumberFormat="1" applyFont="1" applyFill="1" applyBorder="1" applyAlignment="1">
      <alignment/>
      <protection/>
    </xf>
    <xf numFmtId="0" fontId="3" fillId="0" borderId="101" xfId="22" applyNumberFormat="1" applyFont="1" applyFill="1" applyBorder="1" applyAlignment="1">
      <alignment/>
      <protection/>
    </xf>
    <xf numFmtId="3" fontId="3" fillId="0" borderId="105" xfId="22" applyNumberFormat="1" applyFont="1" applyFill="1" applyBorder="1" applyAlignment="1">
      <alignment/>
      <protection/>
    </xf>
    <xf numFmtId="0" fontId="3" fillId="0" borderId="100" xfId="22" applyNumberFormat="1" applyFont="1" applyFill="1" applyBorder="1" applyAlignment="1">
      <alignment/>
      <protection/>
    </xf>
    <xf numFmtId="187" fontId="3" fillId="0" borderId="105" xfId="22" applyNumberFormat="1" applyFont="1" applyFill="1" applyBorder="1" applyAlignment="1">
      <alignment/>
      <protection/>
    </xf>
    <xf numFmtId="3" fontId="3" fillId="0" borderId="100" xfId="22" applyNumberFormat="1" applyFont="1" applyFill="1" applyBorder="1" applyAlignment="1">
      <alignment/>
      <protection/>
    </xf>
    <xf numFmtId="187" fontId="3" fillId="0" borderId="223" xfId="22" applyNumberFormat="1" applyFont="1" applyFill="1" applyBorder="1" applyAlignment="1">
      <alignment/>
      <protection/>
    </xf>
    <xf numFmtId="0" fontId="3" fillId="0" borderId="0" xfId="22" applyNumberFormat="1" applyFont="1" applyBorder="1" applyAlignment="1">
      <alignment/>
      <protection/>
    </xf>
    <xf numFmtId="0" fontId="11" fillId="0" borderId="0" xfId="22" applyNumberFormat="1" applyFont="1" applyFill="1" applyBorder="1" applyAlignment="1">
      <alignment horizontal="center"/>
      <protection/>
    </xf>
    <xf numFmtId="0" fontId="3" fillId="0" borderId="10" xfId="22" applyNumberFormat="1" applyFont="1" applyFill="1" applyBorder="1" applyAlignment="1">
      <alignment/>
      <protection/>
    </xf>
    <xf numFmtId="0" fontId="11" fillId="0" borderId="6" xfId="22" applyNumberFormat="1" applyFont="1" applyFill="1" applyBorder="1" applyAlignment="1">
      <alignment horizontal="center"/>
      <protection/>
    </xf>
    <xf numFmtId="0" fontId="11" fillId="0" borderId="7" xfId="22" applyNumberFormat="1" applyFont="1" applyFill="1" applyBorder="1" applyAlignment="1">
      <alignment/>
      <protection/>
    </xf>
    <xf numFmtId="0" fontId="11" fillId="0" borderId="4" xfId="22" applyNumberFormat="1" applyFont="1" applyFill="1" applyBorder="1" applyAlignment="1">
      <alignment/>
      <protection/>
    </xf>
    <xf numFmtId="0" fontId="3" fillId="0" borderId="105" xfId="22" applyNumberFormat="1" applyFont="1" applyFill="1" applyBorder="1" applyAlignment="1">
      <alignment/>
      <protection/>
    </xf>
    <xf numFmtId="0" fontId="3" fillId="0" borderId="105" xfId="22" applyNumberFormat="1" applyFont="1" applyFill="1" applyBorder="1" applyAlignment="1">
      <alignment horizontal="center"/>
      <protection/>
    </xf>
    <xf numFmtId="0" fontId="3" fillId="0" borderId="223" xfId="22" applyNumberFormat="1" applyFont="1" applyFill="1" applyBorder="1" applyAlignment="1">
      <alignment horizontal="center"/>
      <protection/>
    </xf>
    <xf numFmtId="0" fontId="11" fillId="0" borderId="54" xfId="22" applyNumberFormat="1" applyFont="1" applyFill="1" applyBorder="1" applyAlignment="1">
      <alignment/>
      <protection/>
    </xf>
    <xf numFmtId="0" fontId="12" fillId="0" borderId="224" xfId="22" applyNumberFormat="1" applyFont="1" applyFill="1" applyBorder="1" applyAlignment="1">
      <alignment/>
      <protection/>
    </xf>
    <xf numFmtId="0" fontId="3" fillId="0" borderId="91" xfId="22" applyNumberFormat="1" applyFont="1" applyFill="1" applyBorder="1" applyAlignment="1">
      <alignment/>
      <protection/>
    </xf>
    <xf numFmtId="3" fontId="3" fillId="0" borderId="94" xfId="22" applyNumberFormat="1" applyFont="1" applyFill="1" applyBorder="1" applyAlignment="1">
      <alignment/>
      <protection/>
    </xf>
    <xf numFmtId="0" fontId="3" fillId="0" borderId="54" xfId="22" applyNumberFormat="1" applyFont="1" applyFill="1" applyBorder="1" applyAlignment="1">
      <alignment horizontal="right"/>
      <protection/>
    </xf>
    <xf numFmtId="0" fontId="3" fillId="0" borderId="94" xfId="22" applyNumberFormat="1" applyFont="1" applyFill="1" applyBorder="1" applyAlignment="1">
      <alignment horizontal="right"/>
      <protection/>
    </xf>
    <xf numFmtId="3" fontId="3" fillId="0" borderId="54" xfId="22" applyNumberFormat="1" applyFont="1" applyFill="1" applyBorder="1" applyAlignment="1">
      <alignment/>
      <protection/>
    </xf>
    <xf numFmtId="187" fontId="3" fillId="0" borderId="94" xfId="22" applyNumberFormat="1" applyFont="1" applyFill="1" applyBorder="1" applyAlignment="1">
      <alignment/>
      <protection/>
    </xf>
    <xf numFmtId="187" fontId="3" fillId="0" borderId="225" xfId="22" applyNumberFormat="1" applyFont="1" applyFill="1" applyBorder="1" applyAlignment="1">
      <alignment/>
      <protection/>
    </xf>
    <xf numFmtId="3" fontId="3" fillId="0" borderId="14" xfId="22" applyNumberFormat="1" applyFont="1" applyFill="1" applyBorder="1" applyAlignment="1">
      <alignment horizontal="right"/>
      <protection/>
    </xf>
    <xf numFmtId="0" fontId="3" fillId="0" borderId="214" xfId="22" applyNumberFormat="1" applyFont="1" applyFill="1" applyBorder="1" applyAlignment="1">
      <alignment horizontal="right"/>
      <protection/>
    </xf>
    <xf numFmtId="0" fontId="3" fillId="0" borderId="75" xfId="22" applyNumberFormat="1" applyFont="1" applyFill="1" applyBorder="1" applyAlignment="1">
      <alignment/>
      <protection/>
    </xf>
    <xf numFmtId="0" fontId="2" fillId="0" borderId="14" xfId="22" applyNumberFormat="1" applyFont="1" applyFill="1" applyAlignment="1">
      <alignment/>
      <protection/>
    </xf>
    <xf numFmtId="3" fontId="12" fillId="0" borderId="14" xfId="22" applyNumberFormat="1" applyFont="1" applyFill="1" applyAlignment="1">
      <alignment/>
      <protection/>
    </xf>
    <xf numFmtId="187" fontId="3" fillId="0" borderId="15" xfId="22" applyNumberFormat="1" applyFont="1" applyFill="1" applyAlignment="1">
      <alignment/>
      <protection/>
    </xf>
    <xf numFmtId="0" fontId="13" fillId="0" borderId="0" xfId="23" applyNumberFormat="1" applyFont="1" applyAlignment="1">
      <alignment vertical="top"/>
      <protection/>
    </xf>
    <xf numFmtId="0" fontId="14" fillId="0" borderId="0" xfId="23" applyNumberFormat="1" applyFont="1" applyAlignment="1">
      <alignment/>
      <protection/>
    </xf>
    <xf numFmtId="0" fontId="15" fillId="0" borderId="0" xfId="23" applyNumberFormat="1" applyFont="1" applyAlignment="1">
      <alignment/>
      <protection/>
    </xf>
    <xf numFmtId="0" fontId="3" fillId="0" borderId="0" xfId="23" applyNumberFormat="1" applyAlignment="1">
      <alignment/>
      <protection/>
    </xf>
    <xf numFmtId="0" fontId="16" fillId="0" borderId="226" xfId="23" applyNumberFormat="1" applyFont="1" applyBorder="1" applyAlignment="1">
      <alignment horizontal="center" vertical="center"/>
      <protection/>
    </xf>
    <xf numFmtId="0" fontId="16" fillId="0" borderId="7" xfId="23" applyFont="1" applyBorder="1" applyAlignment="1">
      <alignment horizontal="center" vertical="center"/>
      <protection/>
    </xf>
    <xf numFmtId="0" fontId="16" fillId="0" borderId="6" xfId="23" applyFont="1" applyBorder="1" applyAlignment="1">
      <alignment horizontal="center" vertical="center"/>
      <protection/>
    </xf>
    <xf numFmtId="0" fontId="17" fillId="0" borderId="227" xfId="23" applyFont="1" applyBorder="1" applyAlignment="1">
      <alignment horizontal="center" vertical="center"/>
      <protection/>
    </xf>
    <xf numFmtId="0" fontId="17" fillId="0" borderId="6" xfId="23" applyFont="1" applyBorder="1" applyAlignment="1">
      <alignment horizontal="center" vertical="center"/>
      <protection/>
    </xf>
    <xf numFmtId="0" fontId="16" fillId="0" borderId="227" xfId="23" applyFont="1" applyBorder="1" applyAlignment="1">
      <alignment horizontal="center" vertical="center"/>
      <protection/>
    </xf>
    <xf numFmtId="0" fontId="16" fillId="0" borderId="228" xfId="23" applyFont="1" applyBorder="1" applyAlignment="1">
      <alignment horizontal="center" vertical="center"/>
      <protection/>
    </xf>
    <xf numFmtId="0" fontId="16" fillId="0" borderId="8" xfId="23" applyFont="1" applyBorder="1" applyAlignment="1">
      <alignment horizontal="center" vertical="center"/>
      <protection/>
    </xf>
    <xf numFmtId="0" fontId="17" fillId="0" borderId="0" xfId="23" applyFont="1" applyBorder="1" applyAlignment="1">
      <alignment horizontal="center" vertical="center"/>
      <protection/>
    </xf>
    <xf numFmtId="0" fontId="17" fillId="0" borderId="7" xfId="23" applyFont="1" applyBorder="1" applyAlignment="1">
      <alignment horizontal="center" vertical="center"/>
      <protection/>
    </xf>
    <xf numFmtId="0" fontId="16" fillId="0" borderId="0" xfId="23" applyFont="1" applyBorder="1" applyAlignment="1">
      <alignment horizontal="center" vertical="center"/>
      <protection/>
    </xf>
    <xf numFmtId="0" fontId="16" fillId="0" borderId="229" xfId="23" applyFont="1" applyBorder="1" applyAlignment="1">
      <alignment horizontal="center" vertical="center"/>
      <protection/>
    </xf>
    <xf numFmtId="0" fontId="16" fillId="0" borderId="230" xfId="23" applyFont="1" applyBorder="1" applyAlignment="1">
      <alignment horizontal="center" vertical="center"/>
      <protection/>
    </xf>
    <xf numFmtId="0" fontId="16" fillId="0" borderId="231" xfId="23" applyFont="1" applyBorder="1" applyAlignment="1">
      <alignment horizontal="center" vertical="center"/>
      <protection/>
    </xf>
    <xf numFmtId="0" fontId="17" fillId="0" borderId="232" xfId="23" applyFont="1" applyBorder="1" applyAlignment="1">
      <alignment horizontal="center" vertical="center"/>
      <protection/>
    </xf>
    <xf numFmtId="0" fontId="17" fillId="0" borderId="230" xfId="23" applyFont="1" applyBorder="1" applyAlignment="1">
      <alignment horizontal="center" vertical="center"/>
      <protection/>
    </xf>
    <xf numFmtId="0" fontId="16" fillId="0" borderId="232" xfId="23" applyFont="1" applyBorder="1" applyAlignment="1">
      <alignment horizontal="center" vertical="center"/>
      <protection/>
    </xf>
    <xf numFmtId="0" fontId="16" fillId="0" borderId="233" xfId="23" applyFont="1" applyBorder="1" applyAlignment="1">
      <alignment horizontal="center" vertical="center"/>
      <protection/>
    </xf>
    <xf numFmtId="0" fontId="18" fillId="0" borderId="234" xfId="23" applyNumberFormat="1" applyFont="1" applyFill="1" applyBorder="1" applyAlignment="1">
      <alignment horizontal="center"/>
      <protection/>
    </xf>
    <xf numFmtId="0" fontId="18" fillId="0" borderId="7" xfId="23" applyNumberFormat="1" applyFont="1" applyFill="1" applyBorder="1" applyAlignment="1">
      <alignment horizontal="left"/>
      <protection/>
    </xf>
    <xf numFmtId="41" fontId="18" fillId="0" borderId="7" xfId="23" applyNumberFormat="1" applyFont="1" applyBorder="1" applyAlignment="1">
      <alignment/>
      <protection/>
    </xf>
    <xf numFmtId="41" fontId="18" fillId="0" borderId="5" xfId="23" applyNumberFormat="1" applyFont="1" applyBorder="1" applyAlignment="1">
      <alignment/>
      <protection/>
    </xf>
    <xf numFmtId="192" fontId="18" fillId="0" borderId="235" xfId="23" applyNumberFormat="1" applyFont="1" applyBorder="1" applyAlignment="1">
      <alignment/>
      <protection/>
    </xf>
    <xf numFmtId="192" fontId="18" fillId="0" borderId="236" xfId="23" applyNumberFormat="1" applyFont="1" applyBorder="1" applyAlignment="1">
      <alignment/>
      <protection/>
    </xf>
    <xf numFmtId="192" fontId="18" fillId="0" borderId="237" xfId="23" applyNumberFormat="1" applyFont="1" applyBorder="1" applyAlignment="1">
      <alignment/>
      <protection/>
    </xf>
    <xf numFmtId="192" fontId="18" fillId="0" borderId="238" xfId="23" applyNumberFormat="1" applyFont="1" applyBorder="1" applyAlignment="1">
      <alignment/>
      <protection/>
    </xf>
    <xf numFmtId="192" fontId="18" fillId="0" borderId="239" xfId="23" applyNumberFormat="1" applyFont="1" applyBorder="1" applyAlignment="1">
      <alignment/>
      <protection/>
    </xf>
    <xf numFmtId="0" fontId="12" fillId="0" borderId="0" xfId="23" applyNumberFormat="1" applyFont="1" applyAlignment="1">
      <alignment/>
      <protection/>
    </xf>
    <xf numFmtId="0" fontId="18" fillId="0" borderId="240" xfId="23" applyNumberFormat="1" applyFont="1" applyFill="1" applyBorder="1" applyAlignment="1">
      <alignment horizontal="left"/>
      <protection/>
    </xf>
    <xf numFmtId="0" fontId="18" fillId="0" borderId="235" xfId="23" applyNumberFormat="1" applyFont="1" applyFill="1" applyBorder="1" applyAlignment="1">
      <alignment horizontal="center"/>
      <protection/>
    </xf>
    <xf numFmtId="41" fontId="18" fillId="0" borderId="235" xfId="23" applyNumberFormat="1" applyFont="1" applyBorder="1" applyAlignment="1">
      <alignment/>
      <protection/>
    </xf>
    <xf numFmtId="41" fontId="18" fillId="0" borderId="241" xfId="23" applyNumberFormat="1" applyFont="1" applyBorder="1" applyAlignment="1">
      <alignment/>
      <protection/>
    </xf>
    <xf numFmtId="41" fontId="18" fillId="0" borderId="242" xfId="23" applyNumberFormat="1" applyFont="1" applyBorder="1" applyAlignment="1">
      <alignment/>
      <protection/>
    </xf>
    <xf numFmtId="41" fontId="18" fillId="0" borderId="243" xfId="23" applyNumberFormat="1" applyFont="1" applyBorder="1" applyAlignment="1">
      <alignment/>
      <protection/>
    </xf>
    <xf numFmtId="0" fontId="19" fillId="0" borderId="244" xfId="23" applyNumberFormat="1" applyFont="1" applyFill="1" applyBorder="1" applyAlignment="1">
      <alignment horizontal="center"/>
      <protection/>
    </xf>
    <xf numFmtId="0" fontId="19" fillId="0" borderId="7" xfId="23" applyNumberFormat="1" applyFont="1" applyFill="1" applyBorder="1" applyAlignment="1">
      <alignment horizontal="center"/>
      <protection/>
    </xf>
    <xf numFmtId="41" fontId="19" fillId="0" borderId="7" xfId="23" applyNumberFormat="1" applyFont="1" applyBorder="1" applyAlignment="1">
      <alignment/>
      <protection/>
    </xf>
    <xf numFmtId="41" fontId="19" fillId="0" borderId="0" xfId="23" applyNumberFormat="1" applyFont="1" applyBorder="1" applyAlignment="1">
      <alignment/>
      <protection/>
    </xf>
    <xf numFmtId="41" fontId="19" fillId="0" borderId="5" xfId="23" applyNumberFormat="1" applyFont="1" applyBorder="1" applyAlignment="1">
      <alignment/>
      <protection/>
    </xf>
    <xf numFmtId="41" fontId="19" fillId="0" borderId="14" xfId="23" applyNumberFormat="1" applyFont="1" applyBorder="1" applyAlignment="1">
      <alignment/>
      <protection/>
    </xf>
    <xf numFmtId="192" fontId="19" fillId="0" borderId="7" xfId="23" applyNumberFormat="1" applyFont="1" applyBorder="1" applyAlignment="1">
      <alignment/>
      <protection/>
    </xf>
    <xf numFmtId="192" fontId="19" fillId="0" borderId="0" xfId="23" applyNumberFormat="1" applyFont="1" applyBorder="1" applyAlignment="1">
      <alignment/>
      <protection/>
    </xf>
    <xf numFmtId="192" fontId="19" fillId="0" borderId="245" xfId="23" applyNumberFormat="1" applyFont="1" applyBorder="1" applyAlignment="1">
      <alignment/>
      <protection/>
    </xf>
    <xf numFmtId="192" fontId="19" fillId="0" borderId="5" xfId="23" applyNumberFormat="1" applyFont="1" applyBorder="1" applyAlignment="1">
      <alignment/>
      <protection/>
    </xf>
    <xf numFmtId="192" fontId="18" fillId="0" borderId="7" xfId="23" applyNumberFormat="1" applyFont="1" applyBorder="1" applyAlignment="1">
      <alignment/>
      <protection/>
    </xf>
    <xf numFmtId="192" fontId="19" fillId="0" borderId="246" xfId="23" applyNumberFormat="1" applyFont="1" applyBorder="1" applyAlignment="1">
      <alignment/>
      <protection/>
    </xf>
    <xf numFmtId="41" fontId="19" fillId="0" borderId="4" xfId="23" applyNumberFormat="1" applyFont="1" applyBorder="1" applyAlignment="1">
      <alignment/>
      <protection/>
    </xf>
    <xf numFmtId="192" fontId="18" fillId="0" borderId="4" xfId="23" applyNumberFormat="1" applyFont="1" applyBorder="1" applyAlignment="1">
      <alignment/>
      <protection/>
    </xf>
    <xf numFmtId="0" fontId="18" fillId="0" borderId="247" xfId="23" applyNumberFormat="1" applyFont="1" applyFill="1" applyBorder="1" applyAlignment="1">
      <alignment horizontal="left"/>
      <protection/>
    </xf>
    <xf numFmtId="0" fontId="18" fillId="0" borderId="248" xfId="23" applyNumberFormat="1" applyFont="1" applyFill="1" applyBorder="1" applyAlignment="1">
      <alignment horizontal="center"/>
      <protection/>
    </xf>
    <xf numFmtId="41" fontId="18" fillId="0" borderId="249" xfId="23" applyNumberFormat="1" applyFont="1" applyBorder="1" applyAlignment="1">
      <alignment/>
      <protection/>
    </xf>
    <xf numFmtId="41" fontId="18" fillId="0" borderId="248" xfId="23" applyNumberFormat="1" applyFont="1" applyBorder="1" applyAlignment="1">
      <alignment/>
      <protection/>
    </xf>
    <xf numFmtId="41" fontId="18" fillId="0" borderId="250" xfId="23" applyNumberFormat="1" applyFont="1" applyBorder="1" applyAlignment="1">
      <alignment/>
      <protection/>
    </xf>
    <xf numFmtId="192" fontId="18" fillId="0" borderId="248" xfId="23" applyNumberFormat="1" applyFont="1" applyBorder="1" applyAlignment="1">
      <alignment/>
      <protection/>
    </xf>
    <xf numFmtId="192" fontId="18" fillId="0" borderId="251" xfId="23" applyNumberFormat="1" applyFont="1" applyBorder="1" applyAlignment="1">
      <alignment/>
      <protection/>
    </xf>
    <xf numFmtId="192" fontId="18" fillId="0" borderId="252" xfId="23" applyNumberFormat="1" applyFont="1" applyBorder="1" applyAlignment="1">
      <alignment/>
      <protection/>
    </xf>
    <xf numFmtId="192" fontId="18" fillId="0" borderId="250" xfId="23" applyNumberFormat="1" applyFont="1" applyBorder="1" applyAlignment="1">
      <alignment/>
      <protection/>
    </xf>
    <xf numFmtId="192" fontId="18" fillId="0" borderId="253" xfId="23" applyNumberFormat="1" applyFont="1" applyBorder="1" applyAlignment="1">
      <alignment/>
      <protection/>
    </xf>
    <xf numFmtId="0" fontId="19" fillId="0" borderId="234" xfId="23" applyNumberFormat="1" applyFont="1" applyFill="1" applyBorder="1" applyAlignment="1">
      <alignment horizontal="center"/>
      <protection/>
    </xf>
    <xf numFmtId="41" fontId="19" fillId="0" borderId="249" xfId="23" applyNumberFormat="1" applyFont="1" applyBorder="1" applyAlignment="1">
      <alignment/>
      <protection/>
    </xf>
    <xf numFmtId="0" fontId="19" fillId="0" borderId="254" xfId="23" applyNumberFormat="1" applyFont="1" applyFill="1" applyBorder="1" applyAlignment="1">
      <alignment horizontal="center"/>
      <protection/>
    </xf>
    <xf numFmtId="0" fontId="19" fillId="0" borderId="255" xfId="23" applyNumberFormat="1" applyFont="1" applyFill="1" applyBorder="1" applyAlignment="1">
      <alignment horizontal="center"/>
      <protection/>
    </xf>
    <xf numFmtId="41" fontId="19" fillId="0" borderId="256" xfId="23" applyNumberFormat="1" applyFont="1" applyBorder="1" applyAlignment="1">
      <alignment/>
      <protection/>
    </xf>
    <xf numFmtId="41" fontId="19" fillId="0" borderId="255" xfId="23" applyNumberFormat="1" applyFont="1" applyBorder="1" applyAlignment="1">
      <alignment/>
      <protection/>
    </xf>
    <xf numFmtId="41" fontId="19" fillId="0" borderId="257" xfId="23" applyNumberFormat="1" applyFont="1" applyBorder="1" applyAlignment="1">
      <alignment/>
      <protection/>
    </xf>
    <xf numFmtId="192" fontId="19" fillId="0" borderId="255" xfId="23" applyNumberFormat="1" applyFont="1" applyBorder="1" applyAlignment="1">
      <alignment/>
      <protection/>
    </xf>
    <xf numFmtId="192" fontId="19" fillId="0" borderId="258" xfId="23" applyNumberFormat="1" applyFont="1" applyBorder="1" applyAlignment="1">
      <alignment/>
      <protection/>
    </xf>
    <xf numFmtId="0" fontId="19" fillId="0" borderId="259" xfId="23" applyNumberFormat="1" applyFont="1" applyFill="1" applyBorder="1" applyAlignment="1">
      <alignment horizontal="center"/>
      <protection/>
    </xf>
    <xf numFmtId="0" fontId="19" fillId="0" borderId="4" xfId="23" applyNumberFormat="1" applyFont="1" applyFill="1" applyBorder="1" applyAlignment="1">
      <alignment horizontal="center"/>
      <protection/>
    </xf>
    <xf numFmtId="41" fontId="19" fillId="0" borderId="260" xfId="23" applyNumberFormat="1" applyFont="1" applyBorder="1" applyAlignment="1">
      <alignment/>
      <protection/>
    </xf>
    <xf numFmtId="41" fontId="19" fillId="0" borderId="9" xfId="23" applyNumberFormat="1" applyFont="1" applyBorder="1" applyAlignment="1">
      <alignment/>
      <protection/>
    </xf>
    <xf numFmtId="192" fontId="19" fillId="0" borderId="4" xfId="23" applyNumberFormat="1" applyFont="1" applyBorder="1" applyAlignment="1">
      <alignment/>
      <protection/>
    </xf>
    <xf numFmtId="192" fontId="18" fillId="0" borderId="261" xfId="23" applyNumberFormat="1" applyFont="1" applyBorder="1" applyAlignment="1">
      <alignment/>
      <protection/>
    </xf>
    <xf numFmtId="192" fontId="19" fillId="0" borderId="262" xfId="23" applyNumberFormat="1" applyFont="1" applyBorder="1" applyAlignment="1">
      <alignment/>
      <protection/>
    </xf>
    <xf numFmtId="0" fontId="18" fillId="0" borderId="234" xfId="23" applyNumberFormat="1" applyFont="1" applyFill="1" applyBorder="1" applyAlignment="1">
      <alignment horizontal="left"/>
      <protection/>
    </xf>
    <xf numFmtId="0" fontId="18" fillId="0" borderId="7" xfId="23" applyNumberFormat="1" applyFont="1" applyFill="1" applyBorder="1" applyAlignment="1">
      <alignment horizontal="center"/>
      <protection/>
    </xf>
    <xf numFmtId="41" fontId="19" fillId="0" borderId="235" xfId="23" applyNumberFormat="1" applyFont="1" applyBorder="1" applyAlignment="1">
      <alignment/>
      <protection/>
    </xf>
    <xf numFmtId="192" fontId="19" fillId="0" borderId="66" xfId="23" applyNumberFormat="1" applyFont="1" applyBorder="1" applyAlignment="1">
      <alignment/>
      <protection/>
    </xf>
    <xf numFmtId="0" fontId="19" fillId="0" borderId="263" xfId="23" applyNumberFormat="1" applyFont="1" applyFill="1" applyBorder="1" applyAlignment="1">
      <alignment horizontal="center"/>
      <protection/>
    </xf>
    <xf numFmtId="0" fontId="19" fillId="0" borderId="264" xfId="23" applyNumberFormat="1" applyFont="1" applyFill="1" applyBorder="1" applyAlignment="1">
      <alignment horizontal="center"/>
      <protection/>
    </xf>
    <xf numFmtId="41" fontId="19" fillId="0" borderId="264" xfId="23" applyNumberFormat="1" applyFont="1" applyBorder="1" applyAlignment="1">
      <alignment/>
      <protection/>
    </xf>
    <xf numFmtId="41" fontId="19" fillId="0" borderId="265" xfId="23" applyNumberFormat="1" applyFont="1" applyBorder="1" applyAlignment="1">
      <alignment/>
      <protection/>
    </xf>
    <xf numFmtId="41" fontId="19" fillId="0" borderId="266" xfId="23" applyNumberFormat="1" applyFont="1" applyBorder="1" applyAlignment="1">
      <alignment/>
      <protection/>
    </xf>
    <xf numFmtId="41" fontId="19" fillId="0" borderId="267" xfId="23" applyNumberFormat="1" applyFont="1" applyBorder="1" applyAlignment="1">
      <alignment/>
      <protection/>
    </xf>
    <xf numFmtId="192" fontId="19" fillId="0" borderId="264" xfId="23" applyNumberFormat="1" applyFont="1" applyBorder="1" applyAlignment="1">
      <alignment/>
      <protection/>
    </xf>
    <xf numFmtId="192" fontId="19" fillId="0" borderId="265" xfId="23" applyNumberFormat="1" applyFont="1" applyBorder="1" applyAlignment="1">
      <alignment/>
      <protection/>
    </xf>
    <xf numFmtId="192" fontId="19" fillId="0" borderId="268" xfId="23" applyNumberFormat="1" applyFont="1" applyBorder="1" applyAlignment="1">
      <alignment/>
      <protection/>
    </xf>
    <xf numFmtId="192" fontId="19" fillId="0" borderId="266" xfId="23" applyNumberFormat="1" applyFont="1" applyBorder="1" applyAlignment="1">
      <alignment/>
      <protection/>
    </xf>
    <xf numFmtId="192" fontId="19" fillId="0" borderId="269" xfId="23" applyNumberFormat="1" applyFont="1" applyBorder="1" applyAlignment="1">
      <alignment/>
      <protection/>
    </xf>
    <xf numFmtId="41" fontId="19" fillId="0" borderId="270" xfId="23" applyNumberFormat="1" applyFont="1" applyBorder="1" applyAlignment="1">
      <alignment/>
      <protection/>
    </xf>
    <xf numFmtId="0" fontId="19" fillId="0" borderId="240" xfId="23" applyNumberFormat="1" applyFont="1" applyFill="1" applyBorder="1" applyAlignment="1">
      <alignment horizontal="center"/>
      <protection/>
    </xf>
    <xf numFmtId="0" fontId="19" fillId="0" borderId="235" xfId="23" applyNumberFormat="1" applyFont="1" applyFill="1" applyBorder="1" applyAlignment="1">
      <alignment horizontal="center"/>
      <protection/>
    </xf>
    <xf numFmtId="41" fontId="19" fillId="0" borderId="241" xfId="23" applyNumberFormat="1" applyFont="1" applyBorder="1" applyAlignment="1">
      <alignment/>
      <protection/>
    </xf>
    <xf numFmtId="41" fontId="19" fillId="0" borderId="243" xfId="23" applyNumberFormat="1" applyFont="1" applyBorder="1" applyAlignment="1">
      <alignment/>
      <protection/>
    </xf>
    <xf numFmtId="192" fontId="19" fillId="0" borderId="235" xfId="23" applyNumberFormat="1" applyFont="1" applyBorder="1" applyAlignment="1">
      <alignment/>
      <protection/>
    </xf>
    <xf numFmtId="192" fontId="19" fillId="0" borderId="236" xfId="23" applyNumberFormat="1" applyFont="1" applyBorder="1" applyAlignment="1">
      <alignment/>
      <protection/>
    </xf>
    <xf numFmtId="192" fontId="19" fillId="0" borderId="237" xfId="23" applyNumberFormat="1" applyFont="1" applyBorder="1" applyAlignment="1">
      <alignment/>
      <protection/>
    </xf>
    <xf numFmtId="192" fontId="19" fillId="0" borderId="238" xfId="23" applyNumberFormat="1" applyFont="1" applyBorder="1" applyAlignment="1">
      <alignment/>
      <protection/>
    </xf>
    <xf numFmtId="192" fontId="19" fillId="0" borderId="239" xfId="23" applyNumberFormat="1" applyFont="1" applyBorder="1" applyAlignment="1">
      <alignment/>
      <protection/>
    </xf>
    <xf numFmtId="41" fontId="19" fillId="0" borderId="271" xfId="23" applyNumberFormat="1" applyFont="1" applyBorder="1" applyAlignment="1">
      <alignment/>
      <protection/>
    </xf>
    <xf numFmtId="0" fontId="18" fillId="0" borderId="244" xfId="23" applyNumberFormat="1" applyFont="1" applyFill="1" applyBorder="1" applyAlignment="1">
      <alignment horizontal="left"/>
      <protection/>
    </xf>
    <xf numFmtId="41" fontId="18" fillId="0" borderId="224" xfId="23" applyNumberFormat="1" applyFont="1" applyBorder="1" applyAlignment="1">
      <alignment/>
      <protection/>
    </xf>
    <xf numFmtId="41" fontId="19" fillId="0" borderId="242" xfId="23" applyNumberFormat="1" applyFont="1" applyBorder="1" applyAlignment="1">
      <alignment/>
      <protection/>
    </xf>
    <xf numFmtId="41" fontId="19" fillId="0" borderId="272" xfId="23" applyNumberFormat="1" applyFont="1" applyBorder="1" applyAlignment="1">
      <alignment/>
      <protection/>
    </xf>
    <xf numFmtId="0" fontId="19" fillId="0" borderId="273" xfId="23" applyNumberFormat="1" applyFont="1" applyFill="1" applyBorder="1" applyAlignment="1">
      <alignment horizontal="center"/>
      <protection/>
    </xf>
    <xf numFmtId="41" fontId="19" fillId="0" borderId="10" xfId="23" applyNumberFormat="1" applyFont="1" applyBorder="1" applyAlignment="1">
      <alignment/>
      <protection/>
    </xf>
    <xf numFmtId="41" fontId="19" fillId="0" borderId="274" xfId="23" applyNumberFormat="1" applyFont="1" applyBorder="1" applyAlignment="1">
      <alignment/>
      <protection/>
    </xf>
    <xf numFmtId="41" fontId="19" fillId="0" borderId="75" xfId="23" applyNumberFormat="1" applyFont="1" applyBorder="1" applyAlignment="1">
      <alignment/>
      <protection/>
    </xf>
    <xf numFmtId="192" fontId="19" fillId="0" borderId="10" xfId="23" applyNumberFormat="1" applyFont="1" applyBorder="1" applyAlignment="1">
      <alignment/>
      <protection/>
    </xf>
    <xf numFmtId="192" fontId="19" fillId="0" borderId="275" xfId="23" applyNumberFormat="1" applyFont="1" applyBorder="1" applyAlignment="1">
      <alignment/>
      <protection/>
    </xf>
    <xf numFmtId="192" fontId="19" fillId="0" borderId="9" xfId="23" applyNumberFormat="1" applyFont="1" applyBorder="1" applyAlignment="1">
      <alignment/>
      <protection/>
    </xf>
    <xf numFmtId="41" fontId="19" fillId="0" borderId="62" xfId="23" applyNumberFormat="1" applyFont="1" applyBorder="1" applyAlignment="1">
      <alignment/>
      <protection/>
    </xf>
    <xf numFmtId="41" fontId="19" fillId="0" borderId="78" xfId="23" applyNumberFormat="1" applyFont="1" applyBorder="1" applyAlignment="1">
      <alignment/>
      <protection/>
    </xf>
    <xf numFmtId="41" fontId="18" fillId="0" borderId="6" xfId="23" applyNumberFormat="1" applyFont="1" applyBorder="1" applyAlignment="1">
      <alignment/>
      <protection/>
    </xf>
    <xf numFmtId="41" fontId="18" fillId="0" borderId="12" xfId="23" applyNumberFormat="1" applyFont="1" applyBorder="1" applyAlignment="1">
      <alignment/>
      <protection/>
    </xf>
    <xf numFmtId="41" fontId="19" fillId="0" borderId="276" xfId="23" applyNumberFormat="1" applyFont="1" applyBorder="1" applyAlignment="1">
      <alignment/>
      <protection/>
    </xf>
    <xf numFmtId="0" fontId="19" fillId="0" borderId="277" xfId="23" applyNumberFormat="1" applyFont="1" applyFill="1" applyBorder="1" applyAlignment="1">
      <alignment horizontal="center"/>
      <protection/>
    </xf>
    <xf numFmtId="0" fontId="19" fillId="0" borderId="230" xfId="23" applyNumberFormat="1" applyFont="1" applyFill="1" applyBorder="1" applyAlignment="1">
      <alignment horizontal="center"/>
      <protection/>
    </xf>
    <xf numFmtId="41" fontId="19" fillId="0" borderId="230" xfId="23" applyNumberFormat="1" applyFont="1" applyBorder="1" applyAlignment="1">
      <alignment/>
      <protection/>
    </xf>
    <xf numFmtId="41" fontId="19" fillId="0" borderId="231" xfId="23" applyNumberFormat="1" applyFont="1" applyBorder="1" applyAlignment="1">
      <alignment/>
      <protection/>
    </xf>
    <xf numFmtId="41" fontId="19" fillId="0" borderId="278" xfId="23" applyNumberFormat="1" applyFont="1" applyBorder="1" applyAlignment="1">
      <alignment/>
      <protection/>
    </xf>
    <xf numFmtId="41" fontId="19" fillId="0" borderId="279" xfId="23" applyNumberFormat="1" applyFont="1" applyBorder="1" applyAlignment="1">
      <alignment/>
      <protection/>
    </xf>
    <xf numFmtId="192" fontId="19" fillId="0" borderId="230" xfId="23" applyNumberFormat="1" applyFont="1" applyBorder="1" applyAlignment="1">
      <alignment/>
      <protection/>
    </xf>
    <xf numFmtId="192" fontId="19" fillId="0" borderId="278" xfId="23" applyNumberFormat="1" applyFont="1" applyBorder="1" applyAlignment="1">
      <alignment/>
      <protection/>
    </xf>
    <xf numFmtId="192" fontId="19" fillId="0" borderId="280" xfId="23" applyNumberFormat="1" applyFont="1" applyBorder="1" applyAlignment="1">
      <alignment/>
      <protection/>
    </xf>
    <xf numFmtId="192" fontId="18" fillId="0" borderId="230" xfId="23" applyNumberFormat="1" applyFont="1" applyBorder="1" applyAlignment="1">
      <alignment/>
      <protection/>
    </xf>
    <xf numFmtId="192" fontId="19" fillId="0" borderId="281" xfId="23" applyNumberFormat="1" applyFont="1" applyBorder="1" applyAlignment="1">
      <alignment/>
      <protection/>
    </xf>
    <xf numFmtId="0" fontId="19" fillId="0" borderId="0" xfId="23" applyNumberFormat="1" applyFont="1" applyFill="1" applyBorder="1" applyAlignment="1">
      <alignment horizontal="center"/>
      <protection/>
    </xf>
    <xf numFmtId="192" fontId="18" fillId="0" borderId="0" xfId="23" applyNumberFormat="1" applyFont="1" applyBorder="1" applyAlignment="1">
      <alignment/>
      <protection/>
    </xf>
    <xf numFmtId="0" fontId="19" fillId="0" borderId="0" xfId="23" applyNumberFormat="1" applyFont="1" applyFill="1" applyBorder="1" applyAlignment="1">
      <alignment/>
      <protection/>
    </xf>
    <xf numFmtId="0" fontId="16" fillId="0" borderId="0" xfId="23" applyFont="1" applyBorder="1" applyAlignment="1">
      <alignment horizontal="center" vertical="center"/>
      <protection/>
    </xf>
    <xf numFmtId="0" fontId="16" fillId="0" borderId="282" xfId="23" applyFont="1" applyBorder="1" applyAlignment="1">
      <alignment horizontal="center" vertical="center"/>
      <protection/>
    </xf>
    <xf numFmtId="0" fontId="16" fillId="0" borderId="283" xfId="23" applyFont="1" applyBorder="1" applyAlignment="1">
      <alignment horizontal="center" vertical="center"/>
      <protection/>
    </xf>
    <xf numFmtId="0" fontId="16" fillId="0" borderId="2" xfId="23" applyFont="1" applyBorder="1" applyAlignment="1">
      <alignment horizontal="center" vertical="center"/>
      <protection/>
    </xf>
    <xf numFmtId="0" fontId="16" fillId="0" borderId="0" xfId="23" applyFont="1" applyBorder="1" applyAlignment="1">
      <alignment horizontal="center" vertical="center"/>
      <protection/>
    </xf>
    <xf numFmtId="0" fontId="19" fillId="0" borderId="284" xfId="23" applyFont="1" applyBorder="1" applyAlignment="1">
      <alignment horizontal="center" vertical="center"/>
      <protection/>
    </xf>
    <xf numFmtId="0" fontId="16" fillId="0" borderId="285" xfId="23" applyFont="1" applyBorder="1" applyAlignment="1">
      <alignment horizontal="center" vertical="center"/>
      <protection/>
    </xf>
    <xf numFmtId="0" fontId="16" fillId="0" borderId="284" xfId="23" applyFont="1" applyBorder="1" applyAlignment="1">
      <alignment horizontal="center" vertical="center"/>
      <protection/>
    </xf>
    <xf numFmtId="0" fontId="19" fillId="0" borderId="0" xfId="23" applyFont="1" applyBorder="1" applyAlignment="1">
      <alignment horizontal="center" vertical="center"/>
      <protection/>
    </xf>
    <xf numFmtId="41" fontId="19" fillId="0" borderId="286" xfId="23" applyNumberFormat="1" applyFont="1" applyBorder="1" applyAlignment="1">
      <alignment/>
      <protection/>
    </xf>
    <xf numFmtId="41" fontId="19" fillId="0" borderId="6" xfId="23" applyNumberFormat="1" applyFont="1" applyBorder="1" applyAlignment="1">
      <alignment/>
      <protection/>
    </xf>
    <xf numFmtId="41" fontId="19" fillId="0" borderId="238" xfId="23" applyNumberFormat="1" applyFont="1" applyBorder="1" applyAlignment="1">
      <alignment/>
      <protection/>
    </xf>
    <xf numFmtId="41" fontId="19" fillId="0" borderId="287" xfId="23" applyNumberFormat="1" applyFont="1" applyBorder="1" applyAlignment="1">
      <alignment/>
      <protection/>
    </xf>
    <xf numFmtId="41" fontId="19" fillId="0" borderId="288" xfId="23" applyNumberFormat="1" applyFont="1" applyBorder="1" applyAlignment="1">
      <alignment/>
      <protection/>
    </xf>
    <xf numFmtId="41" fontId="18" fillId="0" borderId="62" xfId="23" applyNumberFormat="1" applyFont="1" applyBorder="1" applyAlignment="1">
      <alignment/>
      <protection/>
    </xf>
    <xf numFmtId="41" fontId="18" fillId="0" borderId="14" xfId="23" applyNumberFormat="1" applyFont="1" applyBorder="1" applyAlignment="1">
      <alignment/>
      <protection/>
    </xf>
    <xf numFmtId="41" fontId="19" fillId="0" borderId="289" xfId="23" applyNumberFormat="1" applyFont="1" applyBorder="1" applyAlignment="1">
      <alignment/>
      <protection/>
    </xf>
    <xf numFmtId="41" fontId="19" fillId="0" borderId="290" xfId="23" applyNumberFormat="1" applyFont="1" applyBorder="1" applyAlignment="1">
      <alignment/>
      <protection/>
    </xf>
    <xf numFmtId="192" fontId="18" fillId="0" borderId="224" xfId="23" applyNumberFormat="1" applyFont="1" applyBorder="1" applyAlignment="1">
      <alignment/>
      <protection/>
    </xf>
    <xf numFmtId="41" fontId="19" fillId="0" borderId="291" xfId="23" applyNumberFormat="1" applyFont="1" applyBorder="1" applyAlignment="1">
      <alignment/>
      <protection/>
    </xf>
    <xf numFmtId="192" fontId="19" fillId="0" borderId="13" xfId="23" applyNumberFormat="1" applyFont="1" applyBorder="1" applyAlignment="1">
      <alignment/>
      <protection/>
    </xf>
    <xf numFmtId="41" fontId="19" fillId="0" borderId="292" xfId="23" applyNumberFormat="1" applyFont="1" applyBorder="1" applyAlignment="1">
      <alignment/>
      <protection/>
    </xf>
    <xf numFmtId="41" fontId="19" fillId="0" borderId="293" xfId="23" applyNumberFormat="1" applyFont="1" applyBorder="1" applyAlignment="1">
      <alignment/>
      <protection/>
    </xf>
    <xf numFmtId="41" fontId="19" fillId="0" borderId="294" xfId="23" applyNumberFormat="1" applyFont="1" applyBorder="1" applyAlignment="1">
      <alignment/>
      <protection/>
    </xf>
    <xf numFmtId="192" fontId="19" fillId="0" borderId="295" xfId="23" applyNumberFormat="1" applyFont="1" applyBorder="1" applyAlignment="1">
      <alignment/>
      <protection/>
    </xf>
    <xf numFmtId="192" fontId="19" fillId="0" borderId="257" xfId="23" applyNumberFormat="1" applyFont="1" applyBorder="1" applyAlignment="1">
      <alignment/>
      <protection/>
    </xf>
    <xf numFmtId="41" fontId="19" fillId="0" borderId="296" xfId="23" applyNumberFormat="1" applyFont="1" applyBorder="1" applyAlignment="1">
      <alignment/>
      <protection/>
    </xf>
    <xf numFmtId="41" fontId="19" fillId="0" borderId="297" xfId="23" applyNumberFormat="1" applyFont="1" applyBorder="1" applyAlignment="1">
      <alignment/>
      <protection/>
    </xf>
    <xf numFmtId="192" fontId="19" fillId="0" borderId="231" xfId="23" applyNumberFormat="1" applyFont="1" applyBorder="1" applyAlignment="1">
      <alignment/>
      <protection/>
    </xf>
    <xf numFmtId="0" fontId="15" fillId="0" borderId="0" xfId="23" applyNumberFormat="1" applyFont="1" applyBorder="1" applyAlignment="1">
      <alignment/>
      <protection/>
    </xf>
    <xf numFmtId="187" fontId="15" fillId="0" borderId="0" xfId="23" applyNumberFormat="1" applyFont="1" applyBorder="1" applyAlignment="1">
      <alignment/>
      <protection/>
    </xf>
    <xf numFmtId="187" fontId="15" fillId="0" borderId="0" xfId="23" applyNumberFormat="1" applyFont="1" applyAlignment="1">
      <alignment/>
      <protection/>
    </xf>
    <xf numFmtId="3" fontId="15" fillId="0" borderId="0" xfId="23" applyNumberFormat="1" applyFont="1" applyAlignment="1">
      <alignment/>
      <protection/>
    </xf>
    <xf numFmtId="0" fontId="0" fillId="0" borderId="124" xfId="0" applyBorder="1" applyAlignment="1">
      <alignment wrapText="1"/>
    </xf>
    <xf numFmtId="0" fontId="0" fillId="0" borderId="124" xfId="0" applyBorder="1" applyAlignment="1">
      <alignment vertical="top" wrapText="1"/>
    </xf>
    <xf numFmtId="0" fontId="0" fillId="0" borderId="124" xfId="0" applyFont="1" applyBorder="1" applyAlignment="1">
      <alignment vertical="top" wrapText="1"/>
    </xf>
    <xf numFmtId="0" fontId="0" fillId="0" borderId="0" xfId="0" applyAlignment="1">
      <alignment horizontal="centerContinuous" vertical="center"/>
    </xf>
    <xf numFmtId="0" fontId="3" fillId="0" borderId="1" xfId="0" applyFont="1"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3" fillId="0" borderId="2" xfId="0" applyFont="1" applyBorder="1" applyAlignment="1">
      <alignment horizontal="center"/>
    </xf>
    <xf numFmtId="0" fontId="0" fillId="0" borderId="0" xfId="0" applyAlignment="1">
      <alignment vertical="top" wrapText="1"/>
    </xf>
    <xf numFmtId="0" fontId="0" fillId="0" borderId="0" xfId="0" applyAlignment="1">
      <alignment wrapText="1"/>
    </xf>
    <xf numFmtId="49" fontId="3" fillId="0" borderId="6" xfId="0" applyNumberFormat="1" applyFont="1" applyBorder="1" applyAlignment="1">
      <alignment horizontal="center" vertical="center"/>
    </xf>
    <xf numFmtId="0" fontId="0" fillId="0" borderId="4" xfId="0" applyBorder="1" applyAlignment="1">
      <alignment vertical="center"/>
    </xf>
    <xf numFmtId="0" fontId="3" fillId="0" borderId="6" xfId="0" applyFont="1" applyBorder="1" applyAlignment="1">
      <alignment horizontal="center" vertical="center"/>
    </xf>
    <xf numFmtId="0" fontId="0" fillId="0" borderId="7" xfId="0" applyBorder="1" applyAlignment="1">
      <alignment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0" fillId="0" borderId="2" xfId="0" applyBorder="1" applyAlignment="1">
      <alignment horizontal="center" vertical="center"/>
    </xf>
    <xf numFmtId="0" fontId="11" fillId="0" borderId="298" xfId="20" applyNumberFormat="1" applyFont="1" applyFill="1" applyBorder="1" applyAlignment="1">
      <alignment horizontal="center" vertical="center"/>
      <protection/>
    </xf>
    <xf numFmtId="0" fontId="11" fillId="0" borderId="62" xfId="20" applyNumberFormat="1" applyFont="1" applyFill="1" applyBorder="1" applyAlignment="1">
      <alignment horizontal="center" vertical="center"/>
      <protection/>
    </xf>
    <xf numFmtId="0" fontId="11" fillId="0" borderId="106" xfId="20" applyNumberFormat="1" applyFont="1" applyFill="1" applyBorder="1" applyAlignment="1">
      <alignment horizontal="center" vertical="center"/>
      <protection/>
    </xf>
    <xf numFmtId="0" fontId="11" fillId="0" borderId="12" xfId="20" applyNumberFormat="1" applyFont="1" applyFill="1" applyBorder="1" applyAlignment="1">
      <alignment horizontal="center" vertical="center"/>
      <protection/>
    </xf>
    <xf numFmtId="0" fontId="11" fillId="0" borderId="124" xfId="20" applyNumberFormat="1" applyFont="1" applyFill="1" applyBorder="1" applyAlignment="1">
      <alignment horizontal="center" vertical="center"/>
      <protection/>
    </xf>
    <xf numFmtId="0" fontId="11" fillId="0" borderId="299" xfId="20" applyNumberFormat="1" applyFont="1" applyFill="1" applyBorder="1" applyAlignment="1">
      <alignment horizontal="center" vertical="center"/>
      <protection/>
    </xf>
    <xf numFmtId="0" fontId="11" fillId="0" borderId="111" xfId="20" applyNumberFormat="1" applyFont="1" applyFill="1" applyBorder="1" applyAlignment="1">
      <alignment horizontal="center" vertical="center"/>
      <protection/>
    </xf>
    <xf numFmtId="0" fontId="11" fillId="0" borderId="105" xfId="20" applyNumberFormat="1" applyFont="1" applyFill="1" applyBorder="1" applyAlignment="1">
      <alignment horizontal="center" vertical="center"/>
      <protection/>
    </xf>
    <xf numFmtId="0" fontId="11" fillId="0" borderId="300" xfId="20" applyNumberFormat="1" applyFont="1" applyFill="1" applyBorder="1" applyAlignment="1">
      <alignment horizontal="center" vertical="center"/>
      <protection/>
    </xf>
    <xf numFmtId="0" fontId="11" fillId="0" borderId="301" xfId="20" applyNumberFormat="1" applyFont="1" applyFill="1" applyBorder="1" applyAlignment="1">
      <alignment horizontal="center" vertical="center"/>
      <protection/>
    </xf>
    <xf numFmtId="0" fontId="11" fillId="0" borderId="9" xfId="20" applyNumberFormat="1" applyFont="1" applyFill="1" applyBorder="1" applyAlignment="1">
      <alignment horizontal="center" vertical="center"/>
      <protection/>
    </xf>
    <xf numFmtId="0" fontId="11" fillId="0" borderId="10" xfId="20" applyNumberFormat="1" applyFont="1" applyFill="1" applyBorder="1" applyAlignment="1">
      <alignment horizontal="center" vertical="center"/>
      <protection/>
    </xf>
    <xf numFmtId="0" fontId="11" fillId="0" borderId="221" xfId="20" applyNumberFormat="1" applyFont="1" applyFill="1" applyBorder="1" applyAlignment="1">
      <alignment horizontal="center" vertical="center"/>
      <protection/>
    </xf>
    <xf numFmtId="0" fontId="3" fillId="0" borderId="301" xfId="21" applyNumberFormat="1" applyFont="1" applyFill="1" applyBorder="1" applyAlignment="1">
      <alignment horizontal="center" vertical="center"/>
      <protection/>
    </xf>
    <xf numFmtId="0" fontId="3" fillId="0" borderId="214" xfId="21" applyNumberFormat="1" applyFont="1" applyFill="1" applyBorder="1" applyAlignment="1">
      <alignment horizontal="center" vertical="center"/>
      <protection/>
    </xf>
    <xf numFmtId="0" fontId="3" fillId="0" borderId="221" xfId="21" applyNumberFormat="1" applyFont="1" applyFill="1" applyBorder="1" applyAlignment="1">
      <alignment horizontal="center" vertical="center"/>
      <protection/>
    </xf>
    <xf numFmtId="0" fontId="3" fillId="0" borderId="302" xfId="21" applyNumberFormat="1" applyFont="1" applyFill="1" applyBorder="1" applyAlignment="1">
      <alignment horizontal="center" vertical="center"/>
      <protection/>
    </xf>
    <xf numFmtId="0" fontId="3" fillId="0" borderId="245" xfId="21" applyNumberFormat="1" applyFont="1" applyFill="1" applyBorder="1" applyAlignment="1">
      <alignment horizontal="center" vertical="center"/>
      <protection/>
    </xf>
    <xf numFmtId="0" fontId="3" fillId="0" borderId="303" xfId="21" applyNumberFormat="1" applyFont="1" applyFill="1" applyBorder="1" applyAlignment="1">
      <alignment horizontal="center" vertical="center"/>
      <protection/>
    </xf>
    <xf numFmtId="0" fontId="3" fillId="0" borderId="124" xfId="21" applyNumberFormat="1" applyFont="1" applyBorder="1" applyAlignment="1">
      <alignment horizontal="left"/>
      <protection/>
    </xf>
    <xf numFmtId="0" fontId="3" fillId="0" borderId="0" xfId="21" applyNumberFormat="1" applyFont="1" applyBorder="1" applyAlignment="1">
      <alignment horizontal="left"/>
      <protection/>
    </xf>
    <xf numFmtId="0" fontId="3" fillId="0" borderId="79" xfId="21" applyNumberFormat="1" applyFont="1" applyFill="1" applyBorder="1" applyAlignment="1">
      <alignment horizontal="center" vertical="center"/>
      <protection/>
    </xf>
    <xf numFmtId="0" fontId="3" fillId="0" borderId="124" xfId="21" applyNumberFormat="1" applyFont="1" applyFill="1" applyBorder="1" applyAlignment="1">
      <alignment horizontal="center" vertical="center"/>
      <protection/>
    </xf>
    <xf numFmtId="0" fontId="3" fillId="0" borderId="299" xfId="21" applyNumberFormat="1" applyFont="1" applyFill="1" applyBorder="1" applyAlignment="1">
      <alignment horizontal="center" vertical="center"/>
      <protection/>
    </xf>
    <xf numFmtId="0" fontId="3" fillId="0" borderId="75" xfId="21" applyNumberFormat="1" applyFont="1" applyFill="1" applyBorder="1" applyAlignment="1">
      <alignment horizontal="center" vertical="center"/>
      <protection/>
    </xf>
    <xf numFmtId="0" fontId="3" fillId="0" borderId="10" xfId="21" applyNumberFormat="1" applyFont="1" applyFill="1" applyBorder="1" applyAlignment="1">
      <alignment horizontal="center" vertical="center"/>
      <protection/>
    </xf>
    <xf numFmtId="0" fontId="3" fillId="0" borderId="13" xfId="21" applyNumberFormat="1" applyFont="1" applyFill="1" applyBorder="1" applyAlignment="1">
      <alignment horizontal="center" vertical="center"/>
      <protection/>
    </xf>
    <xf numFmtId="0" fontId="3" fillId="0" borderId="12" xfId="21" applyNumberFormat="1" applyFont="1" applyFill="1" applyBorder="1" applyAlignment="1">
      <alignment horizontal="center" vertical="center"/>
      <protection/>
    </xf>
    <xf numFmtId="0" fontId="3" fillId="0" borderId="5" xfId="21" applyNumberFormat="1" applyFont="1" applyFill="1" applyBorder="1" applyAlignment="1">
      <alignment horizontal="center" vertical="center"/>
      <protection/>
    </xf>
    <xf numFmtId="0" fontId="3" fillId="0" borderId="111" xfId="21" applyNumberFormat="1" applyFont="1" applyFill="1" applyBorder="1" applyAlignment="1">
      <alignment horizontal="center" vertical="center"/>
      <protection/>
    </xf>
    <xf numFmtId="0" fontId="3" fillId="0" borderId="304" xfId="21" applyNumberFormat="1" applyFont="1" applyFill="1" applyBorder="1" applyAlignment="1">
      <alignment horizontal="center" vertical="center"/>
      <protection/>
    </xf>
    <xf numFmtId="0" fontId="3" fillId="0" borderId="119" xfId="21" applyNumberFormat="1" applyFont="1" applyFill="1" applyBorder="1" applyAlignment="1">
      <alignment horizontal="center" vertical="center"/>
      <protection/>
    </xf>
    <xf numFmtId="0" fontId="3" fillId="0" borderId="305" xfId="21" applyNumberFormat="1" applyFont="1" applyFill="1" applyBorder="1" applyAlignment="1">
      <alignment horizontal="center" vertical="center"/>
      <protection/>
    </xf>
    <xf numFmtId="0" fontId="3" fillId="0" borderId="306" xfId="21" applyBorder="1" applyAlignment="1">
      <alignment horizontal="center" vertical="center"/>
      <protection/>
    </xf>
    <xf numFmtId="0" fontId="3" fillId="0" borderId="9" xfId="21" applyNumberFormat="1" applyFont="1" applyFill="1" applyBorder="1" applyAlignment="1">
      <alignment horizontal="center" vertical="center"/>
      <protection/>
    </xf>
    <xf numFmtId="0" fontId="3" fillId="0" borderId="307" xfId="21" applyBorder="1" applyAlignment="1">
      <alignment horizontal="center" vertical="center"/>
      <protection/>
    </xf>
    <xf numFmtId="0" fontId="3" fillId="0" borderId="10" xfId="21" applyNumberFormat="1" applyFont="1" applyBorder="1" applyAlignment="1">
      <alignment horizontal="right"/>
      <protection/>
    </xf>
    <xf numFmtId="0" fontId="3" fillId="0" borderId="308" xfId="21" applyNumberFormat="1" applyFont="1" applyFill="1" applyBorder="1" applyAlignment="1">
      <alignment horizontal="center" vertical="center"/>
      <protection/>
    </xf>
    <xf numFmtId="0" fontId="3" fillId="0" borderId="272" xfId="21" applyNumberFormat="1" applyFont="1" applyFill="1" applyBorder="1" applyAlignment="1">
      <alignment horizontal="center" vertical="center"/>
      <protection/>
    </xf>
    <xf numFmtId="0" fontId="3" fillId="0" borderId="274" xfId="21" applyNumberFormat="1" applyFont="1" applyFill="1" applyBorder="1" applyAlignment="1">
      <alignment horizontal="center" vertical="center"/>
      <protection/>
    </xf>
    <xf numFmtId="0" fontId="3" fillId="0" borderId="309" xfId="21" applyNumberFormat="1" applyFont="1" applyFill="1" applyBorder="1" applyAlignment="1">
      <alignment horizontal="center" vertical="center"/>
      <protection/>
    </xf>
    <xf numFmtId="0" fontId="3" fillId="0" borderId="14" xfId="21" applyNumberFormat="1" applyFont="1" applyFill="1" applyBorder="1" applyAlignment="1">
      <alignment horizontal="center" vertical="center"/>
      <protection/>
    </xf>
    <xf numFmtId="0" fontId="3" fillId="0" borderId="0" xfId="21" applyNumberFormat="1" applyFont="1" applyFill="1" applyBorder="1" applyAlignment="1">
      <alignment horizontal="center" vertical="center"/>
      <protection/>
    </xf>
    <xf numFmtId="0" fontId="3" fillId="0" borderId="310" xfId="21" applyNumberFormat="1" applyFont="1" applyFill="1" applyBorder="1" applyAlignment="1">
      <alignment horizontal="center" vertical="center"/>
      <protection/>
    </xf>
    <xf numFmtId="0" fontId="3" fillId="0" borderId="8" xfId="21" applyNumberFormat="1" applyFont="1" applyFill="1" applyBorder="1" applyAlignment="1">
      <alignment horizontal="center" vertical="center"/>
      <protection/>
    </xf>
    <xf numFmtId="0" fontId="3" fillId="0" borderId="311" xfId="22" applyNumberFormat="1" applyFont="1" applyFill="1" applyBorder="1" applyAlignment="1">
      <alignment horizontal="center" vertical="center"/>
      <protection/>
    </xf>
    <xf numFmtId="0" fontId="3" fillId="0" borderId="312" xfId="22" applyBorder="1" applyAlignment="1">
      <alignment horizontal="center" vertical="center"/>
      <protection/>
    </xf>
    <xf numFmtId="0" fontId="3" fillId="0" borderId="313" xfId="22" applyBorder="1" applyAlignment="1">
      <alignment horizontal="center" vertical="center"/>
      <protection/>
    </xf>
    <xf numFmtId="0" fontId="3" fillId="0" borderId="314" xfId="22" applyNumberFormat="1" applyFont="1" applyFill="1" applyBorder="1" applyAlignment="1">
      <alignment horizontal="center" vertical="center"/>
      <protection/>
    </xf>
    <xf numFmtId="0" fontId="3" fillId="0" borderId="315" xfId="22" applyBorder="1" applyAlignment="1">
      <alignment horizontal="center" vertical="center"/>
      <protection/>
    </xf>
    <xf numFmtId="0" fontId="3" fillId="0" borderId="19" xfId="22" applyBorder="1" applyAlignment="1">
      <alignment horizontal="center" vertical="center"/>
      <protection/>
    </xf>
    <xf numFmtId="0" fontId="3" fillId="0" borderId="0" xfId="22" applyNumberFormat="1" applyFont="1" applyFill="1" applyAlignment="1">
      <alignment horizontal="right"/>
      <protection/>
    </xf>
    <xf numFmtId="0" fontId="11" fillId="0" borderId="15" xfId="22" applyNumberFormat="1" applyFont="1" applyFill="1" applyBorder="1" applyAlignment="1">
      <alignment horizontal="center"/>
      <protection/>
    </xf>
    <xf numFmtId="0" fontId="11" fillId="0" borderId="0" xfId="22" applyNumberFormat="1" applyFont="1" applyFill="1" applyBorder="1" applyAlignment="1">
      <alignment horizontal="left"/>
      <protection/>
    </xf>
    <xf numFmtId="0" fontId="3" fillId="0" borderId="0" xfId="22" applyBorder="1" applyAlignment="1">
      <alignment horizontal="left"/>
      <protection/>
    </xf>
    <xf numFmtId="0" fontId="3" fillId="0" borderId="0" xfId="22" applyBorder="1" applyAlignment="1">
      <alignment horizontal="left"/>
      <protection/>
    </xf>
    <xf numFmtId="0" fontId="16" fillId="0" borderId="316" xfId="23" applyFont="1" applyBorder="1" applyAlignment="1">
      <alignment horizontal="center" vertical="center"/>
      <protection/>
    </xf>
    <xf numFmtId="0" fontId="16" fillId="0" borderId="317" xfId="23" applyFont="1" applyBorder="1" applyAlignment="1">
      <alignment horizontal="center" vertical="center"/>
      <protection/>
    </xf>
    <xf numFmtId="0" fontId="16" fillId="0" borderId="318" xfId="23" applyFont="1" applyBorder="1" applyAlignment="1">
      <alignment horizontal="center" vertical="center"/>
      <protection/>
    </xf>
    <xf numFmtId="41" fontId="16" fillId="0" borderId="231" xfId="23" applyNumberFormat="1" applyFont="1" applyBorder="1" applyAlignment="1">
      <alignment horizontal="right" vertical="center"/>
      <protection/>
    </xf>
    <xf numFmtId="0" fontId="16" fillId="0" borderId="319" xfId="23" applyFont="1" applyBorder="1" applyAlignment="1">
      <alignment horizontal="center" vertical="center"/>
      <protection/>
    </xf>
    <xf numFmtId="0" fontId="16" fillId="0" borderId="12" xfId="23" applyFont="1" applyBorder="1" applyAlignment="1">
      <alignment horizontal="left" vertical="center"/>
      <protection/>
    </xf>
    <xf numFmtId="0" fontId="3" fillId="0" borderId="124" xfId="23" applyBorder="1" applyAlignment="1">
      <alignment horizontal="left" vertical="center"/>
      <protection/>
    </xf>
    <xf numFmtId="0" fontId="3" fillId="0" borderId="299" xfId="23" applyBorder="1" applyAlignment="1">
      <alignment horizontal="left" vertical="center"/>
      <protection/>
    </xf>
    <xf numFmtId="0" fontId="16" fillId="0" borderId="320" xfId="23" applyFont="1" applyBorder="1" applyAlignment="1">
      <alignment horizontal="center" vertical="center" wrapText="1"/>
      <protection/>
    </xf>
    <xf numFmtId="0" fontId="3" fillId="0" borderId="246" xfId="23" applyBorder="1" applyAlignment="1">
      <alignment horizontal="center" vertical="center" wrapText="1"/>
      <protection/>
    </xf>
    <xf numFmtId="0" fontId="3" fillId="0" borderId="281" xfId="23" applyBorder="1" applyAlignment="1">
      <alignment horizontal="center" vertical="center" wrapText="1"/>
      <protection/>
    </xf>
    <xf numFmtId="0" fontId="16" fillId="0" borderId="321" xfId="23" applyFont="1" applyBorder="1" applyAlignment="1">
      <alignment horizontal="center" vertical="center"/>
      <protection/>
    </xf>
    <xf numFmtId="0" fontId="16" fillId="0" borderId="322" xfId="23" applyFont="1" applyBorder="1" applyAlignment="1">
      <alignment horizontal="center" vertical="center"/>
      <protection/>
    </xf>
    <xf numFmtId="0" fontId="16" fillId="0" borderId="323" xfId="23" applyFont="1" applyBorder="1" applyAlignment="1">
      <alignment horizontal="center" vertical="center"/>
      <protection/>
    </xf>
    <xf numFmtId="0" fontId="3" fillId="0" borderId="234" xfId="23" applyBorder="1" applyAlignment="1">
      <alignment horizontal="center" vertical="center"/>
      <protection/>
    </xf>
    <xf numFmtId="0" fontId="3" fillId="0" borderId="324" xfId="23" applyBorder="1" applyAlignment="1">
      <alignment horizontal="center" vertical="center"/>
      <protection/>
    </xf>
    <xf numFmtId="0" fontId="16" fillId="0" borderId="124" xfId="23" applyFont="1" applyBorder="1" applyAlignment="1">
      <alignment horizontal="left" vertical="center"/>
      <protection/>
    </xf>
    <xf numFmtId="0" fontId="16" fillId="0" borderId="299" xfId="23" applyFont="1" applyBorder="1" applyAlignment="1">
      <alignment horizontal="left" vertical="center"/>
      <protection/>
    </xf>
    <xf numFmtId="0" fontId="16" fillId="0" borderId="11" xfId="23" applyFont="1" applyBorder="1" applyAlignment="1">
      <alignment horizontal="left" vertical="center"/>
      <protection/>
    </xf>
    <xf numFmtId="0" fontId="16" fillId="0" borderId="2" xfId="23" applyFont="1" applyBorder="1" applyAlignment="1">
      <alignment horizontal="left" vertical="center"/>
      <protection/>
    </xf>
    <xf numFmtId="0" fontId="16" fillId="0" borderId="6" xfId="23" applyFont="1" applyBorder="1" applyAlignment="1">
      <alignment horizontal="center" vertical="center" wrapText="1"/>
      <protection/>
    </xf>
    <xf numFmtId="0" fontId="3" fillId="0" borderId="7" xfId="23" applyBorder="1" applyAlignment="1">
      <alignment horizontal="center" vertical="center" wrapText="1"/>
      <protection/>
    </xf>
    <xf numFmtId="0" fontId="3" fillId="0" borderId="230" xfId="23" applyBorder="1" applyAlignment="1">
      <alignment horizontal="center" vertical="center" wrapText="1"/>
      <protection/>
    </xf>
    <xf numFmtId="0" fontId="16" fillId="0" borderId="286" xfId="23" applyFont="1" applyBorder="1" applyAlignment="1">
      <alignment horizontal="center" vertical="center"/>
      <protection/>
    </xf>
    <xf numFmtId="0" fontId="16" fillId="0" borderId="7" xfId="23" applyFont="1" applyBorder="1" applyAlignment="1">
      <alignment horizontal="center" vertical="center"/>
      <protection/>
    </xf>
    <xf numFmtId="0" fontId="16" fillId="0" borderId="230" xfId="23" applyFont="1" applyBorder="1" applyAlignment="1">
      <alignment horizontal="center" vertical="center"/>
      <protection/>
    </xf>
    <xf numFmtId="0" fontId="3" fillId="0" borderId="7" xfId="23" applyBorder="1" applyAlignment="1">
      <alignment horizontal="center" vertical="center"/>
      <protection/>
    </xf>
    <xf numFmtId="0" fontId="3" fillId="0" borderId="230" xfId="23" applyBorder="1" applyAlignment="1">
      <alignment horizontal="center" vertical="center"/>
      <protection/>
    </xf>
  </cellXfs>
  <cellStyles count="10">
    <cellStyle name="Normal" xfId="0"/>
    <cellStyle name="Percent" xfId="15"/>
    <cellStyle name="Comma [0]" xfId="16"/>
    <cellStyle name="Comma" xfId="17"/>
    <cellStyle name="Currency [0]" xfId="18"/>
    <cellStyle name="Currency" xfId="19"/>
    <cellStyle name="標準_toukeihyou1" xfId="20"/>
    <cellStyle name="標準_toukeihyou2" xfId="21"/>
    <cellStyle name="標準_toukeihyou3" xfId="22"/>
    <cellStyle name="標準_toukeihyou4"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76200</xdr:rowOff>
    </xdr:from>
    <xdr:to>
      <xdr:col>8</xdr:col>
      <xdr:colOff>104775</xdr:colOff>
      <xdr:row>45</xdr:row>
      <xdr:rowOff>19050</xdr:rowOff>
    </xdr:to>
    <xdr:pic>
      <xdr:nvPicPr>
        <xdr:cNvPr id="1" name="Picture 3"/>
        <xdr:cNvPicPr preferRelativeResize="1">
          <a:picLocks noChangeAspect="1"/>
        </xdr:cNvPicPr>
      </xdr:nvPicPr>
      <xdr:blipFill>
        <a:blip r:embed="rId1"/>
        <a:stretch>
          <a:fillRect/>
        </a:stretch>
      </xdr:blipFill>
      <xdr:spPr>
        <a:xfrm>
          <a:off x="190500" y="76200"/>
          <a:ext cx="5400675" cy="7658100"/>
        </a:xfrm>
        <a:prstGeom prst="rect">
          <a:avLst/>
        </a:prstGeom>
        <a:noFill/>
        <a:ln w="9525" cmpd="sng">
          <a:noFill/>
        </a:ln>
      </xdr:spPr>
    </xdr:pic>
    <xdr:clientData/>
  </xdr:twoCellAnchor>
  <xdr:twoCellAnchor editAs="oneCell">
    <xdr:from>
      <xdr:col>0</xdr:col>
      <xdr:colOff>171450</xdr:colOff>
      <xdr:row>60</xdr:row>
      <xdr:rowOff>28575</xdr:rowOff>
    </xdr:from>
    <xdr:to>
      <xdr:col>8</xdr:col>
      <xdr:colOff>85725</xdr:colOff>
      <xdr:row>93</xdr:row>
      <xdr:rowOff>114300</xdr:rowOff>
    </xdr:to>
    <xdr:pic>
      <xdr:nvPicPr>
        <xdr:cNvPr id="2" name="Picture 4"/>
        <xdr:cNvPicPr preferRelativeResize="1">
          <a:picLocks noChangeAspect="1"/>
        </xdr:cNvPicPr>
      </xdr:nvPicPr>
      <xdr:blipFill>
        <a:blip r:embed="rId2"/>
        <a:stretch>
          <a:fillRect/>
        </a:stretch>
      </xdr:blipFill>
      <xdr:spPr>
        <a:xfrm>
          <a:off x="171450" y="10315575"/>
          <a:ext cx="5400675" cy="5743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2"/>
  <sheetViews>
    <sheetView tabSelected="1" workbookViewId="0" topLeftCell="A1">
      <selection activeCell="C3" sqref="C3"/>
    </sheetView>
  </sheetViews>
  <sheetFormatPr defaultColWidth="9.00390625" defaultRowHeight="13.5"/>
  <cols>
    <col min="3" max="3" width="59.50390625" style="0" bestFit="1" customWidth="1"/>
  </cols>
  <sheetData>
    <row r="2" spans="2:3" s="1" customFormat="1" ht="20.25" customHeight="1">
      <c r="B2" s="706" t="s">
        <v>343</v>
      </c>
      <c r="C2" s="706"/>
    </row>
    <row r="3" s="1" customFormat="1" ht="20.25" customHeight="1">
      <c r="B3" s="1" t="s">
        <v>0</v>
      </c>
    </row>
    <row r="4" spans="2:3" s="1" customFormat="1" ht="20.25" customHeight="1">
      <c r="B4" s="1" t="s">
        <v>1</v>
      </c>
      <c r="C4" s="1" t="s">
        <v>2</v>
      </c>
    </row>
    <row r="5" spans="2:3" s="1" customFormat="1" ht="20.25" customHeight="1">
      <c r="B5" s="1" t="s">
        <v>3</v>
      </c>
      <c r="C5" s="1" t="s">
        <v>4</v>
      </c>
    </row>
    <row r="6" spans="2:3" s="1" customFormat="1" ht="20.25" customHeight="1">
      <c r="B6" s="1" t="s">
        <v>5</v>
      </c>
      <c r="C6" s="1" t="s">
        <v>6</v>
      </c>
    </row>
    <row r="7" spans="2:3" s="1" customFormat="1" ht="20.25" customHeight="1">
      <c r="B7" s="1" t="s">
        <v>7</v>
      </c>
      <c r="C7" s="1" t="s">
        <v>8</v>
      </c>
    </row>
    <row r="8" spans="2:3" s="1" customFormat="1" ht="20.25" customHeight="1">
      <c r="B8" s="1" t="s">
        <v>9</v>
      </c>
      <c r="C8" s="1" t="s">
        <v>10</v>
      </c>
    </row>
    <row r="9" spans="2:3" s="1" customFormat="1" ht="20.25" customHeight="1">
      <c r="B9" s="1" t="s">
        <v>11</v>
      </c>
      <c r="C9" s="1" t="s">
        <v>12</v>
      </c>
    </row>
    <row r="10" spans="2:3" s="1" customFormat="1" ht="20.25" customHeight="1">
      <c r="B10" s="1" t="s">
        <v>13</v>
      </c>
      <c r="C10" s="1" t="s">
        <v>14</v>
      </c>
    </row>
    <row r="11" spans="2:3" s="1" customFormat="1" ht="20.25" customHeight="1">
      <c r="B11" s="1" t="s">
        <v>15</v>
      </c>
      <c r="C11" s="1" t="s">
        <v>344</v>
      </c>
    </row>
    <row r="12" spans="2:3" s="1" customFormat="1" ht="20.25" customHeight="1">
      <c r="B12" s="1" t="s">
        <v>16</v>
      </c>
      <c r="C12" s="1" t="s">
        <v>345</v>
      </c>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Q163"/>
  <sheetViews>
    <sheetView showOutlineSymbols="0" zoomScale="87" zoomScaleNormal="87" workbookViewId="0" topLeftCell="A1">
      <selection activeCell="A2" sqref="A2"/>
    </sheetView>
  </sheetViews>
  <sheetFormatPr defaultColWidth="9.00390625" defaultRowHeight="13.5"/>
  <cols>
    <col min="1" max="12" width="10.75390625" style="424" customWidth="1"/>
    <col min="13" max="13" width="2.75390625" style="424" customWidth="1"/>
    <col min="14" max="16384" width="10.75390625" style="424" customWidth="1"/>
  </cols>
  <sheetData>
    <row r="1" spans="1:17" ht="19.5" customHeight="1">
      <c r="A1" s="420" t="s">
        <v>15</v>
      </c>
      <c r="B1" s="420" t="s">
        <v>277</v>
      </c>
      <c r="C1" s="421"/>
      <c r="D1" s="421"/>
      <c r="E1" s="421"/>
      <c r="F1" s="421"/>
      <c r="G1" s="421"/>
      <c r="H1" s="421"/>
      <c r="I1" s="421"/>
      <c r="J1" s="422"/>
      <c r="K1" s="422"/>
      <c r="L1" s="422"/>
      <c r="M1" s="423"/>
      <c r="N1" s="423"/>
      <c r="O1" s="423"/>
      <c r="P1" s="423"/>
      <c r="Q1" s="423"/>
    </row>
    <row r="2" spans="1:17" ht="18" customHeight="1">
      <c r="A2" s="422"/>
      <c r="B2" s="422"/>
      <c r="C2" s="422"/>
      <c r="D2" s="422"/>
      <c r="E2" s="422"/>
      <c r="F2" s="422"/>
      <c r="G2" s="422"/>
      <c r="H2" s="422"/>
      <c r="I2" s="422"/>
      <c r="J2" s="422"/>
      <c r="K2" s="422"/>
      <c r="L2" s="422"/>
      <c r="M2" s="423"/>
      <c r="N2" s="423"/>
      <c r="O2" s="423"/>
      <c r="P2" s="423"/>
      <c r="Q2" s="423"/>
    </row>
    <row r="3" spans="1:17" ht="18" customHeight="1">
      <c r="A3" s="425"/>
      <c r="B3" s="426"/>
      <c r="C3" s="427"/>
      <c r="D3" s="768" t="s">
        <v>278</v>
      </c>
      <c r="E3" s="769"/>
      <c r="F3" s="770"/>
      <c r="G3" s="771" t="s">
        <v>268</v>
      </c>
      <c r="H3" s="772"/>
      <c r="I3" s="773"/>
      <c r="J3" s="768" t="s">
        <v>269</v>
      </c>
      <c r="K3" s="769"/>
      <c r="L3" s="770"/>
      <c r="M3" s="428"/>
      <c r="N3" s="423"/>
      <c r="O3" s="423"/>
      <c r="P3" s="423"/>
      <c r="Q3" s="423"/>
    </row>
    <row r="4" spans="1:17" ht="18" customHeight="1">
      <c r="A4" s="429" t="s">
        <v>189</v>
      </c>
      <c r="B4" s="430" t="s">
        <v>279</v>
      </c>
      <c r="C4" s="431" t="s">
        <v>270</v>
      </c>
      <c r="D4" s="425"/>
      <c r="E4" s="432" t="s">
        <v>271</v>
      </c>
      <c r="F4" s="433" t="s">
        <v>272</v>
      </c>
      <c r="G4" s="425"/>
      <c r="H4" s="432"/>
      <c r="I4" s="433" t="s">
        <v>272</v>
      </c>
      <c r="J4" s="425"/>
      <c r="K4" s="432"/>
      <c r="L4" s="434" t="s">
        <v>272</v>
      </c>
      <c r="M4" s="428"/>
      <c r="N4" s="423"/>
      <c r="O4" s="423"/>
      <c r="P4" s="423"/>
      <c r="Q4" s="423"/>
    </row>
    <row r="5" spans="1:17" ht="18" customHeight="1">
      <c r="A5" s="435"/>
      <c r="B5" s="436"/>
      <c r="C5" s="431" t="s">
        <v>280</v>
      </c>
      <c r="D5" s="429" t="s">
        <v>273</v>
      </c>
      <c r="E5" s="437" t="s">
        <v>274</v>
      </c>
      <c r="F5" s="437" t="s">
        <v>270</v>
      </c>
      <c r="G5" s="429" t="s">
        <v>273</v>
      </c>
      <c r="H5" s="437" t="s">
        <v>274</v>
      </c>
      <c r="I5" s="437" t="s">
        <v>270</v>
      </c>
      <c r="J5" s="429" t="s">
        <v>273</v>
      </c>
      <c r="K5" s="437" t="s">
        <v>274</v>
      </c>
      <c r="L5" s="438" t="s">
        <v>270</v>
      </c>
      <c r="M5" s="428"/>
      <c r="N5" s="423"/>
      <c r="O5" s="423"/>
      <c r="P5" s="423"/>
      <c r="Q5" s="423"/>
    </row>
    <row r="6" spans="1:17" ht="18" customHeight="1">
      <c r="A6" s="435"/>
      <c r="B6" s="436"/>
      <c r="C6" s="439"/>
      <c r="D6" s="435"/>
      <c r="E6" s="437" t="s">
        <v>273</v>
      </c>
      <c r="F6" s="437" t="s">
        <v>275</v>
      </c>
      <c r="G6" s="435"/>
      <c r="H6" s="437" t="s">
        <v>273</v>
      </c>
      <c r="I6" s="437" t="s">
        <v>275</v>
      </c>
      <c r="J6" s="435"/>
      <c r="K6" s="437" t="s">
        <v>273</v>
      </c>
      <c r="L6" s="438" t="s">
        <v>275</v>
      </c>
      <c r="M6" s="428"/>
      <c r="N6" s="423"/>
      <c r="O6" s="423"/>
      <c r="P6" s="423"/>
      <c r="Q6" s="423"/>
    </row>
    <row r="7" spans="1:13" s="448" customFormat="1" ht="18" customHeight="1">
      <c r="A7" s="440"/>
      <c r="B7" s="441" t="s">
        <v>195</v>
      </c>
      <c r="C7" s="442">
        <v>5578000</v>
      </c>
      <c r="D7" s="443">
        <f>+D8+D18+D22+D29+D36+D52+D62+D91+D114+D123</f>
        <v>349</v>
      </c>
      <c r="E7" s="444">
        <f>D7/C7*100000</f>
        <v>6.256722839727501</v>
      </c>
      <c r="F7" s="445">
        <f>C7/D7/100</f>
        <v>159.82808022922637</v>
      </c>
      <c r="G7" s="443">
        <f>+G8+G18+G22+G29+G36+G52+G62+G91+G114+G123</f>
        <v>4631</v>
      </c>
      <c r="H7" s="444">
        <f aca="true" t="shared" si="0" ref="H7:H18">G7/C7*100000</f>
        <v>83.02258874148441</v>
      </c>
      <c r="I7" s="444">
        <f aca="true" t="shared" si="1" ref="I7:I18">C7/G7/100</f>
        <v>12.044914705247248</v>
      </c>
      <c r="J7" s="443">
        <f>+J8+J18+J22+J29+J36+J52+J62+J91+J114+J123</f>
        <v>2803</v>
      </c>
      <c r="K7" s="444">
        <f aca="true" t="shared" si="2" ref="K7:K18">J7/C7*100000</f>
        <v>50.25098601649337</v>
      </c>
      <c r="L7" s="446">
        <f aca="true" t="shared" si="3" ref="L7:L18">C7/J7/100</f>
        <v>19.900107028184088</v>
      </c>
      <c r="M7" s="447"/>
    </row>
    <row r="8" spans="1:17" ht="18" customHeight="1">
      <c r="A8" s="449" t="s">
        <v>99</v>
      </c>
      <c r="B8" s="450" t="s">
        <v>281</v>
      </c>
      <c r="C8" s="451">
        <f>SUM(C9:C17)</f>
        <v>1510468</v>
      </c>
      <c r="D8" s="452">
        <f>SUM(D9:D17)</f>
        <v>105</v>
      </c>
      <c r="E8" s="453">
        <f aca="true" t="shared" si="4" ref="E8:E17">D8/C8*100000</f>
        <v>6.951487883225596</v>
      </c>
      <c r="F8" s="453">
        <f aca="true" t="shared" si="5" ref="F8:F17">C8/D8/100</f>
        <v>143.85409523809523</v>
      </c>
      <c r="G8" s="454">
        <f>SUM(G9:G17)</f>
        <v>1499</v>
      </c>
      <c r="H8" s="453">
        <f t="shared" si="0"/>
        <v>99.24076511385876</v>
      </c>
      <c r="I8" s="453">
        <f t="shared" si="1"/>
        <v>10.07650433622415</v>
      </c>
      <c r="J8" s="454">
        <f>SUM(J9:J17)</f>
        <v>876</v>
      </c>
      <c r="K8" s="453">
        <f t="shared" si="2"/>
        <v>57.995270340053544</v>
      </c>
      <c r="L8" s="455">
        <f t="shared" si="3"/>
        <v>17.242785388127853</v>
      </c>
      <c r="M8" s="428"/>
      <c r="N8" s="423"/>
      <c r="O8" s="423"/>
      <c r="P8" s="423"/>
      <c r="Q8" s="423"/>
    </row>
    <row r="9" spans="1:17" ht="18" customHeight="1">
      <c r="A9" s="456"/>
      <c r="B9" s="436" t="s">
        <v>249</v>
      </c>
      <c r="C9" s="457">
        <v>199018</v>
      </c>
      <c r="D9" s="435">
        <v>5</v>
      </c>
      <c r="E9" s="458">
        <f t="shared" si="4"/>
        <v>2.512335567637098</v>
      </c>
      <c r="F9" s="458">
        <f t="shared" si="5"/>
        <v>398.036</v>
      </c>
      <c r="G9" s="459">
        <v>197</v>
      </c>
      <c r="H9" s="458">
        <f t="shared" si="0"/>
        <v>98.98602136490166</v>
      </c>
      <c r="I9" s="458">
        <f t="shared" si="1"/>
        <v>10.10243654822335</v>
      </c>
      <c r="J9" s="459">
        <v>117</v>
      </c>
      <c r="K9" s="458">
        <f t="shared" si="2"/>
        <v>58.78865228270809</v>
      </c>
      <c r="L9" s="460">
        <f t="shared" si="3"/>
        <v>17.01008547008547</v>
      </c>
      <c r="M9" s="428"/>
      <c r="N9" s="423"/>
      <c r="O9" s="423"/>
      <c r="P9" s="423"/>
      <c r="Q9" s="423"/>
    </row>
    <row r="10" spans="1:17" ht="18" customHeight="1">
      <c r="A10" s="456"/>
      <c r="B10" s="436" t="s">
        <v>250</v>
      </c>
      <c r="C10" s="457">
        <v>124588</v>
      </c>
      <c r="D10" s="435">
        <v>8</v>
      </c>
      <c r="E10" s="458">
        <f t="shared" si="4"/>
        <v>6.421164157061676</v>
      </c>
      <c r="F10" s="458">
        <f t="shared" si="5"/>
        <v>155.735</v>
      </c>
      <c r="G10" s="459">
        <v>170</v>
      </c>
      <c r="H10" s="458">
        <f t="shared" si="0"/>
        <v>136.44973833756058</v>
      </c>
      <c r="I10" s="458">
        <f t="shared" si="1"/>
        <v>7.328705882352941</v>
      </c>
      <c r="J10" s="459">
        <v>83</v>
      </c>
      <c r="K10" s="458">
        <f t="shared" si="2"/>
        <v>66.61957812951488</v>
      </c>
      <c r="L10" s="460">
        <f t="shared" si="3"/>
        <v>15.010602409638555</v>
      </c>
      <c r="M10" s="428"/>
      <c r="N10" s="423"/>
      <c r="O10" s="423"/>
      <c r="P10" s="423"/>
      <c r="Q10" s="423"/>
    </row>
    <row r="11" spans="1:17" ht="18" customHeight="1">
      <c r="A11" s="456"/>
      <c r="B11" s="436" t="s">
        <v>251</v>
      </c>
      <c r="C11" s="457">
        <v>107679</v>
      </c>
      <c r="D11" s="435">
        <v>10</v>
      </c>
      <c r="E11" s="458">
        <f t="shared" si="4"/>
        <v>9.28686187650331</v>
      </c>
      <c r="F11" s="458">
        <f t="shared" si="5"/>
        <v>107.679</v>
      </c>
      <c r="G11" s="459">
        <v>146</v>
      </c>
      <c r="H11" s="458">
        <f t="shared" si="0"/>
        <v>135.58818339694832</v>
      </c>
      <c r="I11" s="458">
        <f t="shared" si="1"/>
        <v>7.3752739726027405</v>
      </c>
      <c r="J11" s="459">
        <v>74</v>
      </c>
      <c r="K11" s="458">
        <f t="shared" si="2"/>
        <v>68.7227778861245</v>
      </c>
      <c r="L11" s="460">
        <f t="shared" si="3"/>
        <v>14.551216216216217</v>
      </c>
      <c r="M11" s="428"/>
      <c r="N11" s="423"/>
      <c r="O11" s="423"/>
      <c r="P11" s="423"/>
      <c r="Q11" s="423"/>
    </row>
    <row r="12" spans="1:17" ht="18" customHeight="1">
      <c r="A12" s="456"/>
      <c r="B12" s="436" t="s">
        <v>252</v>
      </c>
      <c r="C12" s="457">
        <v>104837</v>
      </c>
      <c r="D12" s="435">
        <v>10</v>
      </c>
      <c r="E12" s="458">
        <f t="shared" si="4"/>
        <v>9.538617091294103</v>
      </c>
      <c r="F12" s="458">
        <f t="shared" si="5"/>
        <v>104.837</v>
      </c>
      <c r="G12" s="459">
        <v>137</v>
      </c>
      <c r="H12" s="458">
        <f t="shared" si="0"/>
        <v>130.67905415072923</v>
      </c>
      <c r="I12" s="458">
        <f t="shared" si="1"/>
        <v>7.6523357664233576</v>
      </c>
      <c r="J12" s="459">
        <v>75</v>
      </c>
      <c r="K12" s="458">
        <f t="shared" si="2"/>
        <v>71.53962818470578</v>
      </c>
      <c r="L12" s="460">
        <f t="shared" si="3"/>
        <v>13.978266666666666</v>
      </c>
      <c r="M12" s="428"/>
      <c r="N12" s="423"/>
      <c r="O12" s="423"/>
      <c r="P12" s="423"/>
      <c r="Q12" s="423"/>
    </row>
    <row r="13" spans="1:17" ht="18" customHeight="1">
      <c r="A13" s="456"/>
      <c r="B13" s="436" t="s">
        <v>253</v>
      </c>
      <c r="C13" s="457">
        <v>173674</v>
      </c>
      <c r="D13" s="435">
        <v>11</v>
      </c>
      <c r="E13" s="458">
        <f t="shared" si="4"/>
        <v>6.333705678455036</v>
      </c>
      <c r="F13" s="458">
        <f t="shared" si="5"/>
        <v>157.88545454545454</v>
      </c>
      <c r="G13" s="459">
        <v>132</v>
      </c>
      <c r="H13" s="458">
        <f t="shared" si="0"/>
        <v>76.00446814146044</v>
      </c>
      <c r="I13" s="458">
        <f t="shared" si="1"/>
        <v>13.157121212121213</v>
      </c>
      <c r="J13" s="459">
        <v>82</v>
      </c>
      <c r="K13" s="458">
        <f t="shared" si="2"/>
        <v>47.21489687575573</v>
      </c>
      <c r="L13" s="460">
        <f t="shared" si="3"/>
        <v>21.179756097560976</v>
      </c>
      <c r="M13" s="428"/>
      <c r="N13" s="423"/>
      <c r="O13" s="423"/>
      <c r="P13" s="423"/>
      <c r="Q13" s="423"/>
    </row>
    <row r="14" spans="1:17" ht="18" customHeight="1">
      <c r="A14" s="456"/>
      <c r="B14" s="436" t="s">
        <v>254</v>
      </c>
      <c r="C14" s="457">
        <v>225050</v>
      </c>
      <c r="D14" s="435">
        <v>6</v>
      </c>
      <c r="E14" s="458">
        <f t="shared" si="4"/>
        <v>2.6660742057320594</v>
      </c>
      <c r="F14" s="458">
        <f t="shared" si="5"/>
        <v>375.08333333333337</v>
      </c>
      <c r="G14" s="459">
        <v>164</v>
      </c>
      <c r="H14" s="458">
        <f t="shared" si="0"/>
        <v>72.8726949566763</v>
      </c>
      <c r="I14" s="458">
        <f t="shared" si="1"/>
        <v>13.722560975609756</v>
      </c>
      <c r="J14" s="459">
        <v>101</v>
      </c>
      <c r="K14" s="458">
        <f t="shared" si="2"/>
        <v>44.87891579648967</v>
      </c>
      <c r="L14" s="460">
        <f t="shared" si="3"/>
        <v>22.282178217821784</v>
      </c>
      <c r="M14" s="428"/>
      <c r="N14" s="423"/>
      <c r="O14" s="423"/>
      <c r="P14" s="423"/>
      <c r="Q14" s="423"/>
    </row>
    <row r="15" spans="1:17" ht="18" customHeight="1">
      <c r="A15" s="456"/>
      <c r="B15" s="436" t="s">
        <v>255</v>
      </c>
      <c r="C15" s="457">
        <v>224800</v>
      </c>
      <c r="D15" s="435">
        <v>19</v>
      </c>
      <c r="E15" s="458">
        <f t="shared" si="4"/>
        <v>8.451957295373665</v>
      </c>
      <c r="F15" s="458">
        <f t="shared" si="5"/>
        <v>118.31578947368422</v>
      </c>
      <c r="G15" s="459">
        <v>136</v>
      </c>
      <c r="H15" s="458">
        <f t="shared" si="0"/>
        <v>60.4982206405694</v>
      </c>
      <c r="I15" s="458">
        <f t="shared" si="1"/>
        <v>16.529411764705884</v>
      </c>
      <c r="J15" s="459">
        <v>96</v>
      </c>
      <c r="K15" s="458">
        <f t="shared" si="2"/>
        <v>42.704626334519574</v>
      </c>
      <c r="L15" s="460">
        <f t="shared" si="3"/>
        <v>23.416666666666664</v>
      </c>
      <c r="M15" s="428"/>
      <c r="N15" s="423"/>
      <c r="O15" s="423"/>
      <c r="P15" s="423"/>
      <c r="Q15" s="423"/>
    </row>
    <row r="16" spans="1:17" ht="18" customHeight="1">
      <c r="A16" s="456"/>
      <c r="B16" s="436" t="s">
        <v>256</v>
      </c>
      <c r="C16" s="457">
        <v>111436</v>
      </c>
      <c r="D16" s="435">
        <v>20</v>
      </c>
      <c r="E16" s="458">
        <f t="shared" si="4"/>
        <v>17.947521447288132</v>
      </c>
      <c r="F16" s="458">
        <f t="shared" si="5"/>
        <v>55.718</v>
      </c>
      <c r="G16" s="459">
        <v>280</v>
      </c>
      <c r="H16" s="458">
        <f t="shared" si="0"/>
        <v>251.2653002620338</v>
      </c>
      <c r="I16" s="458">
        <f t="shared" si="1"/>
        <v>3.9798571428571425</v>
      </c>
      <c r="J16" s="459">
        <v>177</v>
      </c>
      <c r="K16" s="458">
        <f t="shared" si="2"/>
        <v>158.83556480849992</v>
      </c>
      <c r="L16" s="460">
        <f t="shared" si="3"/>
        <v>6.295819209039548</v>
      </c>
      <c r="M16" s="428"/>
      <c r="N16" s="423"/>
      <c r="O16" s="423"/>
      <c r="P16" s="423"/>
      <c r="Q16" s="423"/>
    </row>
    <row r="17" spans="1:17" ht="18" customHeight="1">
      <c r="A17" s="456"/>
      <c r="B17" s="436" t="s">
        <v>257</v>
      </c>
      <c r="C17" s="457">
        <v>239386</v>
      </c>
      <c r="D17" s="435">
        <v>16</v>
      </c>
      <c r="E17" s="458">
        <f t="shared" si="4"/>
        <v>6.683765967934633</v>
      </c>
      <c r="F17" s="458">
        <f t="shared" si="5"/>
        <v>149.61625</v>
      </c>
      <c r="G17" s="459">
        <v>137</v>
      </c>
      <c r="H17" s="458">
        <f t="shared" si="0"/>
        <v>57.22974610044029</v>
      </c>
      <c r="I17" s="458">
        <f t="shared" si="1"/>
        <v>17.473430656934305</v>
      </c>
      <c r="J17" s="459">
        <v>71</v>
      </c>
      <c r="K17" s="458">
        <f t="shared" si="2"/>
        <v>29.65921148270993</v>
      </c>
      <c r="L17" s="460">
        <f t="shared" si="3"/>
        <v>33.71633802816902</v>
      </c>
      <c r="M17" s="428"/>
      <c r="N17" s="423"/>
      <c r="O17" s="423"/>
      <c r="P17" s="423"/>
      <c r="Q17" s="423"/>
    </row>
    <row r="18" spans="1:13" s="448" customFormat="1" ht="18" customHeight="1">
      <c r="A18" s="461" t="s">
        <v>76</v>
      </c>
      <c r="B18" s="462"/>
      <c r="C18" s="463">
        <f>+SUM(C19:C21)</f>
        <v>1002483</v>
      </c>
      <c r="D18" s="464">
        <f>+SUM(D19:D21)</f>
        <v>54</v>
      </c>
      <c r="E18" s="444">
        <f>D18/C18*100000</f>
        <v>5.386625010099922</v>
      </c>
      <c r="F18" s="445">
        <f>C18/D18/100</f>
        <v>185.645</v>
      </c>
      <c r="G18" s="464">
        <f>+SUM(G19:G21)</f>
        <v>1005</v>
      </c>
      <c r="H18" s="444">
        <f t="shared" si="0"/>
        <v>100.25107657685966</v>
      </c>
      <c r="I18" s="444">
        <f t="shared" si="1"/>
        <v>9.974955223880597</v>
      </c>
      <c r="J18" s="464">
        <f>+SUM(J19:J21)</f>
        <v>569</v>
      </c>
      <c r="K18" s="444">
        <f t="shared" si="2"/>
        <v>56.75906723605288</v>
      </c>
      <c r="L18" s="446">
        <f t="shared" si="3"/>
        <v>17.61833040421793</v>
      </c>
      <c r="M18" s="447"/>
    </row>
    <row r="19" spans="1:17" ht="18" customHeight="1">
      <c r="A19" s="449" t="s">
        <v>205</v>
      </c>
      <c r="B19" s="450" t="s">
        <v>100</v>
      </c>
      <c r="C19" s="451">
        <v>463530</v>
      </c>
      <c r="D19" s="452">
        <v>28</v>
      </c>
      <c r="E19" s="453">
        <f>D19/C19*100000</f>
        <v>6.04060147131793</v>
      </c>
      <c r="F19" s="453">
        <f>C19/D19/100</f>
        <v>165.54642857142858</v>
      </c>
      <c r="G19" s="454">
        <v>491</v>
      </c>
      <c r="H19" s="453">
        <f>G19/C19*100000</f>
        <v>105.92626151489655</v>
      </c>
      <c r="I19" s="453">
        <f>C19/G19/100</f>
        <v>9.440529531568227</v>
      </c>
      <c r="J19" s="454">
        <v>251</v>
      </c>
      <c r="K19" s="453">
        <f>J19/C19*100000</f>
        <v>54.14967747502859</v>
      </c>
      <c r="L19" s="455">
        <f>C19/J19/100</f>
        <v>18.467330677290835</v>
      </c>
      <c r="M19" s="428"/>
      <c r="N19" s="423"/>
      <c r="O19" s="423"/>
      <c r="P19" s="423"/>
      <c r="Q19" s="423"/>
    </row>
    <row r="20" spans="1:17" ht="18" customHeight="1">
      <c r="A20" s="449" t="s">
        <v>206</v>
      </c>
      <c r="B20" s="450" t="s">
        <v>101</v>
      </c>
      <c r="C20" s="451">
        <v>451163</v>
      </c>
      <c r="D20" s="452">
        <v>23</v>
      </c>
      <c r="E20" s="453">
        <f>D20/C20*100000</f>
        <v>5.097935779308144</v>
      </c>
      <c r="F20" s="453">
        <f>C20/D20/100</f>
        <v>196.15782608695653</v>
      </c>
      <c r="G20" s="454">
        <v>414</v>
      </c>
      <c r="H20" s="453">
        <f>G20/C20*100000</f>
        <v>91.76284402754658</v>
      </c>
      <c r="I20" s="453">
        <f>C20/G20/100</f>
        <v>10.897657004830917</v>
      </c>
      <c r="J20" s="454">
        <v>260</v>
      </c>
      <c r="K20" s="453">
        <f>J20/C20*100000</f>
        <v>57.628839244352925</v>
      </c>
      <c r="L20" s="455">
        <f>C20/J20/100</f>
        <v>17.352423076923078</v>
      </c>
      <c r="M20" s="428"/>
      <c r="N20" s="423"/>
      <c r="O20" s="423"/>
      <c r="P20" s="423"/>
      <c r="Q20" s="423"/>
    </row>
    <row r="21" spans="1:17" ht="18" customHeight="1">
      <c r="A21" s="465" t="s">
        <v>258</v>
      </c>
      <c r="B21" s="466" t="s">
        <v>102</v>
      </c>
      <c r="C21" s="467">
        <v>87790</v>
      </c>
      <c r="D21" s="468">
        <v>3</v>
      </c>
      <c r="E21" s="469">
        <f aca="true" t="shared" si="6" ref="E21:E33">D21/C21*100000</f>
        <v>3.4172456999658274</v>
      </c>
      <c r="F21" s="469">
        <f aca="true" t="shared" si="7" ref="F21:F33">C21/D21/100</f>
        <v>292.6333333333333</v>
      </c>
      <c r="G21" s="470">
        <v>100</v>
      </c>
      <c r="H21" s="469">
        <f aca="true" t="shared" si="8" ref="H21:H65">G21/C21*100000</f>
        <v>113.90818999886092</v>
      </c>
      <c r="I21" s="469">
        <f aca="true" t="shared" si="9" ref="I21:I65">C21/G21/100</f>
        <v>8.779</v>
      </c>
      <c r="J21" s="470">
        <v>58</v>
      </c>
      <c r="K21" s="469">
        <f aca="true" t="shared" si="10" ref="K21:K65">J21/C21*100000</f>
        <v>66.06675019933934</v>
      </c>
      <c r="L21" s="471">
        <f aca="true" t="shared" si="11" ref="L21:L65">C21/J21/100</f>
        <v>15.136206896551723</v>
      </c>
      <c r="M21" s="428"/>
      <c r="N21" s="423"/>
      <c r="O21" s="423"/>
      <c r="P21" s="423"/>
      <c r="Q21" s="423"/>
    </row>
    <row r="22" spans="1:13" s="448" customFormat="1" ht="18" customHeight="1">
      <c r="A22" s="472" t="s">
        <v>77</v>
      </c>
      <c r="B22" s="473"/>
      <c r="C22" s="474">
        <f>+C23+C24+C25+C28</f>
        <v>707216</v>
      </c>
      <c r="D22" s="475">
        <f>+D23+D24+D25+D28</f>
        <v>32</v>
      </c>
      <c r="E22" s="444">
        <f>D22/C22*100000</f>
        <v>4.524784507137848</v>
      </c>
      <c r="F22" s="445">
        <f>C22/D22/100</f>
        <v>221.005</v>
      </c>
      <c r="G22" s="476">
        <f>+G23+G24+G25+G28</f>
        <v>495</v>
      </c>
      <c r="H22" s="444">
        <f t="shared" si="8"/>
        <v>69.99276034478858</v>
      </c>
      <c r="I22" s="444">
        <f t="shared" si="9"/>
        <v>14.287191919191919</v>
      </c>
      <c r="J22" s="476">
        <f>+J23+J24+J25+J28</f>
        <v>317</v>
      </c>
      <c r="K22" s="444">
        <f t="shared" si="10"/>
        <v>44.823646523834306</v>
      </c>
      <c r="L22" s="446">
        <f t="shared" si="11"/>
        <v>22.309652996845426</v>
      </c>
      <c r="M22" s="447"/>
    </row>
    <row r="23" spans="1:17" ht="18" customHeight="1">
      <c r="A23" s="449" t="s">
        <v>208</v>
      </c>
      <c r="B23" s="450" t="s">
        <v>103</v>
      </c>
      <c r="C23" s="451">
        <v>191917</v>
      </c>
      <c r="D23" s="452">
        <v>9</v>
      </c>
      <c r="E23" s="453">
        <f t="shared" si="6"/>
        <v>4.689527243547992</v>
      </c>
      <c r="F23" s="453">
        <f t="shared" si="7"/>
        <v>213.24111111111108</v>
      </c>
      <c r="G23" s="454">
        <v>151</v>
      </c>
      <c r="H23" s="453">
        <f t="shared" si="8"/>
        <v>78.67984597508297</v>
      </c>
      <c r="I23" s="453">
        <f t="shared" si="9"/>
        <v>12.709735099337747</v>
      </c>
      <c r="J23" s="454">
        <v>98</v>
      </c>
      <c r="K23" s="453">
        <f t="shared" si="10"/>
        <v>51.06374109641147</v>
      </c>
      <c r="L23" s="455">
        <f t="shared" si="11"/>
        <v>19.583367346938775</v>
      </c>
      <c r="M23" s="428"/>
      <c r="N23" s="423"/>
      <c r="O23" s="423"/>
      <c r="P23" s="423"/>
      <c r="Q23" s="423"/>
    </row>
    <row r="24" spans="1:17" ht="18" customHeight="1">
      <c r="A24" s="449" t="s">
        <v>209</v>
      </c>
      <c r="B24" s="450" t="s">
        <v>104</v>
      </c>
      <c r="C24" s="451">
        <v>216751</v>
      </c>
      <c r="D24" s="452">
        <v>6</v>
      </c>
      <c r="E24" s="453">
        <f t="shared" si="6"/>
        <v>2.7681533187851497</v>
      </c>
      <c r="F24" s="453">
        <f t="shared" si="7"/>
        <v>361.25166666666667</v>
      </c>
      <c r="G24" s="454">
        <v>171</v>
      </c>
      <c r="H24" s="453">
        <f t="shared" si="8"/>
        <v>78.89236958537677</v>
      </c>
      <c r="I24" s="453">
        <f t="shared" si="9"/>
        <v>12.675497076023392</v>
      </c>
      <c r="J24" s="454">
        <v>110</v>
      </c>
      <c r="K24" s="453">
        <f t="shared" si="10"/>
        <v>50.74947751106108</v>
      </c>
      <c r="L24" s="455">
        <f t="shared" si="11"/>
        <v>19.704636363636364</v>
      </c>
      <c r="M24" s="428"/>
      <c r="N24" s="423"/>
      <c r="O24" s="423"/>
      <c r="P24" s="423"/>
      <c r="Q24" s="423"/>
    </row>
    <row r="25" spans="1:17" ht="18" customHeight="1">
      <c r="A25" s="449" t="s">
        <v>210</v>
      </c>
      <c r="B25" s="450"/>
      <c r="C25" s="451">
        <f>C26+C27</f>
        <v>185182</v>
      </c>
      <c r="D25" s="452">
        <f>SUM(D26:D27)</f>
        <v>9</v>
      </c>
      <c r="E25" s="453">
        <f t="shared" si="6"/>
        <v>4.860083593437807</v>
      </c>
      <c r="F25" s="453">
        <f t="shared" si="7"/>
        <v>205.75777777777776</v>
      </c>
      <c r="G25" s="454">
        <f>SUM(G26:G27)</f>
        <v>108</v>
      </c>
      <c r="H25" s="453">
        <f t="shared" si="8"/>
        <v>58.32100312125368</v>
      </c>
      <c r="I25" s="453">
        <f t="shared" si="9"/>
        <v>17.14648148148148</v>
      </c>
      <c r="J25" s="454">
        <f>SUM(J26:J27)</f>
        <v>72</v>
      </c>
      <c r="K25" s="453">
        <f t="shared" si="10"/>
        <v>38.880668747502455</v>
      </c>
      <c r="L25" s="455">
        <f t="shared" si="11"/>
        <v>25.71972222222222</v>
      </c>
      <c r="M25" s="428"/>
      <c r="N25" s="423"/>
      <c r="O25" s="423"/>
      <c r="P25" s="423"/>
      <c r="Q25" s="423"/>
    </row>
    <row r="26" spans="1:17" ht="18" customHeight="1">
      <c r="A26" s="456"/>
      <c r="B26" s="436" t="s">
        <v>105</v>
      </c>
      <c r="C26" s="457">
        <v>156058</v>
      </c>
      <c r="D26" s="435">
        <v>7</v>
      </c>
      <c r="E26" s="458">
        <f t="shared" si="6"/>
        <v>4.485511796896026</v>
      </c>
      <c r="F26" s="458">
        <f t="shared" si="7"/>
        <v>222.94</v>
      </c>
      <c r="G26" s="459">
        <v>96</v>
      </c>
      <c r="H26" s="458">
        <f t="shared" si="8"/>
        <v>61.51559035743121</v>
      </c>
      <c r="I26" s="458">
        <f t="shared" si="9"/>
        <v>16.25604166666667</v>
      </c>
      <c r="J26" s="459">
        <v>66</v>
      </c>
      <c r="K26" s="458">
        <f t="shared" si="10"/>
        <v>42.291968370733954</v>
      </c>
      <c r="L26" s="460">
        <f t="shared" si="11"/>
        <v>23.645151515151515</v>
      </c>
      <c r="M26" s="428"/>
      <c r="N26" s="423"/>
      <c r="O26" s="423"/>
      <c r="P26" s="423"/>
      <c r="Q26" s="423"/>
    </row>
    <row r="27" spans="1:17" ht="18" customHeight="1">
      <c r="A27" s="456"/>
      <c r="B27" s="436" t="s">
        <v>106</v>
      </c>
      <c r="C27" s="457">
        <v>29124</v>
      </c>
      <c r="D27" s="435">
        <v>2</v>
      </c>
      <c r="E27" s="458">
        <f t="shared" si="6"/>
        <v>6.867188572998215</v>
      </c>
      <c r="F27" s="458">
        <f t="shared" si="7"/>
        <v>145.62</v>
      </c>
      <c r="G27" s="459">
        <v>12</v>
      </c>
      <c r="H27" s="458">
        <f t="shared" si="8"/>
        <v>41.203131437989285</v>
      </c>
      <c r="I27" s="458">
        <f t="shared" si="9"/>
        <v>24.27</v>
      </c>
      <c r="J27" s="459">
        <v>6</v>
      </c>
      <c r="K27" s="458">
        <f t="shared" si="10"/>
        <v>20.601565718994642</v>
      </c>
      <c r="L27" s="460">
        <f t="shared" si="11"/>
        <v>48.54</v>
      </c>
      <c r="M27" s="428"/>
      <c r="N27" s="423"/>
      <c r="O27" s="423"/>
      <c r="P27" s="423"/>
      <c r="Q27" s="423"/>
    </row>
    <row r="28" spans="1:17" ht="18" customHeight="1">
      <c r="A28" s="449" t="s">
        <v>211</v>
      </c>
      <c r="B28" s="450" t="s">
        <v>107</v>
      </c>
      <c r="C28" s="451">
        <v>113366</v>
      </c>
      <c r="D28" s="452">
        <v>8</v>
      </c>
      <c r="E28" s="453">
        <f t="shared" si="6"/>
        <v>7.056789513610783</v>
      </c>
      <c r="F28" s="453">
        <f t="shared" si="7"/>
        <v>141.7075</v>
      </c>
      <c r="G28" s="454">
        <v>65</v>
      </c>
      <c r="H28" s="453">
        <f t="shared" si="8"/>
        <v>57.33641479808761</v>
      </c>
      <c r="I28" s="453">
        <f t="shared" si="9"/>
        <v>17.440923076923077</v>
      </c>
      <c r="J28" s="454">
        <v>37</v>
      </c>
      <c r="K28" s="453">
        <f t="shared" si="10"/>
        <v>32.63765150044987</v>
      </c>
      <c r="L28" s="455">
        <f t="shared" si="11"/>
        <v>30.63945945945946</v>
      </c>
      <c r="M28" s="428"/>
      <c r="N28" s="423"/>
      <c r="O28" s="423"/>
      <c r="P28" s="423"/>
      <c r="Q28" s="423"/>
    </row>
    <row r="29" spans="1:13" s="448" customFormat="1" ht="18" customHeight="1">
      <c r="A29" s="461" t="s">
        <v>78</v>
      </c>
      <c r="B29" s="462"/>
      <c r="C29" s="463">
        <f>+C30+C31+C35</f>
        <v>720595</v>
      </c>
      <c r="D29" s="464">
        <f>+D30+D31+D35</f>
        <v>40</v>
      </c>
      <c r="E29" s="444">
        <f>D29/C29*100000</f>
        <v>5.5509682970323135</v>
      </c>
      <c r="F29" s="445">
        <f>C29/D29/100</f>
        <v>180.14875</v>
      </c>
      <c r="G29" s="477">
        <f>+G30+G31+G35</f>
        <v>484</v>
      </c>
      <c r="H29" s="444">
        <f>G29/C29*100000</f>
        <v>67.166716394091</v>
      </c>
      <c r="I29" s="444">
        <f>C29/G29/100</f>
        <v>14.888326446280992</v>
      </c>
      <c r="J29" s="477">
        <f>+J30+J31+J35</f>
        <v>321</v>
      </c>
      <c r="K29" s="444">
        <f>J29/C29*100000</f>
        <v>44.54652058368431</v>
      </c>
      <c r="L29" s="446">
        <f>C29/J29/100</f>
        <v>22.448442367601245</v>
      </c>
      <c r="M29" s="447"/>
    </row>
    <row r="30" spans="1:17" ht="18" customHeight="1">
      <c r="A30" s="478" t="s">
        <v>212</v>
      </c>
      <c r="B30" s="450" t="s">
        <v>108</v>
      </c>
      <c r="C30" s="451">
        <v>292280</v>
      </c>
      <c r="D30" s="479">
        <v>22</v>
      </c>
      <c r="E30" s="480">
        <f t="shared" si="6"/>
        <v>7.527028876419871</v>
      </c>
      <c r="F30" s="480">
        <f t="shared" si="7"/>
        <v>132.85454545454547</v>
      </c>
      <c r="G30" s="481">
        <v>230</v>
      </c>
      <c r="H30" s="480">
        <f t="shared" si="8"/>
        <v>78.69166552620774</v>
      </c>
      <c r="I30" s="480">
        <f t="shared" si="9"/>
        <v>12.707826086956523</v>
      </c>
      <c r="J30" s="481">
        <v>150</v>
      </c>
      <c r="K30" s="480">
        <f t="shared" si="10"/>
        <v>51.320651430135484</v>
      </c>
      <c r="L30" s="455">
        <f t="shared" si="11"/>
        <v>19.485333333333333</v>
      </c>
      <c r="M30" s="428"/>
      <c r="N30" s="423"/>
      <c r="O30" s="423"/>
      <c r="P30" s="423"/>
      <c r="Q30" s="423"/>
    </row>
    <row r="31" spans="1:17" ht="18" customHeight="1">
      <c r="A31" s="478" t="s">
        <v>213</v>
      </c>
      <c r="B31" s="450"/>
      <c r="C31" s="451">
        <f>C32+C33+C34</f>
        <v>332441</v>
      </c>
      <c r="D31" s="479">
        <f>SUM(D32:D34)</f>
        <v>17</v>
      </c>
      <c r="E31" s="480">
        <f t="shared" si="6"/>
        <v>5.1136893463802595</v>
      </c>
      <c r="F31" s="480">
        <f t="shared" si="7"/>
        <v>195.5535294117647</v>
      </c>
      <c r="G31" s="481">
        <f>SUM(G32:G34)</f>
        <v>186</v>
      </c>
      <c r="H31" s="480">
        <f t="shared" si="8"/>
        <v>55.94977755451343</v>
      </c>
      <c r="I31" s="480">
        <f t="shared" si="9"/>
        <v>17.87317204301075</v>
      </c>
      <c r="J31" s="481">
        <f>SUM(J32:J34)</f>
        <v>131</v>
      </c>
      <c r="K31" s="480">
        <f t="shared" si="10"/>
        <v>39.40548849269494</v>
      </c>
      <c r="L31" s="455">
        <f t="shared" si="11"/>
        <v>25.377175572519086</v>
      </c>
      <c r="M31" s="428"/>
      <c r="N31" s="423"/>
      <c r="O31" s="423"/>
      <c r="P31" s="423"/>
      <c r="Q31" s="423"/>
    </row>
    <row r="32" spans="1:17" ht="18" customHeight="1">
      <c r="A32" s="482"/>
      <c r="B32" s="436" t="s">
        <v>109</v>
      </c>
      <c r="C32" s="457">
        <v>266558</v>
      </c>
      <c r="D32" s="483">
        <v>15</v>
      </c>
      <c r="E32" s="484">
        <f t="shared" si="6"/>
        <v>5.6272931219471936</v>
      </c>
      <c r="F32" s="484">
        <f t="shared" si="7"/>
        <v>177.70533333333333</v>
      </c>
      <c r="G32" s="485">
        <v>145</v>
      </c>
      <c r="H32" s="484">
        <f t="shared" si="8"/>
        <v>54.39716684548954</v>
      </c>
      <c r="I32" s="484">
        <f t="shared" si="9"/>
        <v>18.38331034482759</v>
      </c>
      <c r="J32" s="485">
        <v>106</v>
      </c>
      <c r="K32" s="484">
        <f t="shared" si="10"/>
        <v>39.76620472842683</v>
      </c>
      <c r="L32" s="460">
        <f t="shared" si="11"/>
        <v>25.14698113207547</v>
      </c>
      <c r="M32" s="428"/>
      <c r="N32" s="423"/>
      <c r="O32" s="423"/>
      <c r="P32" s="423"/>
      <c r="Q32" s="423"/>
    </row>
    <row r="33" spans="1:17" ht="18" customHeight="1">
      <c r="A33" s="482"/>
      <c r="B33" s="436" t="s">
        <v>110</v>
      </c>
      <c r="C33" s="457">
        <v>32202</v>
      </c>
      <c r="D33" s="483">
        <v>2</v>
      </c>
      <c r="E33" s="484">
        <f t="shared" si="6"/>
        <v>6.210794360598721</v>
      </c>
      <c r="F33" s="484">
        <f t="shared" si="7"/>
        <v>161.01</v>
      </c>
      <c r="G33" s="485">
        <v>18</v>
      </c>
      <c r="H33" s="484">
        <f t="shared" si="8"/>
        <v>55.89714924538848</v>
      </c>
      <c r="I33" s="484">
        <f t="shared" si="9"/>
        <v>17.89</v>
      </c>
      <c r="J33" s="485">
        <v>12</v>
      </c>
      <c r="K33" s="484">
        <f t="shared" si="10"/>
        <v>37.26476616359232</v>
      </c>
      <c r="L33" s="460">
        <f t="shared" si="11"/>
        <v>26.835</v>
      </c>
      <c r="M33" s="428"/>
      <c r="N33" s="423"/>
      <c r="O33" s="423"/>
      <c r="P33" s="423"/>
      <c r="Q33" s="423"/>
    </row>
    <row r="34" spans="1:17" ht="18" customHeight="1">
      <c r="A34" s="482"/>
      <c r="B34" s="436" t="s">
        <v>111</v>
      </c>
      <c r="C34" s="457">
        <v>33681</v>
      </c>
      <c r="D34" s="486" t="s">
        <v>276</v>
      </c>
      <c r="E34" s="487" t="s">
        <v>276</v>
      </c>
      <c r="F34" s="487" t="s">
        <v>276</v>
      </c>
      <c r="G34" s="485">
        <v>23</v>
      </c>
      <c r="H34" s="484">
        <f t="shared" si="8"/>
        <v>68.28775867699889</v>
      </c>
      <c r="I34" s="484">
        <f t="shared" si="9"/>
        <v>14.64391304347826</v>
      </c>
      <c r="J34" s="485">
        <v>13</v>
      </c>
      <c r="K34" s="484">
        <f t="shared" si="10"/>
        <v>38.597428817434164</v>
      </c>
      <c r="L34" s="460">
        <f t="shared" si="11"/>
        <v>25.908461538461538</v>
      </c>
      <c r="M34" s="428"/>
      <c r="N34" s="423"/>
      <c r="O34" s="423"/>
      <c r="P34" s="423"/>
      <c r="Q34" s="423"/>
    </row>
    <row r="35" spans="1:17" ht="18" customHeight="1">
      <c r="A35" s="465" t="s">
        <v>214</v>
      </c>
      <c r="B35" s="466" t="s">
        <v>112</v>
      </c>
      <c r="C35" s="467">
        <v>95874</v>
      </c>
      <c r="D35" s="468">
        <v>1</v>
      </c>
      <c r="E35" s="469">
        <f>D35/C35*100000</f>
        <v>1.0430356509585499</v>
      </c>
      <c r="F35" s="469">
        <f>C35/D35/100</f>
        <v>958.74</v>
      </c>
      <c r="G35" s="470">
        <v>68</v>
      </c>
      <c r="H35" s="469">
        <f>G35/C35*100000</f>
        <v>70.92642426518138</v>
      </c>
      <c r="I35" s="469">
        <f>C35/G35/100</f>
        <v>14.099117647058824</v>
      </c>
      <c r="J35" s="470">
        <v>40</v>
      </c>
      <c r="K35" s="469">
        <f>J35/C35*100000</f>
        <v>41.72142603834199</v>
      </c>
      <c r="L35" s="471">
        <f>C35/J35/100</f>
        <v>23.9685</v>
      </c>
      <c r="M35" s="428"/>
      <c r="N35" s="423"/>
      <c r="O35" s="423"/>
      <c r="P35" s="423"/>
      <c r="Q35" s="423"/>
    </row>
    <row r="36" spans="1:13" s="448" customFormat="1" ht="18" customHeight="1">
      <c r="A36" s="472" t="s">
        <v>79</v>
      </c>
      <c r="B36" s="473"/>
      <c r="C36" s="474">
        <f>+C37+C43+C46+C47</f>
        <v>296748</v>
      </c>
      <c r="D36" s="475">
        <f>+D37+D43+D46+D47</f>
        <v>20</v>
      </c>
      <c r="E36" s="444">
        <f>D36/C36*100000</f>
        <v>6.739725288797229</v>
      </c>
      <c r="F36" s="445">
        <f>C36/D36/100</f>
        <v>148.374</v>
      </c>
      <c r="G36" s="475">
        <f>+G37+G43+G46+G47</f>
        <v>212</v>
      </c>
      <c r="H36" s="444">
        <f>G36/C36*100000</f>
        <v>71.44108806125062</v>
      </c>
      <c r="I36" s="444">
        <f>C36/G36/100</f>
        <v>13.997547169811321</v>
      </c>
      <c r="J36" s="475">
        <f>+J37+J43+J46+J47</f>
        <v>128</v>
      </c>
      <c r="K36" s="444">
        <f>J36/C36*100000</f>
        <v>43.13424184830226</v>
      </c>
      <c r="L36" s="446">
        <f>C36/J36/100</f>
        <v>23.1834375</v>
      </c>
      <c r="M36" s="447"/>
    </row>
    <row r="37" spans="1:17" ht="18" customHeight="1">
      <c r="A37" s="449" t="s">
        <v>215</v>
      </c>
      <c r="B37" s="450"/>
      <c r="C37" s="451">
        <f>SUM(C38:C42)</f>
        <v>70557</v>
      </c>
      <c r="D37" s="452">
        <f>SUM(D38:D42)</f>
        <v>4</v>
      </c>
      <c r="E37" s="453">
        <f>D37/C37*100000</f>
        <v>5.669175276726618</v>
      </c>
      <c r="F37" s="453">
        <f>C37/D37/100</f>
        <v>176.3925</v>
      </c>
      <c r="G37" s="454">
        <f>SUM(G38:G42)</f>
        <v>53</v>
      </c>
      <c r="H37" s="453">
        <f t="shared" si="8"/>
        <v>75.11657241662769</v>
      </c>
      <c r="I37" s="453">
        <f t="shared" si="9"/>
        <v>13.312641509433963</v>
      </c>
      <c r="J37" s="454">
        <f>SUM(J38:J42)</f>
        <v>26</v>
      </c>
      <c r="K37" s="453">
        <f t="shared" si="10"/>
        <v>36.84963929872302</v>
      </c>
      <c r="L37" s="455">
        <f t="shared" si="11"/>
        <v>27.13730769230769</v>
      </c>
      <c r="M37" s="428"/>
      <c r="N37" s="423"/>
      <c r="O37" s="423"/>
      <c r="P37" s="423"/>
      <c r="Q37" s="423"/>
    </row>
    <row r="38" spans="1:17" ht="18" customHeight="1">
      <c r="A38" s="456"/>
      <c r="B38" s="436" t="s">
        <v>113</v>
      </c>
      <c r="C38" s="457">
        <v>37403</v>
      </c>
      <c r="D38" s="435">
        <v>1</v>
      </c>
      <c r="E38" s="458">
        <f>D38/C38*100000</f>
        <v>2.673582332967944</v>
      </c>
      <c r="F38" s="458">
        <f>C38/D38/100</f>
        <v>374.03</v>
      </c>
      <c r="G38" s="459">
        <v>37</v>
      </c>
      <c r="H38" s="458">
        <f t="shared" si="8"/>
        <v>98.92254631981392</v>
      </c>
      <c r="I38" s="458">
        <f t="shared" si="9"/>
        <v>10.108918918918919</v>
      </c>
      <c r="J38" s="459">
        <v>16</v>
      </c>
      <c r="K38" s="458">
        <f t="shared" si="10"/>
        <v>42.777317327487104</v>
      </c>
      <c r="L38" s="460">
        <f t="shared" si="11"/>
        <v>23.376875</v>
      </c>
      <c r="M38" s="428"/>
      <c r="N38" s="423"/>
      <c r="O38" s="423"/>
      <c r="P38" s="423"/>
      <c r="Q38" s="423"/>
    </row>
    <row r="39" spans="1:17" ht="18" customHeight="1">
      <c r="A39" s="456"/>
      <c r="B39" s="436" t="s">
        <v>114</v>
      </c>
      <c r="C39" s="457">
        <v>11644</v>
      </c>
      <c r="D39" s="435">
        <v>2</v>
      </c>
      <c r="E39" s="458">
        <f>D39/C39*100000</f>
        <v>17.176228100309174</v>
      </c>
      <c r="F39" s="458">
        <f>C39/D39/100</f>
        <v>58.22</v>
      </c>
      <c r="G39" s="459">
        <v>5</v>
      </c>
      <c r="H39" s="458">
        <f t="shared" si="8"/>
        <v>42.94057025077293</v>
      </c>
      <c r="I39" s="458">
        <f t="shared" si="9"/>
        <v>23.288</v>
      </c>
      <c r="J39" s="459">
        <v>4</v>
      </c>
      <c r="K39" s="458">
        <f t="shared" si="10"/>
        <v>34.35245620061835</v>
      </c>
      <c r="L39" s="460">
        <f t="shared" si="11"/>
        <v>29.11</v>
      </c>
      <c r="M39" s="428"/>
      <c r="N39" s="423"/>
      <c r="O39" s="423"/>
      <c r="P39" s="423"/>
      <c r="Q39" s="423"/>
    </row>
    <row r="40" spans="1:17" ht="18" customHeight="1">
      <c r="A40" s="456"/>
      <c r="B40" s="436" t="s">
        <v>115</v>
      </c>
      <c r="C40" s="457">
        <v>7348</v>
      </c>
      <c r="D40" s="488" t="s">
        <v>276</v>
      </c>
      <c r="E40" s="489" t="s">
        <v>276</v>
      </c>
      <c r="F40" s="489" t="s">
        <v>276</v>
      </c>
      <c r="G40" s="459">
        <v>3</v>
      </c>
      <c r="H40" s="458">
        <f t="shared" si="8"/>
        <v>40.827436037016874</v>
      </c>
      <c r="I40" s="458">
        <f t="shared" si="9"/>
        <v>24.493333333333336</v>
      </c>
      <c r="J40" s="459">
        <v>2</v>
      </c>
      <c r="K40" s="458">
        <f t="shared" si="10"/>
        <v>27.218290691344585</v>
      </c>
      <c r="L40" s="460">
        <f t="shared" si="11"/>
        <v>36.74</v>
      </c>
      <c r="M40" s="428"/>
      <c r="N40" s="423"/>
      <c r="O40" s="423"/>
      <c r="P40" s="423"/>
      <c r="Q40" s="423"/>
    </row>
    <row r="41" spans="1:17" ht="18" customHeight="1">
      <c r="A41" s="456"/>
      <c r="B41" s="436" t="s">
        <v>116</v>
      </c>
      <c r="C41" s="457">
        <v>6290</v>
      </c>
      <c r="D41" s="488" t="s">
        <v>276</v>
      </c>
      <c r="E41" s="489" t="s">
        <v>276</v>
      </c>
      <c r="F41" s="489" t="s">
        <v>276</v>
      </c>
      <c r="G41" s="459">
        <v>3</v>
      </c>
      <c r="H41" s="458">
        <f t="shared" si="8"/>
        <v>47.69475357710652</v>
      </c>
      <c r="I41" s="458">
        <f t="shared" si="9"/>
        <v>20.966666666666665</v>
      </c>
      <c r="J41" s="459">
        <v>2</v>
      </c>
      <c r="K41" s="458">
        <f t="shared" si="10"/>
        <v>31.79650238473768</v>
      </c>
      <c r="L41" s="460">
        <f t="shared" si="11"/>
        <v>31.45</v>
      </c>
      <c r="M41" s="428"/>
      <c r="N41" s="423"/>
      <c r="O41" s="423"/>
      <c r="P41" s="423"/>
      <c r="Q41" s="423"/>
    </row>
    <row r="42" spans="1:17" ht="18" customHeight="1">
      <c r="A42" s="456"/>
      <c r="B42" s="436" t="s">
        <v>117</v>
      </c>
      <c r="C42" s="457">
        <v>7872</v>
      </c>
      <c r="D42" s="435">
        <v>1</v>
      </c>
      <c r="E42" s="458">
        <f aca="true" t="shared" si="12" ref="E42:E50">D42/C42*100000</f>
        <v>12.703252032520327</v>
      </c>
      <c r="F42" s="458">
        <f aca="true" t="shared" si="13" ref="F42:F50">C42/D42/100</f>
        <v>78.72</v>
      </c>
      <c r="G42" s="459">
        <v>5</v>
      </c>
      <c r="H42" s="458">
        <f t="shared" si="8"/>
        <v>63.516260162601625</v>
      </c>
      <c r="I42" s="458">
        <f t="shared" si="9"/>
        <v>15.744000000000002</v>
      </c>
      <c r="J42" s="459">
        <v>2</v>
      </c>
      <c r="K42" s="458">
        <f t="shared" si="10"/>
        <v>25.406504065040654</v>
      </c>
      <c r="L42" s="460">
        <f t="shared" si="11"/>
        <v>39.36</v>
      </c>
      <c r="M42" s="428"/>
      <c r="N42" s="423"/>
      <c r="O42" s="423"/>
      <c r="P42" s="423"/>
      <c r="Q42" s="423"/>
    </row>
    <row r="43" spans="1:17" ht="18" customHeight="1">
      <c r="A43" s="449" t="s">
        <v>216</v>
      </c>
      <c r="B43" s="450"/>
      <c r="C43" s="451">
        <f>C44+C45</f>
        <v>85340</v>
      </c>
      <c r="D43" s="452">
        <f>SUM(D44:D45)</f>
        <v>7</v>
      </c>
      <c r="E43" s="453">
        <f t="shared" si="12"/>
        <v>8.202484180923365</v>
      </c>
      <c r="F43" s="453">
        <f t="shared" si="13"/>
        <v>121.91428571428571</v>
      </c>
      <c r="G43" s="454">
        <f>SUM(G44:G45)</f>
        <v>70</v>
      </c>
      <c r="H43" s="453">
        <f t="shared" si="8"/>
        <v>82.02484180923365</v>
      </c>
      <c r="I43" s="453">
        <f t="shared" si="9"/>
        <v>12.19142857142857</v>
      </c>
      <c r="J43" s="454">
        <f>SUM(J44:J45)</f>
        <v>45</v>
      </c>
      <c r="K43" s="453">
        <f t="shared" si="10"/>
        <v>52.73025544879306</v>
      </c>
      <c r="L43" s="455">
        <f t="shared" si="11"/>
        <v>18.964444444444442</v>
      </c>
      <c r="M43" s="428"/>
      <c r="N43" s="423"/>
      <c r="O43" s="423"/>
      <c r="P43" s="423"/>
      <c r="Q43" s="423"/>
    </row>
    <row r="44" spans="1:17" ht="18" customHeight="1">
      <c r="A44" s="456"/>
      <c r="B44" s="436" t="s">
        <v>118</v>
      </c>
      <c r="C44" s="457">
        <v>75771</v>
      </c>
      <c r="D44" s="435">
        <v>6</v>
      </c>
      <c r="E44" s="458">
        <f t="shared" si="12"/>
        <v>7.918596824642673</v>
      </c>
      <c r="F44" s="458">
        <f t="shared" si="13"/>
        <v>126.285</v>
      </c>
      <c r="G44" s="459">
        <v>67</v>
      </c>
      <c r="H44" s="458">
        <f t="shared" si="8"/>
        <v>88.42433120850986</v>
      </c>
      <c r="I44" s="458">
        <f t="shared" si="9"/>
        <v>11.30910447761194</v>
      </c>
      <c r="J44" s="459">
        <v>41</v>
      </c>
      <c r="K44" s="458">
        <f t="shared" si="10"/>
        <v>54.11041163505826</v>
      </c>
      <c r="L44" s="460">
        <f t="shared" si="11"/>
        <v>18.480731707317073</v>
      </c>
      <c r="M44" s="428"/>
      <c r="N44" s="423"/>
      <c r="O44" s="423"/>
      <c r="P44" s="423"/>
      <c r="Q44" s="423"/>
    </row>
    <row r="45" spans="1:17" ht="18" customHeight="1">
      <c r="A45" s="456"/>
      <c r="B45" s="436" t="s">
        <v>119</v>
      </c>
      <c r="C45" s="457">
        <v>9569</v>
      </c>
      <c r="D45" s="435">
        <v>1</v>
      </c>
      <c r="E45" s="458">
        <f t="shared" si="12"/>
        <v>10.450412791305256</v>
      </c>
      <c r="F45" s="458">
        <f t="shared" si="13"/>
        <v>95.69</v>
      </c>
      <c r="G45" s="459">
        <v>3</v>
      </c>
      <c r="H45" s="458">
        <f t="shared" si="8"/>
        <v>31.35123837391577</v>
      </c>
      <c r="I45" s="458">
        <f t="shared" si="9"/>
        <v>31.896666666666665</v>
      </c>
      <c r="J45" s="459">
        <v>4</v>
      </c>
      <c r="K45" s="458">
        <f t="shared" si="10"/>
        <v>41.801651165221024</v>
      </c>
      <c r="L45" s="460">
        <f t="shared" si="11"/>
        <v>23.9225</v>
      </c>
      <c r="M45" s="428"/>
      <c r="N45" s="423"/>
      <c r="O45" s="423"/>
      <c r="P45" s="423"/>
      <c r="Q45" s="423"/>
    </row>
    <row r="46" spans="1:17" ht="18" customHeight="1">
      <c r="A46" s="449" t="s">
        <v>217</v>
      </c>
      <c r="B46" s="450" t="s">
        <v>120</v>
      </c>
      <c r="C46" s="451">
        <v>50731</v>
      </c>
      <c r="D46" s="452">
        <v>2</v>
      </c>
      <c r="E46" s="453">
        <f t="shared" si="12"/>
        <v>3.942362657940904</v>
      </c>
      <c r="F46" s="453">
        <f t="shared" si="13"/>
        <v>253.655</v>
      </c>
      <c r="G46" s="454">
        <v>30</v>
      </c>
      <c r="H46" s="453">
        <f t="shared" si="8"/>
        <v>59.13543986911357</v>
      </c>
      <c r="I46" s="453">
        <f t="shared" si="9"/>
        <v>16.910333333333334</v>
      </c>
      <c r="J46" s="454">
        <v>18</v>
      </c>
      <c r="K46" s="453">
        <f t="shared" si="10"/>
        <v>35.48126392146814</v>
      </c>
      <c r="L46" s="455">
        <f t="shared" si="11"/>
        <v>28.183888888888887</v>
      </c>
      <c r="M46" s="428"/>
      <c r="N46" s="423"/>
      <c r="O46" s="423"/>
      <c r="P46" s="423"/>
      <c r="Q46" s="423"/>
    </row>
    <row r="47" spans="1:17" ht="18" customHeight="1">
      <c r="A47" s="449" t="s">
        <v>218</v>
      </c>
      <c r="B47" s="450"/>
      <c r="C47" s="451">
        <f>SUM(C48:C51)</f>
        <v>90120</v>
      </c>
      <c r="D47" s="452">
        <f>SUM(D48:D51)</f>
        <v>7</v>
      </c>
      <c r="E47" s="453">
        <f t="shared" si="12"/>
        <v>7.767421216156236</v>
      </c>
      <c r="F47" s="453">
        <f t="shared" si="13"/>
        <v>128.74285714285713</v>
      </c>
      <c r="G47" s="454">
        <f>SUM(G48:G51)</f>
        <v>59</v>
      </c>
      <c r="H47" s="453">
        <f t="shared" si="8"/>
        <v>65.46826453617399</v>
      </c>
      <c r="I47" s="453">
        <f t="shared" si="9"/>
        <v>15.27457627118644</v>
      </c>
      <c r="J47" s="454">
        <f>SUM(J48:J51)</f>
        <v>39</v>
      </c>
      <c r="K47" s="453">
        <f t="shared" si="10"/>
        <v>43.275632490013315</v>
      </c>
      <c r="L47" s="455">
        <f t="shared" si="11"/>
        <v>23.10769230769231</v>
      </c>
      <c r="M47" s="428"/>
      <c r="N47" s="423"/>
      <c r="O47" s="423"/>
      <c r="P47" s="423"/>
      <c r="Q47" s="423"/>
    </row>
    <row r="48" spans="1:17" ht="18" customHeight="1">
      <c r="A48" s="456"/>
      <c r="B48" s="436" t="s">
        <v>121</v>
      </c>
      <c r="C48" s="457">
        <v>49559</v>
      </c>
      <c r="D48" s="435">
        <v>4</v>
      </c>
      <c r="E48" s="458">
        <f t="shared" si="12"/>
        <v>8.07118787707581</v>
      </c>
      <c r="F48" s="458">
        <f t="shared" si="13"/>
        <v>123.8975</v>
      </c>
      <c r="G48" s="459">
        <v>35</v>
      </c>
      <c r="H48" s="458">
        <f t="shared" si="8"/>
        <v>70.62289392441332</v>
      </c>
      <c r="I48" s="458">
        <f t="shared" si="9"/>
        <v>14.159714285714285</v>
      </c>
      <c r="J48" s="459">
        <v>20</v>
      </c>
      <c r="K48" s="458">
        <f t="shared" si="10"/>
        <v>40.35593938537904</v>
      </c>
      <c r="L48" s="460">
        <f t="shared" si="11"/>
        <v>24.7795</v>
      </c>
      <c r="M48" s="428"/>
      <c r="N48" s="423"/>
      <c r="O48" s="423"/>
      <c r="P48" s="423"/>
      <c r="Q48" s="423"/>
    </row>
    <row r="49" spans="1:17" ht="18" customHeight="1">
      <c r="A49" s="456"/>
      <c r="B49" s="436" t="s">
        <v>122</v>
      </c>
      <c r="C49" s="457">
        <v>21470</v>
      </c>
      <c r="D49" s="435">
        <v>2</v>
      </c>
      <c r="E49" s="458">
        <f t="shared" si="12"/>
        <v>9.315323707498836</v>
      </c>
      <c r="F49" s="458">
        <f t="shared" si="13"/>
        <v>107.35</v>
      </c>
      <c r="G49" s="459">
        <v>13</v>
      </c>
      <c r="H49" s="458">
        <f t="shared" si="8"/>
        <v>60.549604098742435</v>
      </c>
      <c r="I49" s="458">
        <f t="shared" si="9"/>
        <v>16.515384615384615</v>
      </c>
      <c r="J49" s="459">
        <v>10</v>
      </c>
      <c r="K49" s="458">
        <f t="shared" si="10"/>
        <v>46.57661853749418</v>
      </c>
      <c r="L49" s="460">
        <f t="shared" si="11"/>
        <v>21.47</v>
      </c>
      <c r="M49" s="428"/>
      <c r="N49" s="423"/>
      <c r="O49" s="423"/>
      <c r="P49" s="423"/>
      <c r="Q49" s="423"/>
    </row>
    <row r="50" spans="1:17" ht="18" customHeight="1">
      <c r="A50" s="456"/>
      <c r="B50" s="436" t="s">
        <v>123</v>
      </c>
      <c r="C50" s="457">
        <v>11827</v>
      </c>
      <c r="D50" s="435">
        <v>1</v>
      </c>
      <c r="E50" s="458">
        <f t="shared" si="12"/>
        <v>8.455229559482541</v>
      </c>
      <c r="F50" s="458">
        <f t="shared" si="13"/>
        <v>118.27</v>
      </c>
      <c r="G50" s="459">
        <v>8</v>
      </c>
      <c r="H50" s="458">
        <f t="shared" si="8"/>
        <v>67.64183647586033</v>
      </c>
      <c r="I50" s="458">
        <f t="shared" si="9"/>
        <v>14.78375</v>
      </c>
      <c r="J50" s="459">
        <v>5</v>
      </c>
      <c r="K50" s="458">
        <f t="shared" si="10"/>
        <v>42.2761477974127</v>
      </c>
      <c r="L50" s="460">
        <f t="shared" si="11"/>
        <v>23.654</v>
      </c>
      <c r="M50" s="428"/>
      <c r="N50" s="423"/>
      <c r="O50" s="423"/>
      <c r="P50" s="423"/>
      <c r="Q50" s="423"/>
    </row>
    <row r="51" spans="1:17" ht="18" customHeight="1">
      <c r="A51" s="456"/>
      <c r="B51" s="436" t="s">
        <v>124</v>
      </c>
      <c r="C51" s="457">
        <v>7264</v>
      </c>
      <c r="D51" s="488" t="s">
        <v>276</v>
      </c>
      <c r="E51" s="489" t="s">
        <v>276</v>
      </c>
      <c r="F51" s="489" t="s">
        <v>276</v>
      </c>
      <c r="G51" s="459">
        <v>3</v>
      </c>
      <c r="H51" s="458">
        <f t="shared" si="8"/>
        <v>41.29955947136564</v>
      </c>
      <c r="I51" s="458">
        <f t="shared" si="9"/>
        <v>24.213333333333335</v>
      </c>
      <c r="J51" s="459">
        <v>4</v>
      </c>
      <c r="K51" s="458">
        <f t="shared" si="10"/>
        <v>55.06607929515419</v>
      </c>
      <c r="L51" s="460">
        <f t="shared" si="11"/>
        <v>18.16</v>
      </c>
      <c r="M51" s="428"/>
      <c r="N51" s="423"/>
      <c r="O51" s="423"/>
      <c r="P51" s="423"/>
      <c r="Q51" s="423"/>
    </row>
    <row r="52" spans="1:13" s="448" customFormat="1" ht="18" customHeight="1">
      <c r="A52" s="461" t="s">
        <v>219</v>
      </c>
      <c r="B52" s="462"/>
      <c r="C52" s="463">
        <f>+C53+C54</f>
        <v>578338</v>
      </c>
      <c r="D52" s="490">
        <f>+D53+D54</f>
        <v>42</v>
      </c>
      <c r="E52" s="491">
        <f>D52/C52*100000</f>
        <v>7.262189238818823</v>
      </c>
      <c r="F52" s="492">
        <f>C52/D52/100</f>
        <v>137.6995238095238</v>
      </c>
      <c r="G52" s="490">
        <f>+G53+G54</f>
        <v>410</v>
      </c>
      <c r="H52" s="491">
        <f t="shared" si="8"/>
        <v>70.89279971227897</v>
      </c>
      <c r="I52" s="493">
        <f t="shared" si="9"/>
        <v>14.10580487804878</v>
      </c>
      <c r="J52" s="490">
        <f>+J53+J54</f>
        <v>284</v>
      </c>
      <c r="K52" s="444">
        <f t="shared" si="10"/>
        <v>49.106231995822505</v>
      </c>
      <c r="L52" s="446">
        <f t="shared" si="11"/>
        <v>20.36401408450704</v>
      </c>
      <c r="M52" s="447"/>
    </row>
    <row r="53" spans="1:17" ht="18" customHeight="1">
      <c r="A53" s="449" t="s">
        <v>220</v>
      </c>
      <c r="B53" s="450" t="s">
        <v>125</v>
      </c>
      <c r="C53" s="451">
        <v>480147</v>
      </c>
      <c r="D53" s="452">
        <v>38</v>
      </c>
      <c r="E53" s="453">
        <f>D53/C53*100000</f>
        <v>7.914242929769425</v>
      </c>
      <c r="F53" s="453">
        <f>C53/D53/100</f>
        <v>126.35447368421053</v>
      </c>
      <c r="G53" s="454">
        <v>352</v>
      </c>
      <c r="H53" s="453">
        <f>G53/C53*100000</f>
        <v>73.31088187575888</v>
      </c>
      <c r="I53" s="453">
        <f>C53/G53/100</f>
        <v>13.640539772727273</v>
      </c>
      <c r="J53" s="454">
        <v>252</v>
      </c>
      <c r="K53" s="453">
        <f>J53/C53*100000</f>
        <v>52.48392679741829</v>
      </c>
      <c r="L53" s="455">
        <f>C53/J53/100</f>
        <v>19.05345238095238</v>
      </c>
      <c r="M53" s="428"/>
      <c r="N53" s="423"/>
      <c r="O53" s="423"/>
      <c r="P53" s="423"/>
      <c r="Q53" s="423"/>
    </row>
    <row r="54" spans="1:17" ht="18" customHeight="1">
      <c r="A54" s="478" t="s">
        <v>221</v>
      </c>
      <c r="B54" s="450"/>
      <c r="C54" s="451">
        <f>SUM(C55:C61)</f>
        <v>98191</v>
      </c>
      <c r="D54" s="479">
        <f>+SUM(D55:D61)</f>
        <v>4</v>
      </c>
      <c r="E54" s="480">
        <f>D54/C54*100000</f>
        <v>4.0736931083296835</v>
      </c>
      <c r="F54" s="480">
        <f>C54/D54/100</f>
        <v>245.4775</v>
      </c>
      <c r="G54" s="481">
        <f>SUM(G55:G61)</f>
        <v>58</v>
      </c>
      <c r="H54" s="480">
        <f aca="true" t="shared" si="14" ref="H54:H62">G54/C54*100000</f>
        <v>59.06855007078042</v>
      </c>
      <c r="I54" s="480">
        <f aca="true" t="shared" si="15" ref="I54:I62">C54/G54/100</f>
        <v>16.92948275862069</v>
      </c>
      <c r="J54" s="481">
        <f>SUM(J55:J61)</f>
        <v>32</v>
      </c>
      <c r="K54" s="480">
        <f aca="true" t="shared" si="16" ref="K54:K62">J54/C54*100000</f>
        <v>32.58954486663747</v>
      </c>
      <c r="L54" s="455">
        <f aca="true" t="shared" si="17" ref="L54:L62">C54/J54/100</f>
        <v>30.6846875</v>
      </c>
      <c r="M54" s="428"/>
      <c r="N54" s="423"/>
      <c r="O54" s="423"/>
      <c r="P54" s="423"/>
      <c r="Q54" s="423"/>
    </row>
    <row r="55" spans="1:17" ht="18" customHeight="1">
      <c r="A55" s="482"/>
      <c r="B55" s="436" t="s">
        <v>126</v>
      </c>
      <c r="C55" s="457">
        <v>8889</v>
      </c>
      <c r="D55" s="486" t="s">
        <v>276</v>
      </c>
      <c r="E55" s="487" t="s">
        <v>276</v>
      </c>
      <c r="F55" s="487" t="s">
        <v>276</v>
      </c>
      <c r="G55" s="485">
        <v>4</v>
      </c>
      <c r="H55" s="484">
        <f t="shared" si="14"/>
        <v>44.99943750703116</v>
      </c>
      <c r="I55" s="484">
        <f t="shared" si="15"/>
        <v>22.2225</v>
      </c>
      <c r="J55" s="485">
        <v>3</v>
      </c>
      <c r="K55" s="484">
        <f t="shared" si="16"/>
        <v>33.74957813027337</v>
      </c>
      <c r="L55" s="460">
        <f t="shared" si="17"/>
        <v>29.63</v>
      </c>
      <c r="M55" s="428"/>
      <c r="N55" s="423"/>
      <c r="O55" s="423"/>
      <c r="P55" s="423"/>
      <c r="Q55" s="423"/>
    </row>
    <row r="56" spans="1:17" ht="18" customHeight="1">
      <c r="A56" s="482"/>
      <c r="B56" s="436" t="s">
        <v>127</v>
      </c>
      <c r="C56" s="457">
        <v>21689</v>
      </c>
      <c r="D56" s="483">
        <v>1</v>
      </c>
      <c r="E56" s="484">
        <f>D56/C56*100000</f>
        <v>4.610632117663332</v>
      </c>
      <c r="F56" s="484">
        <f>C56/D56/100</f>
        <v>216.89</v>
      </c>
      <c r="G56" s="485">
        <v>10</v>
      </c>
      <c r="H56" s="484">
        <f t="shared" si="14"/>
        <v>46.106321176633315</v>
      </c>
      <c r="I56" s="484">
        <f t="shared" si="15"/>
        <v>21.689</v>
      </c>
      <c r="J56" s="485">
        <v>4</v>
      </c>
      <c r="K56" s="484">
        <f t="shared" si="16"/>
        <v>18.44252847065333</v>
      </c>
      <c r="L56" s="460">
        <f t="shared" si="17"/>
        <v>54.2225</v>
      </c>
      <c r="M56" s="428"/>
      <c r="N56" s="423"/>
      <c r="O56" s="423"/>
      <c r="P56" s="423"/>
      <c r="Q56" s="423"/>
    </row>
    <row r="57" spans="1:17" ht="18" customHeight="1">
      <c r="A57" s="482"/>
      <c r="B57" s="436" t="s">
        <v>128</v>
      </c>
      <c r="C57" s="457">
        <v>8296</v>
      </c>
      <c r="D57" s="483">
        <v>1</v>
      </c>
      <c r="E57" s="484">
        <f>D57/C57*100000</f>
        <v>12.054001928640309</v>
      </c>
      <c r="F57" s="484">
        <f>C57/D57/100</f>
        <v>82.96</v>
      </c>
      <c r="G57" s="485">
        <v>5</v>
      </c>
      <c r="H57" s="484">
        <f t="shared" si="14"/>
        <v>60.27000964320154</v>
      </c>
      <c r="I57" s="484">
        <f t="shared" si="15"/>
        <v>16.592</v>
      </c>
      <c r="J57" s="485">
        <v>2</v>
      </c>
      <c r="K57" s="484">
        <f t="shared" si="16"/>
        <v>24.108003857280618</v>
      </c>
      <c r="L57" s="460">
        <f t="shared" si="17"/>
        <v>41.48</v>
      </c>
      <c r="M57" s="428"/>
      <c r="N57" s="423"/>
      <c r="O57" s="423"/>
      <c r="P57" s="423"/>
      <c r="Q57" s="423"/>
    </row>
    <row r="58" spans="1:17" ht="18" customHeight="1">
      <c r="A58" s="482"/>
      <c r="B58" s="436" t="s">
        <v>129</v>
      </c>
      <c r="C58" s="457">
        <v>14611</v>
      </c>
      <c r="D58" s="486" t="s">
        <v>276</v>
      </c>
      <c r="E58" s="487" t="s">
        <v>276</v>
      </c>
      <c r="F58" s="487" t="s">
        <v>276</v>
      </c>
      <c r="G58" s="485">
        <v>6</v>
      </c>
      <c r="H58" s="484">
        <f t="shared" si="14"/>
        <v>41.064951064266644</v>
      </c>
      <c r="I58" s="484">
        <f t="shared" si="15"/>
        <v>24.351666666666667</v>
      </c>
      <c r="J58" s="485">
        <v>5</v>
      </c>
      <c r="K58" s="484">
        <f t="shared" si="16"/>
        <v>34.22079255355554</v>
      </c>
      <c r="L58" s="460">
        <f t="shared" si="17"/>
        <v>29.221999999999998</v>
      </c>
      <c r="M58" s="428"/>
      <c r="N58" s="423"/>
      <c r="O58" s="423"/>
      <c r="P58" s="423"/>
      <c r="Q58" s="423"/>
    </row>
    <row r="59" spans="1:17" ht="18" customHeight="1">
      <c r="A59" s="482"/>
      <c r="B59" s="436" t="s">
        <v>130</v>
      </c>
      <c r="C59" s="457">
        <v>19846</v>
      </c>
      <c r="D59" s="483">
        <v>2</v>
      </c>
      <c r="E59" s="484">
        <f>D59/C59*100000</f>
        <v>10.07759750075582</v>
      </c>
      <c r="F59" s="484">
        <f>C59/D59/100</f>
        <v>99.23</v>
      </c>
      <c r="G59" s="485">
        <v>17</v>
      </c>
      <c r="H59" s="484">
        <f t="shared" si="14"/>
        <v>85.65957875642447</v>
      </c>
      <c r="I59" s="484">
        <f t="shared" si="15"/>
        <v>11.674117647058825</v>
      </c>
      <c r="J59" s="485">
        <v>9</v>
      </c>
      <c r="K59" s="484">
        <f t="shared" si="16"/>
        <v>45.34918875340119</v>
      </c>
      <c r="L59" s="460">
        <f t="shared" si="17"/>
        <v>22.051111111111112</v>
      </c>
      <c r="M59" s="428"/>
      <c r="N59" s="423"/>
      <c r="O59" s="423"/>
      <c r="P59" s="423"/>
      <c r="Q59" s="423"/>
    </row>
    <row r="60" spans="1:17" ht="18" customHeight="1">
      <c r="A60" s="482"/>
      <c r="B60" s="436" t="s">
        <v>131</v>
      </c>
      <c r="C60" s="457">
        <v>19664</v>
      </c>
      <c r="D60" s="486" t="s">
        <v>276</v>
      </c>
      <c r="E60" s="487" t="s">
        <v>276</v>
      </c>
      <c r="F60" s="487" t="s">
        <v>276</v>
      </c>
      <c r="G60" s="485">
        <v>11</v>
      </c>
      <c r="H60" s="484">
        <f t="shared" si="14"/>
        <v>55.93978844589096</v>
      </c>
      <c r="I60" s="484">
        <f t="shared" si="15"/>
        <v>17.87636363636364</v>
      </c>
      <c r="J60" s="485">
        <v>8</v>
      </c>
      <c r="K60" s="484">
        <f t="shared" si="16"/>
        <v>40.68348250610252</v>
      </c>
      <c r="L60" s="460">
        <f t="shared" si="17"/>
        <v>24.58</v>
      </c>
      <c r="M60" s="428"/>
      <c r="N60" s="423"/>
      <c r="O60" s="423"/>
      <c r="P60" s="423"/>
      <c r="Q60" s="423"/>
    </row>
    <row r="61" spans="1:17" ht="18" customHeight="1">
      <c r="A61" s="494"/>
      <c r="B61" s="495" t="s">
        <v>132</v>
      </c>
      <c r="C61" s="496">
        <v>5196</v>
      </c>
      <c r="D61" s="497" t="s">
        <v>276</v>
      </c>
      <c r="E61" s="498" t="s">
        <v>276</v>
      </c>
      <c r="F61" s="498" t="s">
        <v>276</v>
      </c>
      <c r="G61" s="499">
        <v>5</v>
      </c>
      <c r="H61" s="500">
        <f t="shared" si="14"/>
        <v>96.2278675904542</v>
      </c>
      <c r="I61" s="500">
        <f t="shared" si="15"/>
        <v>10.392000000000001</v>
      </c>
      <c r="J61" s="499">
        <v>1</v>
      </c>
      <c r="K61" s="500">
        <f t="shared" si="16"/>
        <v>19.245573518090836</v>
      </c>
      <c r="L61" s="501">
        <f t="shared" si="17"/>
        <v>51.96</v>
      </c>
      <c r="M61" s="428"/>
      <c r="N61" s="423"/>
      <c r="O61" s="423"/>
      <c r="P61" s="423"/>
      <c r="Q61" s="423"/>
    </row>
    <row r="62" spans="1:13" s="448" customFormat="1" ht="18" customHeight="1">
      <c r="A62" s="502" t="s">
        <v>222</v>
      </c>
      <c r="B62" s="473"/>
      <c r="C62" s="474">
        <f>+C63+C76+C80+C85</f>
        <v>291067</v>
      </c>
      <c r="D62" s="503">
        <f>+D63+D76+D80+D85</f>
        <v>23</v>
      </c>
      <c r="E62" s="491">
        <f>D62/C62*100000</f>
        <v>7.901960716948332</v>
      </c>
      <c r="F62" s="492">
        <f>C62/D62/100</f>
        <v>126.5508695652174</v>
      </c>
      <c r="G62" s="504">
        <f>+G63+G76+G80+G85</f>
        <v>183</v>
      </c>
      <c r="H62" s="491">
        <f t="shared" si="14"/>
        <v>62.87212222615411</v>
      </c>
      <c r="I62" s="493">
        <f t="shared" si="15"/>
        <v>15.905300546448089</v>
      </c>
      <c r="J62" s="474">
        <f>+J63+J76+J80+J85</f>
        <v>109</v>
      </c>
      <c r="K62" s="444">
        <f t="shared" si="16"/>
        <v>37.44842252814644</v>
      </c>
      <c r="L62" s="446">
        <f t="shared" si="17"/>
        <v>26.703394495412844</v>
      </c>
      <c r="M62" s="447"/>
    </row>
    <row r="63" spans="1:17" ht="18" customHeight="1">
      <c r="A63" s="478" t="s">
        <v>223</v>
      </c>
      <c r="B63" s="450"/>
      <c r="C63" s="451">
        <f>SUM(C64:C68)</f>
        <v>114988</v>
      </c>
      <c r="D63" s="452">
        <f>SUM(D64:D68)</f>
        <v>10</v>
      </c>
      <c r="E63" s="453">
        <f aca="true" t="shared" si="18" ref="E63:E68">D63/C63*100000</f>
        <v>8.696559641006019</v>
      </c>
      <c r="F63" s="453">
        <f aca="true" t="shared" si="19" ref="F63:F68">C63/D63/100</f>
        <v>114.988</v>
      </c>
      <c r="G63" s="454">
        <f>SUM(G64:G68)</f>
        <v>59</v>
      </c>
      <c r="H63" s="453">
        <f t="shared" si="8"/>
        <v>51.3097018819355</v>
      </c>
      <c r="I63" s="453">
        <f t="shared" si="9"/>
        <v>19.48949152542373</v>
      </c>
      <c r="J63" s="454">
        <f>SUM(J64:J68)</f>
        <v>43</v>
      </c>
      <c r="K63" s="453">
        <f t="shared" si="10"/>
        <v>37.39520645632587</v>
      </c>
      <c r="L63" s="455">
        <f t="shared" si="11"/>
        <v>26.74139534883721</v>
      </c>
      <c r="M63" s="428"/>
      <c r="N63" s="423"/>
      <c r="O63" s="423"/>
      <c r="P63" s="423"/>
      <c r="Q63" s="423"/>
    </row>
    <row r="64" spans="1:17" ht="18" customHeight="1">
      <c r="A64" s="482"/>
      <c r="B64" s="436" t="s">
        <v>133</v>
      </c>
      <c r="C64" s="457">
        <v>40402</v>
      </c>
      <c r="D64" s="435">
        <v>5</v>
      </c>
      <c r="E64" s="458">
        <f t="shared" si="18"/>
        <v>12.375624969060937</v>
      </c>
      <c r="F64" s="458">
        <f t="shared" si="19"/>
        <v>80.804</v>
      </c>
      <c r="G64" s="459">
        <v>24</v>
      </c>
      <c r="H64" s="458">
        <f t="shared" si="8"/>
        <v>59.402999851492496</v>
      </c>
      <c r="I64" s="458">
        <f t="shared" si="9"/>
        <v>16.83416666666667</v>
      </c>
      <c r="J64" s="459">
        <v>17</v>
      </c>
      <c r="K64" s="458">
        <f t="shared" si="10"/>
        <v>42.077124894807184</v>
      </c>
      <c r="L64" s="460">
        <f t="shared" si="11"/>
        <v>23.765882352941176</v>
      </c>
      <c r="M64" s="428"/>
      <c r="N64" s="423"/>
      <c r="O64" s="423"/>
      <c r="P64" s="423"/>
      <c r="Q64" s="423"/>
    </row>
    <row r="65" spans="1:17" ht="18" customHeight="1">
      <c r="A65" s="482"/>
      <c r="B65" s="436" t="s">
        <v>134</v>
      </c>
      <c r="C65" s="457">
        <v>17227</v>
      </c>
      <c r="D65" s="435">
        <v>2</v>
      </c>
      <c r="E65" s="458">
        <f t="shared" si="18"/>
        <v>11.609682475184304</v>
      </c>
      <c r="F65" s="458">
        <f t="shared" si="19"/>
        <v>86.135</v>
      </c>
      <c r="G65" s="459">
        <v>5</v>
      </c>
      <c r="H65" s="458">
        <f t="shared" si="8"/>
        <v>29.024206187960758</v>
      </c>
      <c r="I65" s="458">
        <f t="shared" si="9"/>
        <v>34.454</v>
      </c>
      <c r="J65" s="459">
        <v>3</v>
      </c>
      <c r="K65" s="458">
        <f t="shared" si="10"/>
        <v>17.414523712776457</v>
      </c>
      <c r="L65" s="460">
        <f t="shared" si="11"/>
        <v>57.42333333333333</v>
      </c>
      <c r="M65" s="428"/>
      <c r="N65" s="423"/>
      <c r="O65" s="423"/>
      <c r="P65" s="423"/>
      <c r="Q65" s="423"/>
    </row>
    <row r="66" spans="1:17" ht="18" customHeight="1">
      <c r="A66" s="482"/>
      <c r="B66" s="436" t="s">
        <v>135</v>
      </c>
      <c r="C66" s="457">
        <v>12888</v>
      </c>
      <c r="D66" s="435">
        <v>1</v>
      </c>
      <c r="E66" s="458">
        <f t="shared" si="18"/>
        <v>7.759155803848541</v>
      </c>
      <c r="F66" s="458">
        <f t="shared" si="19"/>
        <v>128.88</v>
      </c>
      <c r="G66" s="459">
        <v>7</v>
      </c>
      <c r="H66" s="458">
        <f aca="true" t="shared" si="20" ref="H66:H97">G66/C66*100000</f>
        <v>54.31409062693979</v>
      </c>
      <c r="I66" s="458">
        <f aca="true" t="shared" si="21" ref="I66:I97">C66/G66/100</f>
        <v>18.411428571428573</v>
      </c>
      <c r="J66" s="459">
        <v>5</v>
      </c>
      <c r="K66" s="458">
        <f aca="true" t="shared" si="22" ref="K66:K97">J66/C66*100000</f>
        <v>38.79577901924271</v>
      </c>
      <c r="L66" s="460">
        <f aca="true" t="shared" si="23" ref="L66:L102">C66/J66/100</f>
        <v>25.776</v>
      </c>
      <c r="M66" s="428"/>
      <c r="N66" s="423"/>
      <c r="O66" s="423"/>
      <c r="P66" s="423"/>
      <c r="Q66" s="423"/>
    </row>
    <row r="67" spans="1:17" ht="18" customHeight="1">
      <c r="A67" s="482"/>
      <c r="B67" s="436" t="s">
        <v>136</v>
      </c>
      <c r="C67" s="457">
        <v>12016</v>
      </c>
      <c r="D67" s="435">
        <v>1</v>
      </c>
      <c r="E67" s="458">
        <f t="shared" si="18"/>
        <v>8.322237017310254</v>
      </c>
      <c r="F67" s="458">
        <f t="shared" si="19"/>
        <v>120.16</v>
      </c>
      <c r="G67" s="459">
        <v>6</v>
      </c>
      <c r="H67" s="458">
        <f t="shared" si="20"/>
        <v>49.93342210386152</v>
      </c>
      <c r="I67" s="458">
        <f t="shared" si="21"/>
        <v>20.026666666666667</v>
      </c>
      <c r="J67" s="459">
        <v>4</v>
      </c>
      <c r="K67" s="458">
        <f t="shared" si="22"/>
        <v>33.288948069241016</v>
      </c>
      <c r="L67" s="460">
        <f t="shared" si="23"/>
        <v>30.04</v>
      </c>
      <c r="M67" s="428"/>
      <c r="N67" s="423"/>
      <c r="O67" s="423"/>
      <c r="P67" s="423"/>
      <c r="Q67" s="423"/>
    </row>
    <row r="68" spans="1:17" ht="18" customHeight="1">
      <c r="A68" s="505"/>
      <c r="B68" s="506" t="s">
        <v>137</v>
      </c>
      <c r="C68" s="507">
        <v>32455</v>
      </c>
      <c r="D68" s="508">
        <v>1</v>
      </c>
      <c r="E68" s="509">
        <f t="shared" si="18"/>
        <v>3.081189339084887</v>
      </c>
      <c r="F68" s="509">
        <f t="shared" si="19"/>
        <v>324.55</v>
      </c>
      <c r="G68" s="510">
        <v>17</v>
      </c>
      <c r="H68" s="509">
        <f t="shared" si="20"/>
        <v>52.38021876444308</v>
      </c>
      <c r="I68" s="509">
        <f t="shared" si="21"/>
        <v>19.091176470588234</v>
      </c>
      <c r="J68" s="510">
        <v>14</v>
      </c>
      <c r="K68" s="509">
        <f t="shared" si="22"/>
        <v>43.13665074718841</v>
      </c>
      <c r="L68" s="511">
        <f t="shared" si="23"/>
        <v>23.182142857142857</v>
      </c>
      <c r="M68" s="428"/>
      <c r="N68" s="423"/>
      <c r="O68" s="423"/>
      <c r="P68" s="423"/>
      <c r="Q68" s="423"/>
    </row>
    <row r="69" spans="1:17" ht="18" customHeight="1">
      <c r="A69" s="775" t="s">
        <v>282</v>
      </c>
      <c r="B69" s="775"/>
      <c r="C69" s="775"/>
      <c r="D69" s="775"/>
      <c r="E69" s="775"/>
      <c r="F69" s="775"/>
      <c r="G69" s="775"/>
      <c r="H69" s="775"/>
      <c r="I69" s="775"/>
      <c r="J69" s="775"/>
      <c r="K69" s="775"/>
      <c r="L69" s="775"/>
      <c r="M69" s="512"/>
      <c r="N69" s="423"/>
      <c r="O69" s="423"/>
      <c r="P69" s="423"/>
      <c r="Q69" s="423"/>
    </row>
    <row r="70" spans="1:17" ht="18" customHeight="1">
      <c r="A70" s="776" t="s">
        <v>283</v>
      </c>
      <c r="B70" s="777"/>
      <c r="C70" s="777"/>
      <c r="D70" s="777"/>
      <c r="E70" s="777"/>
      <c r="F70" s="777"/>
      <c r="G70" s="777"/>
      <c r="H70" s="777"/>
      <c r="I70" s="777"/>
      <c r="J70" s="777"/>
      <c r="K70" s="777"/>
      <c r="L70" s="778"/>
      <c r="M70" s="512"/>
      <c r="N70" s="423"/>
      <c r="O70" s="423"/>
      <c r="P70" s="423"/>
      <c r="Q70" s="423"/>
    </row>
    <row r="71" spans="1:17" ht="18" customHeight="1">
      <c r="A71" s="513"/>
      <c r="B71" s="514"/>
      <c r="C71" s="496"/>
      <c r="D71" s="498"/>
      <c r="E71" s="498"/>
      <c r="F71" s="498"/>
      <c r="G71" s="496"/>
      <c r="H71" s="500"/>
      <c r="I71" s="500"/>
      <c r="J71" s="457"/>
      <c r="K71" s="774" t="s">
        <v>259</v>
      </c>
      <c r="L71" s="774"/>
      <c r="M71" s="512"/>
      <c r="N71" s="423"/>
      <c r="O71" s="423"/>
      <c r="P71" s="423"/>
      <c r="Q71" s="423"/>
    </row>
    <row r="72" spans="1:17" ht="18" customHeight="1">
      <c r="A72" s="515"/>
      <c r="B72" s="436"/>
      <c r="C72" s="439"/>
      <c r="D72" s="768" t="s">
        <v>284</v>
      </c>
      <c r="E72" s="769"/>
      <c r="F72" s="770"/>
      <c r="G72" s="771" t="s">
        <v>268</v>
      </c>
      <c r="H72" s="772"/>
      <c r="I72" s="773"/>
      <c r="J72" s="768" t="s">
        <v>269</v>
      </c>
      <c r="K72" s="769"/>
      <c r="L72" s="770"/>
      <c r="M72" s="428"/>
      <c r="N72" s="423"/>
      <c r="O72" s="423"/>
      <c r="P72" s="423"/>
      <c r="Q72" s="423"/>
    </row>
    <row r="73" spans="1:17" ht="18" customHeight="1">
      <c r="A73" s="429" t="s">
        <v>189</v>
      </c>
      <c r="B73" s="430" t="s">
        <v>279</v>
      </c>
      <c r="C73" s="431" t="s">
        <v>270</v>
      </c>
      <c r="D73" s="425"/>
      <c r="E73" s="432" t="s">
        <v>271</v>
      </c>
      <c r="F73" s="433" t="s">
        <v>272</v>
      </c>
      <c r="G73" s="425"/>
      <c r="H73" s="432"/>
      <c r="I73" s="433" t="s">
        <v>272</v>
      </c>
      <c r="J73" s="425"/>
      <c r="K73" s="432"/>
      <c r="L73" s="434" t="s">
        <v>272</v>
      </c>
      <c r="M73" s="428"/>
      <c r="N73" s="423"/>
      <c r="O73" s="423"/>
      <c r="P73" s="423"/>
      <c r="Q73" s="423"/>
    </row>
    <row r="74" spans="1:17" ht="18" customHeight="1">
      <c r="A74" s="516"/>
      <c r="B74" s="436"/>
      <c r="C74" s="431" t="s">
        <v>280</v>
      </c>
      <c r="D74" s="429" t="s">
        <v>273</v>
      </c>
      <c r="E74" s="437" t="s">
        <v>274</v>
      </c>
      <c r="F74" s="437" t="s">
        <v>270</v>
      </c>
      <c r="G74" s="429" t="s">
        <v>273</v>
      </c>
      <c r="H74" s="437" t="s">
        <v>274</v>
      </c>
      <c r="I74" s="437" t="s">
        <v>270</v>
      </c>
      <c r="J74" s="429" t="s">
        <v>273</v>
      </c>
      <c r="K74" s="437" t="s">
        <v>274</v>
      </c>
      <c r="L74" s="438" t="s">
        <v>270</v>
      </c>
      <c r="M74" s="428"/>
      <c r="N74" s="423"/>
      <c r="O74" s="423"/>
      <c r="P74" s="423"/>
      <c r="Q74" s="423"/>
    </row>
    <row r="75" spans="1:17" ht="18" customHeight="1">
      <c r="A75" s="517"/>
      <c r="B75" s="506"/>
      <c r="C75" s="518"/>
      <c r="D75" s="508"/>
      <c r="E75" s="519" t="s">
        <v>273</v>
      </c>
      <c r="F75" s="519" t="s">
        <v>275</v>
      </c>
      <c r="G75" s="508"/>
      <c r="H75" s="519" t="s">
        <v>273</v>
      </c>
      <c r="I75" s="519" t="s">
        <v>275</v>
      </c>
      <c r="J75" s="508"/>
      <c r="K75" s="519" t="s">
        <v>273</v>
      </c>
      <c r="L75" s="520" t="s">
        <v>275</v>
      </c>
      <c r="M75" s="428"/>
      <c r="N75" s="423"/>
      <c r="O75" s="423"/>
      <c r="P75" s="423"/>
      <c r="Q75" s="423"/>
    </row>
    <row r="76" spans="1:17" ht="18" customHeight="1">
      <c r="A76" s="482" t="s">
        <v>225</v>
      </c>
      <c r="B76" s="436"/>
      <c r="C76" s="457">
        <f>SUM(C77:C79)</f>
        <v>103856</v>
      </c>
      <c r="D76" s="483">
        <f>SUM(D77:D79)</f>
        <v>8</v>
      </c>
      <c r="E76" s="484">
        <f>D76/C76*100000</f>
        <v>7.702973347712217</v>
      </c>
      <c r="F76" s="484">
        <f>C76/D76/100</f>
        <v>129.82</v>
      </c>
      <c r="G76" s="485">
        <f>SUM(G77:G79)</f>
        <v>78</v>
      </c>
      <c r="H76" s="484">
        <f>G76/C76*100000</f>
        <v>75.10399014019411</v>
      </c>
      <c r="I76" s="484">
        <f>C76/G76/100</f>
        <v>13.314871794871795</v>
      </c>
      <c r="J76" s="485">
        <f>SUM(J77:J79)</f>
        <v>41</v>
      </c>
      <c r="K76" s="484">
        <f>J76/C76*100000</f>
        <v>39.47773840702511</v>
      </c>
      <c r="L76" s="460">
        <f>C76/J76/100</f>
        <v>25.33073170731707</v>
      </c>
      <c r="M76" s="428"/>
      <c r="N76" s="423"/>
      <c r="O76" s="423"/>
      <c r="P76" s="423"/>
      <c r="Q76" s="423"/>
    </row>
    <row r="77" spans="1:17" ht="18" customHeight="1">
      <c r="A77" s="456"/>
      <c r="B77" s="436" t="s">
        <v>138</v>
      </c>
      <c r="C77" s="457">
        <v>33614</v>
      </c>
      <c r="D77" s="435">
        <v>4</v>
      </c>
      <c r="E77" s="458">
        <f>D77/C77*100000</f>
        <v>11.89980365323972</v>
      </c>
      <c r="F77" s="458">
        <f>C77/D77/100</f>
        <v>84.035</v>
      </c>
      <c r="G77" s="459">
        <v>22</v>
      </c>
      <c r="H77" s="458">
        <f>G77/C77*100000</f>
        <v>65.44892009281847</v>
      </c>
      <c r="I77" s="458">
        <f>C77/G77/100</f>
        <v>15.27909090909091</v>
      </c>
      <c r="J77" s="459">
        <v>16</v>
      </c>
      <c r="K77" s="458">
        <f>J77/C77*100000</f>
        <v>47.59921461295888</v>
      </c>
      <c r="L77" s="460">
        <f>C77/J77/100</f>
        <v>21.00875</v>
      </c>
      <c r="M77" s="428"/>
      <c r="N77" s="423"/>
      <c r="O77" s="423"/>
      <c r="P77" s="423"/>
      <c r="Q77" s="423"/>
    </row>
    <row r="78" spans="1:17" ht="18" customHeight="1">
      <c r="A78" s="456"/>
      <c r="B78" s="436" t="s">
        <v>139</v>
      </c>
      <c r="C78" s="457">
        <v>52017</v>
      </c>
      <c r="D78" s="435">
        <v>4</v>
      </c>
      <c r="E78" s="458">
        <f>D78/C78*100000</f>
        <v>7.689793721283427</v>
      </c>
      <c r="F78" s="458">
        <f>C78/D78/100</f>
        <v>130.0425</v>
      </c>
      <c r="G78" s="459">
        <v>42</v>
      </c>
      <c r="H78" s="458">
        <f>G78/C78*100000</f>
        <v>80.74283407347598</v>
      </c>
      <c r="I78" s="458">
        <f>C78/G78/100</f>
        <v>12.385</v>
      </c>
      <c r="J78" s="459">
        <v>19</v>
      </c>
      <c r="K78" s="458">
        <f>J78/C78*100000</f>
        <v>36.52652017609628</v>
      </c>
      <c r="L78" s="460">
        <f>C78/J78/100</f>
        <v>27.377368421052633</v>
      </c>
      <c r="M78" s="428"/>
      <c r="N78" s="423"/>
      <c r="O78" s="423"/>
      <c r="P78" s="423"/>
      <c r="Q78" s="423"/>
    </row>
    <row r="79" spans="1:17" ht="18" customHeight="1">
      <c r="A79" s="456"/>
      <c r="B79" s="436" t="s">
        <v>140</v>
      </c>
      <c r="C79" s="457">
        <v>18225</v>
      </c>
      <c r="D79" s="488" t="s">
        <v>276</v>
      </c>
      <c r="E79" s="489" t="s">
        <v>276</v>
      </c>
      <c r="F79" s="489" t="s">
        <v>276</v>
      </c>
      <c r="G79" s="459">
        <v>14</v>
      </c>
      <c r="H79" s="458">
        <f>G79/C79*100000</f>
        <v>76.81755829903977</v>
      </c>
      <c r="I79" s="458">
        <f>C79/G79/100</f>
        <v>13.017857142857142</v>
      </c>
      <c r="J79" s="459">
        <v>6</v>
      </c>
      <c r="K79" s="458">
        <f>J79/C79*100000</f>
        <v>32.92181069958848</v>
      </c>
      <c r="L79" s="460">
        <f>C79/J79/100</f>
        <v>30.375</v>
      </c>
      <c r="M79" s="428"/>
      <c r="N79" s="423"/>
      <c r="O79" s="423"/>
      <c r="P79" s="423"/>
      <c r="Q79" s="423"/>
    </row>
    <row r="80" spans="1:17" ht="18" customHeight="1">
      <c r="A80" s="449" t="s">
        <v>226</v>
      </c>
      <c r="B80" s="450"/>
      <c r="C80" s="451">
        <f>SUM(C81:C84)</f>
        <v>21765</v>
      </c>
      <c r="D80" s="452">
        <f>SUM(D81:D84)</f>
        <v>4</v>
      </c>
      <c r="E80" s="453">
        <f>D80/C80*100000</f>
        <v>18.37813002526993</v>
      </c>
      <c r="F80" s="453">
        <f>C80/D80/100</f>
        <v>54.4125</v>
      </c>
      <c r="G80" s="454">
        <f>SUM(G81:G84)</f>
        <v>13</v>
      </c>
      <c r="H80" s="453">
        <f t="shared" si="20"/>
        <v>59.72892258212727</v>
      </c>
      <c r="I80" s="453">
        <f t="shared" si="21"/>
        <v>16.742307692307694</v>
      </c>
      <c r="J80" s="454">
        <f>SUM(J81:J84)</f>
        <v>7</v>
      </c>
      <c r="K80" s="453">
        <f t="shared" si="22"/>
        <v>32.16172754422238</v>
      </c>
      <c r="L80" s="455">
        <f t="shared" si="23"/>
        <v>31.09285714285714</v>
      </c>
      <c r="M80" s="428"/>
      <c r="N80" s="423"/>
      <c r="O80" s="423"/>
      <c r="P80" s="423"/>
      <c r="Q80" s="423"/>
    </row>
    <row r="81" spans="1:17" ht="18" customHeight="1">
      <c r="A81" s="456"/>
      <c r="B81" s="436" t="s">
        <v>141</v>
      </c>
      <c r="C81" s="457">
        <v>8534</v>
      </c>
      <c r="D81" s="435">
        <v>3</v>
      </c>
      <c r="E81" s="458">
        <f>D81/C81*100000</f>
        <v>35.15350363252871</v>
      </c>
      <c r="F81" s="458">
        <f>C81/D81/100</f>
        <v>28.446666666666665</v>
      </c>
      <c r="G81" s="459">
        <v>4</v>
      </c>
      <c r="H81" s="458">
        <f t="shared" si="20"/>
        <v>46.871338176704946</v>
      </c>
      <c r="I81" s="458">
        <f t="shared" si="21"/>
        <v>21.335</v>
      </c>
      <c r="J81" s="459">
        <v>4</v>
      </c>
      <c r="K81" s="458">
        <f t="shared" si="22"/>
        <v>46.871338176704946</v>
      </c>
      <c r="L81" s="460">
        <f t="shared" si="23"/>
        <v>21.335</v>
      </c>
      <c r="M81" s="428"/>
      <c r="N81" s="423"/>
      <c r="O81" s="423"/>
      <c r="P81" s="423"/>
      <c r="Q81" s="423"/>
    </row>
    <row r="82" spans="1:17" ht="18" customHeight="1">
      <c r="A82" s="456"/>
      <c r="B82" s="436" t="s">
        <v>142</v>
      </c>
      <c r="C82" s="457">
        <v>5439</v>
      </c>
      <c r="D82" s="488" t="s">
        <v>276</v>
      </c>
      <c r="E82" s="489" t="s">
        <v>276</v>
      </c>
      <c r="F82" s="489" t="s">
        <v>276</v>
      </c>
      <c r="G82" s="459">
        <v>3</v>
      </c>
      <c r="H82" s="458">
        <f t="shared" si="20"/>
        <v>55.15719801434088</v>
      </c>
      <c r="I82" s="458">
        <f t="shared" si="21"/>
        <v>18.13</v>
      </c>
      <c r="J82" s="459">
        <v>1</v>
      </c>
      <c r="K82" s="458">
        <f t="shared" si="22"/>
        <v>18.38573267144696</v>
      </c>
      <c r="L82" s="460">
        <f t="shared" si="23"/>
        <v>54.39</v>
      </c>
      <c r="M82" s="428"/>
      <c r="N82" s="423"/>
      <c r="O82" s="423"/>
      <c r="P82" s="423"/>
      <c r="Q82" s="423"/>
    </row>
    <row r="83" spans="1:17" ht="18" customHeight="1">
      <c r="A83" s="456"/>
      <c r="B83" s="436" t="s">
        <v>143</v>
      </c>
      <c r="C83" s="457">
        <v>4451</v>
      </c>
      <c r="D83" s="435">
        <v>1</v>
      </c>
      <c r="E83" s="458">
        <f>D83/C83*100000</f>
        <v>22.46686137946529</v>
      </c>
      <c r="F83" s="458">
        <f>C83/D83/100</f>
        <v>44.51</v>
      </c>
      <c r="G83" s="459">
        <v>3</v>
      </c>
      <c r="H83" s="458">
        <f t="shared" si="20"/>
        <v>67.40058413839587</v>
      </c>
      <c r="I83" s="458">
        <f t="shared" si="21"/>
        <v>14.836666666666668</v>
      </c>
      <c r="J83" s="459">
        <v>1</v>
      </c>
      <c r="K83" s="458">
        <f t="shared" si="22"/>
        <v>22.46686137946529</v>
      </c>
      <c r="L83" s="460">
        <f t="shared" si="23"/>
        <v>44.51</v>
      </c>
      <c r="M83" s="428"/>
      <c r="N83" s="423"/>
      <c r="O83" s="423"/>
      <c r="P83" s="423"/>
      <c r="Q83" s="423"/>
    </row>
    <row r="84" spans="1:17" ht="18" customHeight="1">
      <c r="A84" s="521"/>
      <c r="B84" s="436" t="s">
        <v>144</v>
      </c>
      <c r="C84" s="457">
        <v>3341</v>
      </c>
      <c r="D84" s="488" t="s">
        <v>276</v>
      </c>
      <c r="E84" s="489" t="s">
        <v>276</v>
      </c>
      <c r="F84" s="489" t="s">
        <v>276</v>
      </c>
      <c r="G84" s="459">
        <v>3</v>
      </c>
      <c r="H84" s="458">
        <f t="shared" si="20"/>
        <v>89.79347500748278</v>
      </c>
      <c r="I84" s="458">
        <f t="shared" si="21"/>
        <v>11.136666666666667</v>
      </c>
      <c r="J84" s="459">
        <v>1</v>
      </c>
      <c r="K84" s="458">
        <f t="shared" si="22"/>
        <v>29.9311583358276</v>
      </c>
      <c r="L84" s="460">
        <f t="shared" si="23"/>
        <v>33.41</v>
      </c>
      <c r="M84" s="428"/>
      <c r="N84" s="423"/>
      <c r="O84" s="423"/>
      <c r="P84" s="423"/>
      <c r="Q84" s="423"/>
    </row>
    <row r="85" spans="1:17" ht="18" customHeight="1">
      <c r="A85" s="482" t="s">
        <v>227</v>
      </c>
      <c r="B85" s="450"/>
      <c r="C85" s="451">
        <f>SUM(C86:C90)</f>
        <v>50458</v>
      </c>
      <c r="D85" s="452">
        <v>1</v>
      </c>
      <c r="E85" s="453">
        <f>D85/C85*100000</f>
        <v>1.9818462880019025</v>
      </c>
      <c r="F85" s="453">
        <f>C85/D85/100</f>
        <v>504.58</v>
      </c>
      <c r="G85" s="454">
        <f>SUM(G86:G90)</f>
        <v>33</v>
      </c>
      <c r="H85" s="453">
        <f t="shared" si="20"/>
        <v>65.40092750406278</v>
      </c>
      <c r="I85" s="453">
        <f t="shared" si="21"/>
        <v>15.29030303030303</v>
      </c>
      <c r="J85" s="454">
        <f>SUM(J86:J90)</f>
        <v>18</v>
      </c>
      <c r="K85" s="453">
        <f t="shared" si="22"/>
        <v>35.67323318403425</v>
      </c>
      <c r="L85" s="455">
        <f t="shared" si="23"/>
        <v>28.03222222222222</v>
      </c>
      <c r="M85" s="428"/>
      <c r="N85" s="423"/>
      <c r="O85" s="423"/>
      <c r="P85" s="423"/>
      <c r="Q85" s="423"/>
    </row>
    <row r="86" spans="1:17" ht="18" customHeight="1">
      <c r="A86" s="456"/>
      <c r="B86" s="436" t="s">
        <v>145</v>
      </c>
      <c r="C86" s="457">
        <v>25659</v>
      </c>
      <c r="D86" s="435">
        <v>1</v>
      </c>
      <c r="E86" s="458">
        <f>D86/C86*100000</f>
        <v>3.8972680151214</v>
      </c>
      <c r="F86" s="458">
        <f>C86/D86/100</f>
        <v>256.59</v>
      </c>
      <c r="G86" s="459">
        <v>17</v>
      </c>
      <c r="H86" s="458">
        <f t="shared" si="20"/>
        <v>66.25355625706379</v>
      </c>
      <c r="I86" s="458">
        <f t="shared" si="21"/>
        <v>15.093529411764704</v>
      </c>
      <c r="J86" s="459">
        <v>10</v>
      </c>
      <c r="K86" s="458">
        <f t="shared" si="22"/>
        <v>38.972680151214</v>
      </c>
      <c r="L86" s="460">
        <f t="shared" si="23"/>
        <v>25.659000000000002</v>
      </c>
      <c r="M86" s="428"/>
      <c r="N86" s="423"/>
      <c r="O86" s="423"/>
      <c r="P86" s="423"/>
      <c r="Q86" s="423"/>
    </row>
    <row r="87" spans="1:17" ht="18" customHeight="1">
      <c r="A87" s="456"/>
      <c r="B87" s="436" t="s">
        <v>146</v>
      </c>
      <c r="C87" s="457">
        <v>5778</v>
      </c>
      <c r="D87" s="488" t="s">
        <v>276</v>
      </c>
      <c r="E87" s="489" t="s">
        <v>276</v>
      </c>
      <c r="F87" s="489" t="s">
        <v>276</v>
      </c>
      <c r="G87" s="459">
        <v>2</v>
      </c>
      <c r="H87" s="458">
        <f t="shared" si="20"/>
        <v>34.614053305642095</v>
      </c>
      <c r="I87" s="458">
        <f t="shared" si="21"/>
        <v>28.89</v>
      </c>
      <c r="J87" s="459">
        <v>2</v>
      </c>
      <c r="K87" s="458">
        <f t="shared" si="22"/>
        <v>34.614053305642095</v>
      </c>
      <c r="L87" s="460">
        <f t="shared" si="23"/>
        <v>28.89</v>
      </c>
      <c r="M87" s="428"/>
      <c r="N87" s="423"/>
      <c r="O87" s="423"/>
      <c r="P87" s="423"/>
      <c r="Q87" s="423"/>
    </row>
    <row r="88" spans="1:17" ht="18" customHeight="1">
      <c r="A88" s="456"/>
      <c r="B88" s="436" t="s">
        <v>147</v>
      </c>
      <c r="C88" s="457">
        <v>10351</v>
      </c>
      <c r="D88" s="488" t="s">
        <v>276</v>
      </c>
      <c r="E88" s="489" t="s">
        <v>276</v>
      </c>
      <c r="F88" s="489" t="s">
        <v>276</v>
      </c>
      <c r="G88" s="459">
        <v>8</v>
      </c>
      <c r="H88" s="458">
        <f t="shared" si="20"/>
        <v>77.2872186262197</v>
      </c>
      <c r="I88" s="458">
        <f t="shared" si="21"/>
        <v>12.93875</v>
      </c>
      <c r="J88" s="459">
        <v>3</v>
      </c>
      <c r="K88" s="458">
        <f t="shared" si="22"/>
        <v>28.982706984832383</v>
      </c>
      <c r="L88" s="460">
        <f t="shared" si="23"/>
        <v>34.50333333333334</v>
      </c>
      <c r="M88" s="428"/>
      <c r="N88" s="423"/>
      <c r="O88" s="423"/>
      <c r="P88" s="423"/>
      <c r="Q88" s="423"/>
    </row>
    <row r="89" spans="1:17" ht="18" customHeight="1">
      <c r="A89" s="456"/>
      <c r="B89" s="436" t="s">
        <v>148</v>
      </c>
      <c r="C89" s="457">
        <v>4742</v>
      </c>
      <c r="D89" s="488" t="s">
        <v>276</v>
      </c>
      <c r="E89" s="489" t="s">
        <v>276</v>
      </c>
      <c r="F89" s="489" t="s">
        <v>276</v>
      </c>
      <c r="G89" s="459">
        <v>3</v>
      </c>
      <c r="H89" s="458">
        <f t="shared" si="20"/>
        <v>63.26444538169549</v>
      </c>
      <c r="I89" s="458">
        <f t="shared" si="21"/>
        <v>15.806666666666667</v>
      </c>
      <c r="J89" s="459">
        <v>1</v>
      </c>
      <c r="K89" s="458">
        <f t="shared" si="22"/>
        <v>21.08814846056516</v>
      </c>
      <c r="L89" s="460">
        <f t="shared" si="23"/>
        <v>47.42</v>
      </c>
      <c r="M89" s="428"/>
      <c r="N89" s="423"/>
      <c r="O89" s="423"/>
      <c r="P89" s="423"/>
      <c r="Q89" s="423"/>
    </row>
    <row r="90" spans="1:17" ht="18" customHeight="1">
      <c r="A90" s="456"/>
      <c r="B90" s="436" t="s">
        <v>149</v>
      </c>
      <c r="C90" s="457">
        <v>3928</v>
      </c>
      <c r="D90" s="488" t="s">
        <v>276</v>
      </c>
      <c r="E90" s="489" t="s">
        <v>276</v>
      </c>
      <c r="F90" s="489" t="s">
        <v>276</v>
      </c>
      <c r="G90" s="459">
        <v>3</v>
      </c>
      <c r="H90" s="458">
        <f t="shared" si="20"/>
        <v>76.37474541751527</v>
      </c>
      <c r="I90" s="458">
        <f t="shared" si="21"/>
        <v>13.093333333333332</v>
      </c>
      <c r="J90" s="459">
        <v>2</v>
      </c>
      <c r="K90" s="458">
        <f t="shared" si="22"/>
        <v>50.91649694501018</v>
      </c>
      <c r="L90" s="460">
        <f t="shared" si="23"/>
        <v>19.64</v>
      </c>
      <c r="M90" s="428"/>
      <c r="N90" s="423"/>
      <c r="O90" s="423"/>
      <c r="P90" s="423"/>
      <c r="Q90" s="423"/>
    </row>
    <row r="91" spans="1:13" s="448" customFormat="1" ht="18" customHeight="1">
      <c r="A91" s="461" t="s">
        <v>228</v>
      </c>
      <c r="B91" s="522"/>
      <c r="C91" s="463">
        <f>+C92+C100+C105</f>
        <v>198509</v>
      </c>
      <c r="D91" s="503">
        <f>+D92+D100+D105</f>
        <v>14</v>
      </c>
      <c r="E91" s="491">
        <f>D91/C91*100000</f>
        <v>7.05257696124609</v>
      </c>
      <c r="F91" s="492">
        <f>C91/D91/100</f>
        <v>141.79214285714286</v>
      </c>
      <c r="G91" s="463">
        <f>+G92+G100+G105</f>
        <v>129</v>
      </c>
      <c r="H91" s="491">
        <f t="shared" si="20"/>
        <v>64.9844591429104</v>
      </c>
      <c r="I91" s="493">
        <f t="shared" si="21"/>
        <v>15.388294573643412</v>
      </c>
      <c r="J91" s="463">
        <f>+J92+J100+J105</f>
        <v>74</v>
      </c>
      <c r="K91" s="444">
        <f t="shared" si="22"/>
        <v>37.277906795157904</v>
      </c>
      <c r="L91" s="446">
        <f t="shared" si="23"/>
        <v>26.82554054054054</v>
      </c>
      <c r="M91" s="447"/>
    </row>
    <row r="92" spans="1:17" ht="18" customHeight="1">
      <c r="A92" s="478" t="s">
        <v>229</v>
      </c>
      <c r="B92" s="436"/>
      <c r="C92" s="451">
        <f>SUM(C93:C99)</f>
        <v>105718</v>
      </c>
      <c r="D92" s="479">
        <v>5</v>
      </c>
      <c r="E92" s="480">
        <f>D92/C92*100000</f>
        <v>4.729563555875064</v>
      </c>
      <c r="F92" s="480">
        <f>C92/D92/100</f>
        <v>211.43599999999998</v>
      </c>
      <c r="G92" s="481">
        <f>SUM(G93:G99)</f>
        <v>64</v>
      </c>
      <c r="H92" s="480">
        <f t="shared" si="20"/>
        <v>60.53841351520082</v>
      </c>
      <c r="I92" s="480">
        <f t="shared" si="21"/>
        <v>16.5184375</v>
      </c>
      <c r="J92" s="481">
        <f>SUM(J93:J99)</f>
        <v>39</v>
      </c>
      <c r="K92" s="480">
        <f t="shared" si="22"/>
        <v>36.8905957358255</v>
      </c>
      <c r="L92" s="455">
        <f t="shared" si="23"/>
        <v>27.107179487179486</v>
      </c>
      <c r="M92" s="428"/>
      <c r="N92" s="423"/>
      <c r="O92" s="423"/>
      <c r="P92" s="423"/>
      <c r="Q92" s="423"/>
    </row>
    <row r="93" spans="1:17" ht="18" customHeight="1">
      <c r="A93" s="482"/>
      <c r="B93" s="436" t="s">
        <v>150</v>
      </c>
      <c r="C93" s="457">
        <v>47098</v>
      </c>
      <c r="D93" s="483">
        <v>2</v>
      </c>
      <c r="E93" s="484">
        <f>D93/C93*100000</f>
        <v>4.246464818038983</v>
      </c>
      <c r="F93" s="484">
        <f>C93/D93/100</f>
        <v>235.49</v>
      </c>
      <c r="G93" s="485">
        <v>30</v>
      </c>
      <c r="H93" s="484">
        <f t="shared" si="20"/>
        <v>63.69697227058474</v>
      </c>
      <c r="I93" s="484">
        <f t="shared" si="21"/>
        <v>15.699333333333334</v>
      </c>
      <c r="J93" s="485">
        <v>17</v>
      </c>
      <c r="K93" s="484">
        <f t="shared" si="22"/>
        <v>36.09495095333135</v>
      </c>
      <c r="L93" s="460">
        <f t="shared" si="23"/>
        <v>27.70470588235294</v>
      </c>
      <c r="M93" s="428"/>
      <c r="N93" s="423"/>
      <c r="O93" s="423"/>
      <c r="P93" s="423"/>
      <c r="Q93" s="423"/>
    </row>
    <row r="94" spans="1:17" ht="18" customHeight="1">
      <c r="A94" s="482"/>
      <c r="B94" s="436" t="s">
        <v>151</v>
      </c>
      <c r="C94" s="457">
        <v>4239</v>
      </c>
      <c r="D94" s="486" t="s">
        <v>276</v>
      </c>
      <c r="E94" s="487" t="s">
        <v>276</v>
      </c>
      <c r="F94" s="487" t="s">
        <v>276</v>
      </c>
      <c r="G94" s="485">
        <v>2</v>
      </c>
      <c r="H94" s="484">
        <f t="shared" si="20"/>
        <v>47.180938900684126</v>
      </c>
      <c r="I94" s="484">
        <f t="shared" si="21"/>
        <v>21.195</v>
      </c>
      <c r="J94" s="485">
        <v>1</v>
      </c>
      <c r="K94" s="484">
        <f t="shared" si="22"/>
        <v>23.590469450342063</v>
      </c>
      <c r="L94" s="460">
        <f t="shared" si="23"/>
        <v>42.39</v>
      </c>
      <c r="M94" s="428"/>
      <c r="N94" s="423"/>
      <c r="O94" s="423"/>
      <c r="P94" s="423"/>
      <c r="Q94" s="423"/>
    </row>
    <row r="95" spans="1:17" ht="18" customHeight="1">
      <c r="A95" s="482"/>
      <c r="B95" s="436" t="s">
        <v>152</v>
      </c>
      <c r="C95" s="457">
        <v>5678</v>
      </c>
      <c r="D95" s="486" t="s">
        <v>276</v>
      </c>
      <c r="E95" s="487" t="s">
        <v>276</v>
      </c>
      <c r="F95" s="487" t="s">
        <v>276</v>
      </c>
      <c r="G95" s="485">
        <v>4</v>
      </c>
      <c r="H95" s="484">
        <f t="shared" si="20"/>
        <v>70.44734061289186</v>
      </c>
      <c r="I95" s="484">
        <f t="shared" si="21"/>
        <v>14.195</v>
      </c>
      <c r="J95" s="485">
        <v>2</v>
      </c>
      <c r="K95" s="484">
        <f t="shared" si="22"/>
        <v>35.22367030644593</v>
      </c>
      <c r="L95" s="460">
        <f t="shared" si="23"/>
        <v>28.39</v>
      </c>
      <c r="M95" s="428"/>
      <c r="N95" s="423"/>
      <c r="O95" s="423"/>
      <c r="P95" s="423"/>
      <c r="Q95" s="423"/>
    </row>
    <row r="96" spans="1:17" ht="18" customHeight="1">
      <c r="A96" s="482"/>
      <c r="B96" s="436" t="s">
        <v>153</v>
      </c>
      <c r="C96" s="457">
        <v>13722</v>
      </c>
      <c r="D96" s="483">
        <v>1</v>
      </c>
      <c r="E96" s="484">
        <f>D96/C96*100000</f>
        <v>7.287567409998542</v>
      </c>
      <c r="F96" s="484">
        <f>C96/D96/100</f>
        <v>137.22</v>
      </c>
      <c r="G96" s="485">
        <v>6</v>
      </c>
      <c r="H96" s="484">
        <f t="shared" si="20"/>
        <v>43.72540445999125</v>
      </c>
      <c r="I96" s="484">
        <f t="shared" si="21"/>
        <v>22.87</v>
      </c>
      <c r="J96" s="485">
        <v>6</v>
      </c>
      <c r="K96" s="484">
        <f t="shared" si="22"/>
        <v>43.72540445999125</v>
      </c>
      <c r="L96" s="460">
        <f t="shared" si="23"/>
        <v>22.87</v>
      </c>
      <c r="M96" s="428"/>
      <c r="N96" s="423"/>
      <c r="O96" s="423"/>
      <c r="P96" s="423"/>
      <c r="Q96" s="423"/>
    </row>
    <row r="97" spans="1:17" ht="18" customHeight="1">
      <c r="A97" s="482"/>
      <c r="B97" s="436" t="s">
        <v>154</v>
      </c>
      <c r="C97" s="457">
        <v>18180</v>
      </c>
      <c r="D97" s="483">
        <v>1</v>
      </c>
      <c r="E97" s="484">
        <f>D97/C97*100000</f>
        <v>5.5005500550055</v>
      </c>
      <c r="F97" s="484">
        <f>C97/D97/100</f>
        <v>181.8</v>
      </c>
      <c r="G97" s="485">
        <v>9</v>
      </c>
      <c r="H97" s="484">
        <f t="shared" si="20"/>
        <v>49.504950495049506</v>
      </c>
      <c r="I97" s="484">
        <f t="shared" si="21"/>
        <v>20.2</v>
      </c>
      <c r="J97" s="485">
        <v>7</v>
      </c>
      <c r="K97" s="484">
        <f t="shared" si="22"/>
        <v>38.503850385038504</v>
      </c>
      <c r="L97" s="460">
        <f t="shared" si="23"/>
        <v>25.971428571428575</v>
      </c>
      <c r="M97" s="428"/>
      <c r="N97" s="423"/>
      <c r="O97" s="423"/>
      <c r="P97" s="423"/>
      <c r="Q97" s="423"/>
    </row>
    <row r="98" spans="1:17" ht="18" customHeight="1">
      <c r="A98" s="482"/>
      <c r="B98" s="436" t="s">
        <v>155</v>
      </c>
      <c r="C98" s="457">
        <v>11177</v>
      </c>
      <c r="D98" s="483">
        <v>1</v>
      </c>
      <c r="E98" s="484">
        <f>D98/C98*100000</f>
        <v>8.946944618412811</v>
      </c>
      <c r="F98" s="484">
        <f>C98/D98/100</f>
        <v>111.77</v>
      </c>
      <c r="G98" s="485">
        <v>9</v>
      </c>
      <c r="H98" s="484">
        <f aca="true" t="shared" si="24" ref="H98:H127">G98/C98*100000</f>
        <v>80.52250156571532</v>
      </c>
      <c r="I98" s="484">
        <f aca="true" t="shared" si="25" ref="I98:I127">C98/G98/100</f>
        <v>12.418888888888889</v>
      </c>
      <c r="J98" s="485">
        <v>4</v>
      </c>
      <c r="K98" s="484">
        <f>J98/C98*100000</f>
        <v>35.787778473651244</v>
      </c>
      <c r="L98" s="460">
        <f t="shared" si="23"/>
        <v>27.9425</v>
      </c>
      <c r="M98" s="428"/>
      <c r="N98" s="423"/>
      <c r="O98" s="423"/>
      <c r="P98" s="423"/>
      <c r="Q98" s="423"/>
    </row>
    <row r="99" spans="1:17" ht="18" customHeight="1">
      <c r="A99" s="482"/>
      <c r="B99" s="523" t="s">
        <v>156</v>
      </c>
      <c r="C99" s="524">
        <v>5624</v>
      </c>
      <c r="D99" s="525" t="s">
        <v>276</v>
      </c>
      <c r="E99" s="526" t="s">
        <v>276</v>
      </c>
      <c r="F99" s="526" t="s">
        <v>276</v>
      </c>
      <c r="G99" s="527">
        <v>4</v>
      </c>
      <c r="H99" s="528">
        <f t="shared" si="24"/>
        <v>71.12375533428165</v>
      </c>
      <c r="I99" s="528">
        <f t="shared" si="25"/>
        <v>14.06</v>
      </c>
      <c r="J99" s="527">
        <v>2</v>
      </c>
      <c r="K99" s="528">
        <f>J99/C99*100000</f>
        <v>35.56187766714083</v>
      </c>
      <c r="L99" s="529">
        <f t="shared" si="23"/>
        <v>28.12</v>
      </c>
      <c r="M99" s="428"/>
      <c r="N99" s="423"/>
      <c r="O99" s="423"/>
      <c r="P99" s="423"/>
      <c r="Q99" s="423"/>
    </row>
    <row r="100" spans="1:17" ht="18" customHeight="1">
      <c r="A100" s="478" t="s">
        <v>230</v>
      </c>
      <c r="B100" s="436"/>
      <c r="C100" s="457">
        <f>SUM(C101:C104)</f>
        <v>27201</v>
      </c>
      <c r="D100" s="483">
        <f>SUM(D101:D104)</f>
        <v>4</v>
      </c>
      <c r="E100" s="484">
        <f>D100/C100*100000</f>
        <v>14.70534171537811</v>
      </c>
      <c r="F100" s="484">
        <f>C100/D100/100</f>
        <v>68.0025</v>
      </c>
      <c r="G100" s="485">
        <f>SUM(G101:G104)</f>
        <v>18</v>
      </c>
      <c r="H100" s="484">
        <f t="shared" si="24"/>
        <v>66.1740377192015</v>
      </c>
      <c r="I100" s="484">
        <f t="shared" si="25"/>
        <v>15.111666666666668</v>
      </c>
      <c r="J100" s="485">
        <f>SUM(J101:J104)</f>
        <v>7</v>
      </c>
      <c r="K100" s="484">
        <f>J100/C100*100000</f>
        <v>25.734348001911695</v>
      </c>
      <c r="L100" s="460">
        <f t="shared" si="23"/>
        <v>38.85857142857142</v>
      </c>
      <c r="M100" s="428"/>
      <c r="N100" s="423"/>
      <c r="O100" s="423"/>
      <c r="P100" s="423"/>
      <c r="Q100" s="423"/>
    </row>
    <row r="101" spans="1:17" ht="18" customHeight="1">
      <c r="A101" s="482"/>
      <c r="B101" s="436" t="s">
        <v>157</v>
      </c>
      <c r="C101" s="457">
        <v>6476</v>
      </c>
      <c r="D101" s="483">
        <v>1</v>
      </c>
      <c r="E101" s="484">
        <f>D101/C101*100000</f>
        <v>15.441630636195184</v>
      </c>
      <c r="F101" s="484">
        <f>C101/D101/100</f>
        <v>64.76</v>
      </c>
      <c r="G101" s="485">
        <v>5</v>
      </c>
      <c r="H101" s="484">
        <f t="shared" si="24"/>
        <v>77.20815318097591</v>
      </c>
      <c r="I101" s="484">
        <f t="shared" si="25"/>
        <v>12.952</v>
      </c>
      <c r="J101" s="485">
        <v>2</v>
      </c>
      <c r="K101" s="484">
        <f>J101/C101*100000</f>
        <v>30.883261272390367</v>
      </c>
      <c r="L101" s="460">
        <f t="shared" si="23"/>
        <v>32.38</v>
      </c>
      <c r="M101" s="428"/>
      <c r="N101" s="423"/>
      <c r="O101" s="423"/>
      <c r="P101" s="423"/>
      <c r="Q101" s="423"/>
    </row>
    <row r="102" spans="1:17" ht="18" customHeight="1">
      <c r="A102" s="482"/>
      <c r="B102" s="436" t="s">
        <v>158</v>
      </c>
      <c r="C102" s="457">
        <v>10961</v>
      </c>
      <c r="D102" s="483">
        <v>2</v>
      </c>
      <c r="E102" s="484">
        <f>D102/C102*100000</f>
        <v>18.246510354894625</v>
      </c>
      <c r="F102" s="484">
        <f>C102/D102/100</f>
        <v>54.805</v>
      </c>
      <c r="G102" s="485">
        <v>5</v>
      </c>
      <c r="H102" s="484">
        <f t="shared" si="24"/>
        <v>45.61627588723656</v>
      </c>
      <c r="I102" s="484">
        <f t="shared" si="25"/>
        <v>21.921999999999997</v>
      </c>
      <c r="J102" s="485">
        <v>3</v>
      </c>
      <c r="K102" s="484">
        <f>J102/C102*100000</f>
        <v>27.369765532341937</v>
      </c>
      <c r="L102" s="460">
        <f t="shared" si="23"/>
        <v>36.53666666666666</v>
      </c>
      <c r="M102" s="428"/>
      <c r="N102" s="423"/>
      <c r="O102" s="423"/>
      <c r="P102" s="423"/>
      <c r="Q102" s="423"/>
    </row>
    <row r="103" spans="1:17" ht="18" customHeight="1">
      <c r="A103" s="482"/>
      <c r="B103" s="436" t="s">
        <v>159</v>
      </c>
      <c r="C103" s="457">
        <v>2559</v>
      </c>
      <c r="D103" s="486" t="s">
        <v>276</v>
      </c>
      <c r="E103" s="487" t="s">
        <v>276</v>
      </c>
      <c r="F103" s="487" t="s">
        <v>276</v>
      </c>
      <c r="G103" s="485">
        <v>2</v>
      </c>
      <c r="H103" s="484">
        <f t="shared" si="24"/>
        <v>78.15552950371239</v>
      </c>
      <c r="I103" s="484">
        <f t="shared" si="25"/>
        <v>12.795</v>
      </c>
      <c r="J103" s="530" t="s">
        <v>276</v>
      </c>
      <c r="K103" s="487" t="s">
        <v>276</v>
      </c>
      <c r="L103" s="531" t="s">
        <v>276</v>
      </c>
      <c r="M103" s="428"/>
      <c r="N103" s="423"/>
      <c r="O103" s="423"/>
      <c r="P103" s="423"/>
      <c r="Q103" s="423"/>
    </row>
    <row r="104" spans="1:17" ht="18" customHeight="1">
      <c r="A104" s="482"/>
      <c r="B104" s="436" t="s">
        <v>160</v>
      </c>
      <c r="C104" s="457">
        <v>7205</v>
      </c>
      <c r="D104" s="483">
        <v>1</v>
      </c>
      <c r="E104" s="484">
        <f>D104/C104*100000</f>
        <v>13.879250520471896</v>
      </c>
      <c r="F104" s="484">
        <f>C104/D104/100</f>
        <v>72.05</v>
      </c>
      <c r="G104" s="485">
        <v>6</v>
      </c>
      <c r="H104" s="484">
        <f t="shared" si="24"/>
        <v>83.27550312283137</v>
      </c>
      <c r="I104" s="484">
        <f t="shared" si="25"/>
        <v>12.008333333333333</v>
      </c>
      <c r="J104" s="485">
        <v>2</v>
      </c>
      <c r="K104" s="484">
        <f aca="true" t="shared" si="26" ref="K104:K122">J104/C104*100000</f>
        <v>27.75850104094379</v>
      </c>
      <c r="L104" s="460">
        <f aca="true" t="shared" si="27" ref="L104:L122">C104/J104/100</f>
        <v>36.025</v>
      </c>
      <c r="M104" s="428"/>
      <c r="N104" s="423"/>
      <c r="O104" s="423"/>
      <c r="P104" s="423"/>
      <c r="Q104" s="423"/>
    </row>
    <row r="105" spans="1:17" ht="18" customHeight="1">
      <c r="A105" s="478" t="s">
        <v>231</v>
      </c>
      <c r="B105" s="450"/>
      <c r="C105" s="451">
        <f>SUM(C106:C113)</f>
        <v>65590</v>
      </c>
      <c r="D105" s="479">
        <f>SUM(D106:D113)</f>
        <v>5</v>
      </c>
      <c r="E105" s="480">
        <f>D105/C105*100000</f>
        <v>7.623113279463333</v>
      </c>
      <c r="F105" s="480">
        <f>C105/D105/100</f>
        <v>131.18</v>
      </c>
      <c r="G105" s="481">
        <f>SUM(G106:G113)</f>
        <v>47</v>
      </c>
      <c r="H105" s="480">
        <f t="shared" si="24"/>
        <v>71.65726482695533</v>
      </c>
      <c r="I105" s="480">
        <f t="shared" si="25"/>
        <v>13.955319148936171</v>
      </c>
      <c r="J105" s="481">
        <f>SUM(J106:J113)</f>
        <v>28</v>
      </c>
      <c r="K105" s="480">
        <f t="shared" si="26"/>
        <v>42.68943436499467</v>
      </c>
      <c r="L105" s="455">
        <f t="shared" si="27"/>
        <v>23.425</v>
      </c>
      <c r="M105" s="428"/>
      <c r="N105" s="423"/>
      <c r="O105" s="423"/>
      <c r="P105" s="423"/>
      <c r="Q105" s="423"/>
    </row>
    <row r="106" spans="1:17" ht="18" customHeight="1">
      <c r="A106" s="482"/>
      <c r="B106" s="436" t="s">
        <v>161</v>
      </c>
      <c r="C106" s="457">
        <v>11814</v>
      </c>
      <c r="D106" s="483">
        <v>2</v>
      </c>
      <c r="E106" s="484">
        <f>D106/C106*100000</f>
        <v>16.929067208396816</v>
      </c>
      <c r="F106" s="484">
        <f>C106/D106/100</f>
        <v>59.07</v>
      </c>
      <c r="G106" s="485">
        <v>6</v>
      </c>
      <c r="H106" s="484">
        <f t="shared" si="24"/>
        <v>50.78720162519045</v>
      </c>
      <c r="I106" s="484">
        <f t="shared" si="25"/>
        <v>19.69</v>
      </c>
      <c r="J106" s="485">
        <v>5</v>
      </c>
      <c r="K106" s="484">
        <f t="shared" si="26"/>
        <v>42.32266802099204</v>
      </c>
      <c r="L106" s="460">
        <f t="shared" si="27"/>
        <v>23.628</v>
      </c>
      <c r="M106" s="428"/>
      <c r="N106" s="423"/>
      <c r="O106" s="423"/>
      <c r="P106" s="423"/>
      <c r="Q106" s="423"/>
    </row>
    <row r="107" spans="1:17" ht="18" customHeight="1">
      <c r="A107" s="482"/>
      <c r="B107" s="436" t="s">
        <v>162</v>
      </c>
      <c r="C107" s="457">
        <v>8664</v>
      </c>
      <c r="D107" s="486" t="s">
        <v>276</v>
      </c>
      <c r="E107" s="487" t="s">
        <v>276</v>
      </c>
      <c r="F107" s="487" t="s">
        <v>276</v>
      </c>
      <c r="G107" s="485">
        <v>6</v>
      </c>
      <c r="H107" s="484">
        <f t="shared" si="24"/>
        <v>69.25207756232687</v>
      </c>
      <c r="I107" s="484">
        <f t="shared" si="25"/>
        <v>14.44</v>
      </c>
      <c r="J107" s="485">
        <v>2</v>
      </c>
      <c r="K107" s="484">
        <f t="shared" si="26"/>
        <v>23.084025854108955</v>
      </c>
      <c r="L107" s="460">
        <f t="shared" si="27"/>
        <v>43.32</v>
      </c>
      <c r="M107" s="428"/>
      <c r="N107" s="423"/>
      <c r="O107" s="423"/>
      <c r="P107" s="423"/>
      <c r="Q107" s="423"/>
    </row>
    <row r="108" spans="1:17" ht="18" customHeight="1">
      <c r="A108" s="482"/>
      <c r="B108" s="436" t="s">
        <v>163</v>
      </c>
      <c r="C108" s="457">
        <v>4642</v>
      </c>
      <c r="D108" s="486" t="s">
        <v>276</v>
      </c>
      <c r="E108" s="487" t="s">
        <v>276</v>
      </c>
      <c r="F108" s="487" t="s">
        <v>276</v>
      </c>
      <c r="G108" s="485">
        <v>5</v>
      </c>
      <c r="H108" s="484">
        <f t="shared" si="24"/>
        <v>107.71219302024988</v>
      </c>
      <c r="I108" s="484">
        <f t="shared" si="25"/>
        <v>9.283999999999999</v>
      </c>
      <c r="J108" s="485">
        <v>2</v>
      </c>
      <c r="K108" s="484">
        <f t="shared" si="26"/>
        <v>43.084877208099954</v>
      </c>
      <c r="L108" s="460">
        <f t="shared" si="27"/>
        <v>23.21</v>
      </c>
      <c r="M108" s="428"/>
      <c r="N108" s="423"/>
      <c r="O108" s="423"/>
      <c r="P108" s="423"/>
      <c r="Q108" s="423"/>
    </row>
    <row r="109" spans="1:17" ht="18" customHeight="1">
      <c r="A109" s="482"/>
      <c r="B109" s="436" t="s">
        <v>164</v>
      </c>
      <c r="C109" s="457">
        <v>4490</v>
      </c>
      <c r="D109" s="486" t="s">
        <v>276</v>
      </c>
      <c r="E109" s="487" t="s">
        <v>276</v>
      </c>
      <c r="F109" s="487" t="s">
        <v>276</v>
      </c>
      <c r="G109" s="485">
        <v>3</v>
      </c>
      <c r="H109" s="484">
        <f t="shared" si="24"/>
        <v>66.81514476614699</v>
      </c>
      <c r="I109" s="484">
        <f t="shared" si="25"/>
        <v>14.966666666666667</v>
      </c>
      <c r="J109" s="485">
        <v>1</v>
      </c>
      <c r="K109" s="484">
        <f t="shared" si="26"/>
        <v>22.271714922049</v>
      </c>
      <c r="L109" s="460">
        <f t="shared" si="27"/>
        <v>44.9</v>
      </c>
      <c r="M109" s="428"/>
      <c r="N109" s="423"/>
      <c r="O109" s="423"/>
      <c r="P109" s="423"/>
      <c r="Q109" s="423"/>
    </row>
    <row r="110" spans="1:17" ht="18" customHeight="1">
      <c r="A110" s="482"/>
      <c r="B110" s="436" t="s">
        <v>165</v>
      </c>
      <c r="C110" s="457">
        <v>4942</v>
      </c>
      <c r="D110" s="486" t="s">
        <v>276</v>
      </c>
      <c r="E110" s="487" t="s">
        <v>276</v>
      </c>
      <c r="F110" s="487" t="s">
        <v>276</v>
      </c>
      <c r="G110" s="485">
        <v>5</v>
      </c>
      <c r="H110" s="484">
        <f t="shared" si="24"/>
        <v>101.17361392148928</v>
      </c>
      <c r="I110" s="484">
        <f t="shared" si="25"/>
        <v>9.884</v>
      </c>
      <c r="J110" s="485">
        <v>2</v>
      </c>
      <c r="K110" s="484">
        <f t="shared" si="26"/>
        <v>40.46944556859571</v>
      </c>
      <c r="L110" s="460">
        <f t="shared" si="27"/>
        <v>24.71</v>
      </c>
      <c r="M110" s="428"/>
      <c r="N110" s="423"/>
      <c r="O110" s="423"/>
      <c r="P110" s="423"/>
      <c r="Q110" s="423"/>
    </row>
    <row r="111" spans="1:17" ht="18" customHeight="1">
      <c r="A111" s="482"/>
      <c r="B111" s="436" t="s">
        <v>166</v>
      </c>
      <c r="C111" s="457">
        <v>17190</v>
      </c>
      <c r="D111" s="483">
        <v>1</v>
      </c>
      <c r="E111" s="484">
        <f aca="true" t="shared" si="28" ref="E111:E117">D111/C111*100000</f>
        <v>5.817335660267598</v>
      </c>
      <c r="F111" s="484">
        <f aca="true" t="shared" si="29" ref="F111:F117">C111/D111/100</f>
        <v>171.9</v>
      </c>
      <c r="G111" s="485">
        <v>15</v>
      </c>
      <c r="H111" s="484">
        <f t="shared" si="24"/>
        <v>87.26003490401396</v>
      </c>
      <c r="I111" s="484">
        <f t="shared" si="25"/>
        <v>11.46</v>
      </c>
      <c r="J111" s="485">
        <v>11</v>
      </c>
      <c r="K111" s="484">
        <f t="shared" si="26"/>
        <v>63.990692262943575</v>
      </c>
      <c r="L111" s="460">
        <f t="shared" si="27"/>
        <v>15.627272727272727</v>
      </c>
      <c r="M111" s="428"/>
      <c r="N111" s="423"/>
      <c r="O111" s="423"/>
      <c r="P111" s="423"/>
      <c r="Q111" s="423"/>
    </row>
    <row r="112" spans="1:17" ht="18" customHeight="1">
      <c r="A112" s="482"/>
      <c r="B112" s="436" t="s">
        <v>167</v>
      </c>
      <c r="C112" s="457">
        <v>6369</v>
      </c>
      <c r="D112" s="483">
        <v>1</v>
      </c>
      <c r="E112" s="484">
        <f t="shared" si="28"/>
        <v>15.701051970482022</v>
      </c>
      <c r="F112" s="484">
        <f t="shared" si="29"/>
        <v>63.69</v>
      </c>
      <c r="G112" s="485">
        <v>3</v>
      </c>
      <c r="H112" s="484">
        <f t="shared" si="24"/>
        <v>47.103155911446066</v>
      </c>
      <c r="I112" s="484">
        <f t="shared" si="25"/>
        <v>21.23</v>
      </c>
      <c r="J112" s="485">
        <v>2</v>
      </c>
      <c r="K112" s="484">
        <f t="shared" si="26"/>
        <v>31.402103940964043</v>
      </c>
      <c r="L112" s="460">
        <f t="shared" si="27"/>
        <v>31.845</v>
      </c>
      <c r="M112" s="428"/>
      <c r="N112" s="423"/>
      <c r="O112" s="423"/>
      <c r="P112" s="423"/>
      <c r="Q112" s="423"/>
    </row>
    <row r="113" spans="1:17" ht="18" customHeight="1">
      <c r="A113" s="505"/>
      <c r="B113" s="495" t="s">
        <v>168</v>
      </c>
      <c r="C113" s="496">
        <v>7479</v>
      </c>
      <c r="D113" s="532">
        <v>1</v>
      </c>
      <c r="E113" s="500">
        <f t="shared" si="28"/>
        <v>13.370771493515177</v>
      </c>
      <c r="F113" s="500">
        <f t="shared" si="29"/>
        <v>74.79</v>
      </c>
      <c r="G113" s="499">
        <v>4</v>
      </c>
      <c r="H113" s="500">
        <f t="shared" si="24"/>
        <v>53.48308597406071</v>
      </c>
      <c r="I113" s="500">
        <f t="shared" si="25"/>
        <v>18.6975</v>
      </c>
      <c r="J113" s="499">
        <v>3</v>
      </c>
      <c r="K113" s="500">
        <f t="shared" si="26"/>
        <v>40.11231448054553</v>
      </c>
      <c r="L113" s="501">
        <f t="shared" si="27"/>
        <v>24.93</v>
      </c>
      <c r="M113" s="428"/>
      <c r="N113" s="423"/>
      <c r="O113" s="423"/>
      <c r="P113" s="423"/>
      <c r="Q113" s="423"/>
    </row>
    <row r="114" spans="1:13" s="448" customFormat="1" ht="18" customHeight="1">
      <c r="A114" s="533" t="s">
        <v>232</v>
      </c>
      <c r="B114" s="473"/>
      <c r="C114" s="474">
        <f>+C115+C122</f>
        <v>118593</v>
      </c>
      <c r="D114" s="534">
        <f>+D115++D122</f>
        <v>7</v>
      </c>
      <c r="E114" s="491">
        <f>D114/C114*100000</f>
        <v>5.902540622127782</v>
      </c>
      <c r="F114" s="492">
        <f>C114/D114/100</f>
        <v>169.41857142857143</v>
      </c>
      <c r="G114" s="534">
        <f>+G115++G122</f>
        <v>82</v>
      </c>
      <c r="H114" s="491">
        <f t="shared" si="24"/>
        <v>69.14404728778258</v>
      </c>
      <c r="I114" s="493">
        <f t="shared" si="25"/>
        <v>14.462560975609756</v>
      </c>
      <c r="J114" s="534">
        <f>+J115++J122</f>
        <v>46</v>
      </c>
      <c r="K114" s="444">
        <f t="shared" si="26"/>
        <v>38.78812408826828</v>
      </c>
      <c r="L114" s="446">
        <f t="shared" si="27"/>
        <v>25.78108695652174</v>
      </c>
      <c r="M114" s="447"/>
    </row>
    <row r="115" spans="1:17" ht="18" customHeight="1">
      <c r="A115" s="449" t="s">
        <v>233</v>
      </c>
      <c r="B115" s="450"/>
      <c r="C115" s="451">
        <f>SUM(C116:C121)</f>
        <v>72173</v>
      </c>
      <c r="D115" s="454">
        <f>SUM(D116:D121)</f>
        <v>4</v>
      </c>
      <c r="E115" s="453">
        <f t="shared" si="28"/>
        <v>5.542238787358153</v>
      </c>
      <c r="F115" s="453">
        <f t="shared" si="29"/>
        <v>180.4325</v>
      </c>
      <c r="G115" s="454">
        <f>SUM(G116:G121)</f>
        <v>51</v>
      </c>
      <c r="H115" s="453">
        <f t="shared" si="24"/>
        <v>70.66354453881645</v>
      </c>
      <c r="I115" s="453">
        <f t="shared" si="25"/>
        <v>14.151568627450981</v>
      </c>
      <c r="J115" s="454">
        <f>SUM(J116:J121)</f>
        <v>31</v>
      </c>
      <c r="K115" s="453">
        <f t="shared" si="26"/>
        <v>42.95235060202569</v>
      </c>
      <c r="L115" s="455">
        <f t="shared" si="27"/>
        <v>23.281612903225806</v>
      </c>
      <c r="M115" s="428"/>
      <c r="N115" s="423"/>
      <c r="O115" s="423"/>
      <c r="P115" s="423"/>
      <c r="Q115" s="423"/>
    </row>
    <row r="116" spans="1:17" ht="18" customHeight="1">
      <c r="A116" s="456"/>
      <c r="B116" s="436" t="s">
        <v>169</v>
      </c>
      <c r="C116" s="457">
        <v>10049</v>
      </c>
      <c r="D116" s="435">
        <v>2</v>
      </c>
      <c r="E116" s="458">
        <f t="shared" si="28"/>
        <v>19.90247785849338</v>
      </c>
      <c r="F116" s="458">
        <f t="shared" si="29"/>
        <v>50.245</v>
      </c>
      <c r="G116" s="459">
        <v>15</v>
      </c>
      <c r="H116" s="458">
        <f t="shared" si="24"/>
        <v>149.26858393870035</v>
      </c>
      <c r="I116" s="458">
        <f t="shared" si="25"/>
        <v>6.699333333333333</v>
      </c>
      <c r="J116" s="459">
        <v>5</v>
      </c>
      <c r="K116" s="458">
        <f t="shared" si="26"/>
        <v>49.75619464623346</v>
      </c>
      <c r="L116" s="460">
        <f t="shared" si="27"/>
        <v>20.098</v>
      </c>
      <c r="M116" s="428"/>
      <c r="N116" s="423"/>
      <c r="O116" s="423"/>
      <c r="P116" s="423"/>
      <c r="Q116" s="423"/>
    </row>
    <row r="117" spans="1:17" ht="18" customHeight="1">
      <c r="A117" s="456"/>
      <c r="B117" s="436" t="s">
        <v>170</v>
      </c>
      <c r="C117" s="457">
        <v>19165</v>
      </c>
      <c r="D117" s="435">
        <v>2</v>
      </c>
      <c r="E117" s="458">
        <f t="shared" si="28"/>
        <v>10.435690060005218</v>
      </c>
      <c r="F117" s="458">
        <f t="shared" si="29"/>
        <v>95.825</v>
      </c>
      <c r="G117" s="459">
        <v>12</v>
      </c>
      <c r="H117" s="458">
        <f t="shared" si="24"/>
        <v>62.61414036003131</v>
      </c>
      <c r="I117" s="458">
        <f t="shared" si="25"/>
        <v>15.970833333333333</v>
      </c>
      <c r="J117" s="459">
        <v>10</v>
      </c>
      <c r="K117" s="458">
        <f t="shared" si="26"/>
        <v>52.178450300026086</v>
      </c>
      <c r="L117" s="460">
        <f t="shared" si="27"/>
        <v>19.165</v>
      </c>
      <c r="M117" s="428"/>
      <c r="N117" s="423"/>
      <c r="O117" s="423"/>
      <c r="P117" s="423"/>
      <c r="Q117" s="423"/>
    </row>
    <row r="118" spans="1:17" ht="18" customHeight="1">
      <c r="A118" s="456"/>
      <c r="B118" s="436" t="s">
        <v>171</v>
      </c>
      <c r="C118" s="457">
        <v>7250</v>
      </c>
      <c r="D118" s="488" t="s">
        <v>276</v>
      </c>
      <c r="E118" s="489" t="s">
        <v>276</v>
      </c>
      <c r="F118" s="489" t="s">
        <v>276</v>
      </c>
      <c r="G118" s="459">
        <v>4</v>
      </c>
      <c r="H118" s="458">
        <f t="shared" si="24"/>
        <v>55.17241379310345</v>
      </c>
      <c r="I118" s="458">
        <f t="shared" si="25"/>
        <v>18.125</v>
      </c>
      <c r="J118" s="459">
        <v>4</v>
      </c>
      <c r="K118" s="458">
        <f t="shared" si="26"/>
        <v>55.17241379310345</v>
      </c>
      <c r="L118" s="460">
        <f t="shared" si="27"/>
        <v>18.125</v>
      </c>
      <c r="M118" s="428"/>
      <c r="N118" s="423"/>
      <c r="O118" s="423"/>
      <c r="P118" s="423"/>
      <c r="Q118" s="423"/>
    </row>
    <row r="119" spans="1:17" ht="18" customHeight="1">
      <c r="A119" s="456"/>
      <c r="B119" s="436" t="s">
        <v>172</v>
      </c>
      <c r="C119" s="457">
        <v>12167</v>
      </c>
      <c r="D119" s="488" t="s">
        <v>276</v>
      </c>
      <c r="E119" s="489" t="s">
        <v>276</v>
      </c>
      <c r="F119" s="489" t="s">
        <v>276</v>
      </c>
      <c r="G119" s="459">
        <v>7</v>
      </c>
      <c r="H119" s="458">
        <f t="shared" si="24"/>
        <v>57.53267033779897</v>
      </c>
      <c r="I119" s="458">
        <f t="shared" si="25"/>
        <v>17.38142857142857</v>
      </c>
      <c r="J119" s="459">
        <v>3</v>
      </c>
      <c r="K119" s="458">
        <f t="shared" si="26"/>
        <v>24.656858716199558</v>
      </c>
      <c r="L119" s="460">
        <f t="shared" si="27"/>
        <v>40.556666666666665</v>
      </c>
      <c r="M119" s="428"/>
      <c r="N119" s="423"/>
      <c r="O119" s="423"/>
      <c r="P119" s="423"/>
      <c r="Q119" s="423"/>
    </row>
    <row r="120" spans="1:17" ht="18" customHeight="1">
      <c r="A120" s="456"/>
      <c r="B120" s="436" t="s">
        <v>173</v>
      </c>
      <c r="C120" s="457">
        <v>13394</v>
      </c>
      <c r="D120" s="488" t="s">
        <v>276</v>
      </c>
      <c r="E120" s="489" t="s">
        <v>276</v>
      </c>
      <c r="F120" s="489" t="s">
        <v>276</v>
      </c>
      <c r="G120" s="459">
        <v>7</v>
      </c>
      <c r="H120" s="458">
        <f t="shared" si="24"/>
        <v>52.262206958339554</v>
      </c>
      <c r="I120" s="458">
        <f t="shared" si="25"/>
        <v>19.134285714285713</v>
      </c>
      <c r="J120" s="459">
        <v>4</v>
      </c>
      <c r="K120" s="458">
        <f t="shared" si="26"/>
        <v>29.864118261908313</v>
      </c>
      <c r="L120" s="460">
        <f t="shared" si="27"/>
        <v>33.485</v>
      </c>
      <c r="M120" s="428"/>
      <c r="N120" s="423"/>
      <c r="O120" s="423"/>
      <c r="P120" s="423"/>
      <c r="Q120" s="423"/>
    </row>
    <row r="121" spans="1:17" ht="18" customHeight="1">
      <c r="A121" s="521"/>
      <c r="B121" s="436" t="s">
        <v>174</v>
      </c>
      <c r="C121" s="457">
        <v>10148</v>
      </c>
      <c r="D121" s="488" t="s">
        <v>276</v>
      </c>
      <c r="E121" s="489" t="s">
        <v>276</v>
      </c>
      <c r="F121" s="489" t="s">
        <v>276</v>
      </c>
      <c r="G121" s="459">
        <v>6</v>
      </c>
      <c r="H121" s="458">
        <f t="shared" si="24"/>
        <v>59.124950729207725</v>
      </c>
      <c r="I121" s="458">
        <f t="shared" si="25"/>
        <v>16.913333333333334</v>
      </c>
      <c r="J121" s="459">
        <v>5</v>
      </c>
      <c r="K121" s="458">
        <f t="shared" si="26"/>
        <v>49.270792274339776</v>
      </c>
      <c r="L121" s="460">
        <f t="shared" si="27"/>
        <v>20.296</v>
      </c>
      <c r="M121" s="428"/>
      <c r="N121" s="423"/>
      <c r="O121" s="423"/>
      <c r="P121" s="423"/>
      <c r="Q121" s="423"/>
    </row>
    <row r="122" spans="1:17" ht="18" customHeight="1">
      <c r="A122" s="482" t="s">
        <v>234</v>
      </c>
      <c r="B122" s="450" t="s">
        <v>235</v>
      </c>
      <c r="C122" s="451">
        <v>46420</v>
      </c>
      <c r="D122" s="454">
        <v>3</v>
      </c>
      <c r="E122" s="453">
        <f>D122/C122*100000</f>
        <v>6.462731581214994</v>
      </c>
      <c r="F122" s="453">
        <f>C122/D122/100</f>
        <v>154.73333333333335</v>
      </c>
      <c r="G122" s="454">
        <v>31</v>
      </c>
      <c r="H122" s="453">
        <f t="shared" si="24"/>
        <v>66.78155967255493</v>
      </c>
      <c r="I122" s="453">
        <f t="shared" si="25"/>
        <v>14.974193548387097</v>
      </c>
      <c r="J122" s="454">
        <v>15</v>
      </c>
      <c r="K122" s="453">
        <f t="shared" si="26"/>
        <v>32.313657906074965</v>
      </c>
      <c r="L122" s="455">
        <f t="shared" si="27"/>
        <v>30.946666666666665</v>
      </c>
      <c r="M122" s="428"/>
      <c r="N122" s="423"/>
      <c r="O122" s="423"/>
      <c r="P122" s="423"/>
      <c r="Q122" s="423"/>
    </row>
    <row r="123" spans="1:13" s="448" customFormat="1" ht="18" customHeight="1">
      <c r="A123" s="461" t="s">
        <v>236</v>
      </c>
      <c r="B123" s="462"/>
      <c r="C123" s="463">
        <f>+C124+C125+C132</f>
        <v>156841</v>
      </c>
      <c r="D123" s="477">
        <f>+D124+D125+D132</f>
        <v>12</v>
      </c>
      <c r="E123" s="491">
        <f>D123/C123*100000</f>
        <v>7.651060628279595</v>
      </c>
      <c r="F123" s="492">
        <f>C123/D123/100</f>
        <v>130.70083333333335</v>
      </c>
      <c r="G123" s="477">
        <f>+G124+G125+G132</f>
        <v>132</v>
      </c>
      <c r="H123" s="491">
        <f>G123/C123*100000</f>
        <v>84.16166691107556</v>
      </c>
      <c r="I123" s="493">
        <f>C123/G123/100</f>
        <v>11.88189393939394</v>
      </c>
      <c r="J123" s="477">
        <f>+J124+J125+J132</f>
        <v>79</v>
      </c>
      <c r="K123" s="444">
        <f>J123/C123*100000</f>
        <v>50.36948246950734</v>
      </c>
      <c r="L123" s="446">
        <f>C123/J123/100</f>
        <v>19.853291139240508</v>
      </c>
      <c r="M123" s="447"/>
    </row>
    <row r="124" spans="1:17" ht="18" customHeight="1">
      <c r="A124" s="478" t="s">
        <v>237</v>
      </c>
      <c r="B124" s="450" t="s">
        <v>238</v>
      </c>
      <c r="C124" s="451">
        <v>40526</v>
      </c>
      <c r="D124" s="479">
        <v>3</v>
      </c>
      <c r="E124" s="480">
        <f>D124/C124*100000</f>
        <v>7.402655085624044</v>
      </c>
      <c r="F124" s="480">
        <f>C124/D124/100</f>
        <v>135.08666666666667</v>
      </c>
      <c r="G124" s="481">
        <v>44</v>
      </c>
      <c r="H124" s="480">
        <f t="shared" si="24"/>
        <v>108.57227458915264</v>
      </c>
      <c r="I124" s="480">
        <f t="shared" si="25"/>
        <v>9.210454545454546</v>
      </c>
      <c r="J124" s="481">
        <v>26</v>
      </c>
      <c r="K124" s="480">
        <f aca="true" t="shared" si="30" ref="K124:K136">J124/C124*100000</f>
        <v>64.15634407540838</v>
      </c>
      <c r="L124" s="455">
        <f aca="true" t="shared" si="31" ref="L124:L136">C124/J124/100</f>
        <v>15.586923076923076</v>
      </c>
      <c r="M124" s="428"/>
      <c r="N124" s="423"/>
      <c r="O124" s="423"/>
      <c r="P124" s="423"/>
      <c r="Q124" s="423"/>
    </row>
    <row r="125" spans="1:17" ht="18" customHeight="1">
      <c r="A125" s="478" t="s">
        <v>264</v>
      </c>
      <c r="B125" s="450"/>
      <c r="C125" s="451">
        <f>SUM(C126:C131)</f>
        <v>62152</v>
      </c>
      <c r="D125" s="481">
        <f>SUM(D126:D131)</f>
        <v>4</v>
      </c>
      <c r="E125" s="480">
        <f>D125/C125*100000</f>
        <v>6.435834727764192</v>
      </c>
      <c r="F125" s="480">
        <f>C125/D125/100</f>
        <v>155.38</v>
      </c>
      <c r="G125" s="481">
        <f>SUM(G126:G131)</f>
        <v>52</v>
      </c>
      <c r="H125" s="480">
        <f t="shared" si="24"/>
        <v>83.66585146093448</v>
      </c>
      <c r="I125" s="480">
        <f t="shared" si="25"/>
        <v>11.952307692307693</v>
      </c>
      <c r="J125" s="481">
        <f>SUM(J126:J131)</f>
        <v>26</v>
      </c>
      <c r="K125" s="480">
        <f t="shared" si="30"/>
        <v>41.83292573046724</v>
      </c>
      <c r="L125" s="455">
        <f t="shared" si="31"/>
        <v>23.904615384615386</v>
      </c>
      <c r="M125" s="428"/>
      <c r="N125" s="423"/>
      <c r="O125" s="423"/>
      <c r="P125" s="423"/>
      <c r="Q125" s="423"/>
    </row>
    <row r="126" spans="1:17" ht="18" customHeight="1">
      <c r="A126" s="482"/>
      <c r="B126" s="436" t="s">
        <v>175</v>
      </c>
      <c r="C126" s="457">
        <v>16568</v>
      </c>
      <c r="D126" s="486">
        <v>1</v>
      </c>
      <c r="E126" s="487" t="s">
        <v>276</v>
      </c>
      <c r="F126" s="487" t="s">
        <v>276</v>
      </c>
      <c r="G126" s="485">
        <v>20</v>
      </c>
      <c r="H126" s="484">
        <f t="shared" si="24"/>
        <v>120.71463061323031</v>
      </c>
      <c r="I126" s="484">
        <f t="shared" si="25"/>
        <v>8.283999999999999</v>
      </c>
      <c r="J126" s="485">
        <v>9</v>
      </c>
      <c r="K126" s="484">
        <f t="shared" si="30"/>
        <v>54.32158377595364</v>
      </c>
      <c r="L126" s="460">
        <f t="shared" si="31"/>
        <v>18.40888888888889</v>
      </c>
      <c r="M126" s="428"/>
      <c r="N126" s="423"/>
      <c r="O126" s="423"/>
      <c r="P126" s="423"/>
      <c r="Q126" s="423"/>
    </row>
    <row r="127" spans="1:17" ht="18" customHeight="1">
      <c r="A127" s="482"/>
      <c r="B127" s="436" t="s">
        <v>176</v>
      </c>
      <c r="C127" s="457">
        <v>6630</v>
      </c>
      <c r="D127" s="483">
        <v>1</v>
      </c>
      <c r="E127" s="484">
        <f>D127/C127*100000</f>
        <v>15.08295625942685</v>
      </c>
      <c r="F127" s="484">
        <f>C127/D127/100</f>
        <v>66.3</v>
      </c>
      <c r="G127" s="485">
        <v>5</v>
      </c>
      <c r="H127" s="484">
        <f t="shared" si="24"/>
        <v>75.41478129713424</v>
      </c>
      <c r="I127" s="484">
        <f t="shared" si="25"/>
        <v>13.26</v>
      </c>
      <c r="J127" s="485">
        <v>3</v>
      </c>
      <c r="K127" s="484">
        <f t="shared" si="30"/>
        <v>45.248868778280546</v>
      </c>
      <c r="L127" s="460">
        <f t="shared" si="31"/>
        <v>22.1</v>
      </c>
      <c r="M127" s="428"/>
      <c r="N127" s="423"/>
      <c r="O127" s="423"/>
      <c r="P127" s="423"/>
      <c r="Q127" s="423"/>
    </row>
    <row r="128" spans="1:17" ht="18" customHeight="1">
      <c r="A128" s="482"/>
      <c r="B128" s="436" t="s">
        <v>177</v>
      </c>
      <c r="C128" s="457">
        <v>10033</v>
      </c>
      <c r="D128" s="486" t="s">
        <v>276</v>
      </c>
      <c r="E128" s="487" t="s">
        <v>276</v>
      </c>
      <c r="F128" s="487" t="s">
        <v>276</v>
      </c>
      <c r="G128" s="485">
        <v>8</v>
      </c>
      <c r="H128" s="484">
        <f aca="true" t="shared" si="32" ref="H128:H136">G128/C128*100000</f>
        <v>79.73686833449615</v>
      </c>
      <c r="I128" s="484">
        <f aca="true" t="shared" si="33" ref="I128:I136">C128/G128/100</f>
        <v>12.54125</v>
      </c>
      <c r="J128" s="485">
        <v>5</v>
      </c>
      <c r="K128" s="484">
        <f t="shared" si="30"/>
        <v>49.8355427090601</v>
      </c>
      <c r="L128" s="460">
        <f t="shared" si="31"/>
        <v>20.066</v>
      </c>
      <c r="M128" s="428"/>
      <c r="N128" s="423"/>
      <c r="O128" s="423"/>
      <c r="P128" s="423"/>
      <c r="Q128" s="423"/>
    </row>
    <row r="129" spans="1:17" ht="18" customHeight="1">
      <c r="A129" s="482"/>
      <c r="B129" s="436" t="s">
        <v>147</v>
      </c>
      <c r="C129" s="457">
        <v>9063</v>
      </c>
      <c r="D129" s="486">
        <v>1</v>
      </c>
      <c r="E129" s="487" t="s">
        <v>276</v>
      </c>
      <c r="F129" s="487" t="s">
        <v>276</v>
      </c>
      <c r="G129" s="485">
        <v>5</v>
      </c>
      <c r="H129" s="484">
        <f t="shared" si="32"/>
        <v>55.169369965794985</v>
      </c>
      <c r="I129" s="484">
        <f t="shared" si="33"/>
        <v>18.125999999999998</v>
      </c>
      <c r="J129" s="485">
        <v>2</v>
      </c>
      <c r="K129" s="484">
        <f t="shared" si="30"/>
        <v>22.067747986317997</v>
      </c>
      <c r="L129" s="460">
        <f t="shared" si="31"/>
        <v>45.315</v>
      </c>
      <c r="M129" s="428"/>
      <c r="N129" s="423"/>
      <c r="O129" s="423"/>
      <c r="P129" s="423"/>
      <c r="Q129" s="423"/>
    </row>
    <row r="130" spans="1:17" ht="18" customHeight="1">
      <c r="A130" s="482"/>
      <c r="B130" s="436" t="s">
        <v>178</v>
      </c>
      <c r="C130" s="457">
        <v>11119</v>
      </c>
      <c r="D130" s="486" t="s">
        <v>276</v>
      </c>
      <c r="E130" s="487" t="s">
        <v>276</v>
      </c>
      <c r="F130" s="487" t="s">
        <v>276</v>
      </c>
      <c r="G130" s="485">
        <v>10</v>
      </c>
      <c r="H130" s="484">
        <f t="shared" si="32"/>
        <v>89.93614533681087</v>
      </c>
      <c r="I130" s="484">
        <f t="shared" si="33"/>
        <v>11.119000000000002</v>
      </c>
      <c r="J130" s="485">
        <v>3</v>
      </c>
      <c r="K130" s="484">
        <f t="shared" si="30"/>
        <v>26.980843601043258</v>
      </c>
      <c r="L130" s="460">
        <f t="shared" si="31"/>
        <v>37.06333333333333</v>
      </c>
      <c r="M130" s="428"/>
      <c r="N130" s="423"/>
      <c r="O130" s="423"/>
      <c r="P130" s="423"/>
      <c r="Q130" s="423"/>
    </row>
    <row r="131" spans="1:17" ht="18" customHeight="1">
      <c r="A131" s="482"/>
      <c r="B131" s="436" t="s">
        <v>179</v>
      </c>
      <c r="C131" s="457">
        <v>8739</v>
      </c>
      <c r="D131" s="486">
        <v>1</v>
      </c>
      <c r="E131" s="487" t="s">
        <v>276</v>
      </c>
      <c r="F131" s="487" t="s">
        <v>276</v>
      </c>
      <c r="G131" s="485">
        <v>4</v>
      </c>
      <c r="H131" s="484">
        <f t="shared" si="32"/>
        <v>45.77182744021055</v>
      </c>
      <c r="I131" s="484">
        <f t="shared" si="33"/>
        <v>21.8475</v>
      </c>
      <c r="J131" s="485">
        <v>4</v>
      </c>
      <c r="K131" s="484">
        <f t="shared" si="30"/>
        <v>45.77182744021055</v>
      </c>
      <c r="L131" s="460">
        <f t="shared" si="31"/>
        <v>21.8475</v>
      </c>
      <c r="M131" s="428"/>
      <c r="N131" s="423"/>
      <c r="O131" s="423"/>
      <c r="P131" s="423"/>
      <c r="Q131" s="423"/>
    </row>
    <row r="132" spans="1:17" ht="18" customHeight="1">
      <c r="A132" s="478" t="s">
        <v>265</v>
      </c>
      <c r="B132" s="450"/>
      <c r="C132" s="451">
        <f>SUM(C133:C136)</f>
        <v>54163</v>
      </c>
      <c r="D132" s="481">
        <f>SUM(D133:D136)</f>
        <v>5</v>
      </c>
      <c r="E132" s="480">
        <f>D132/C132*100000</f>
        <v>9.231394125140778</v>
      </c>
      <c r="F132" s="480">
        <f>C132/D132/100</f>
        <v>108.32600000000001</v>
      </c>
      <c r="G132" s="481">
        <f>SUM(G133:G136)</f>
        <v>36</v>
      </c>
      <c r="H132" s="480">
        <f t="shared" si="32"/>
        <v>66.4660377010136</v>
      </c>
      <c r="I132" s="480">
        <f t="shared" si="33"/>
        <v>15.045277777777779</v>
      </c>
      <c r="J132" s="481">
        <f>SUM(J133:J136)</f>
        <v>27</v>
      </c>
      <c r="K132" s="480">
        <f t="shared" si="30"/>
        <v>49.8495282757602</v>
      </c>
      <c r="L132" s="455">
        <f t="shared" si="31"/>
        <v>20.060370370370368</v>
      </c>
      <c r="M132" s="428"/>
      <c r="N132" s="423"/>
      <c r="O132" s="423"/>
      <c r="P132" s="423"/>
      <c r="Q132" s="423"/>
    </row>
    <row r="133" spans="1:17" ht="18" customHeight="1">
      <c r="A133" s="482"/>
      <c r="B133" s="436" t="s">
        <v>180</v>
      </c>
      <c r="C133" s="457">
        <v>6195</v>
      </c>
      <c r="D133" s="483">
        <v>1</v>
      </c>
      <c r="E133" s="484">
        <f>D133/C133*100000</f>
        <v>16.142050040355127</v>
      </c>
      <c r="F133" s="484">
        <f>C133/D133/100</f>
        <v>61.95</v>
      </c>
      <c r="G133" s="485">
        <v>6</v>
      </c>
      <c r="H133" s="484">
        <f t="shared" si="32"/>
        <v>96.85230024213075</v>
      </c>
      <c r="I133" s="484">
        <f t="shared" si="33"/>
        <v>10.325</v>
      </c>
      <c r="J133" s="485">
        <v>2</v>
      </c>
      <c r="K133" s="484">
        <f t="shared" si="30"/>
        <v>32.28410008071025</v>
      </c>
      <c r="L133" s="460">
        <f t="shared" si="31"/>
        <v>30.975</v>
      </c>
      <c r="M133" s="428"/>
      <c r="N133" s="423"/>
      <c r="O133" s="423"/>
      <c r="P133" s="423"/>
      <c r="Q133" s="423"/>
    </row>
    <row r="134" spans="1:17" ht="18" customHeight="1">
      <c r="A134" s="482"/>
      <c r="B134" s="436" t="s">
        <v>181</v>
      </c>
      <c r="C134" s="457">
        <v>12197</v>
      </c>
      <c r="D134" s="486" t="s">
        <v>276</v>
      </c>
      <c r="E134" s="487" t="s">
        <v>276</v>
      </c>
      <c r="F134" s="487" t="s">
        <v>276</v>
      </c>
      <c r="G134" s="485">
        <v>7</v>
      </c>
      <c r="H134" s="484">
        <f t="shared" si="32"/>
        <v>57.391161761088796</v>
      </c>
      <c r="I134" s="484">
        <f t="shared" si="33"/>
        <v>17.424285714285713</v>
      </c>
      <c r="J134" s="485">
        <v>6</v>
      </c>
      <c r="K134" s="484">
        <f t="shared" si="30"/>
        <v>49.192424366647536</v>
      </c>
      <c r="L134" s="460">
        <f t="shared" si="31"/>
        <v>20.328333333333333</v>
      </c>
      <c r="M134" s="428"/>
      <c r="N134" s="423"/>
      <c r="O134" s="423"/>
      <c r="P134" s="423"/>
      <c r="Q134" s="423"/>
    </row>
    <row r="135" spans="1:17" ht="18" customHeight="1">
      <c r="A135" s="482"/>
      <c r="B135" s="436" t="s">
        <v>182</v>
      </c>
      <c r="C135" s="457">
        <v>16598</v>
      </c>
      <c r="D135" s="483">
        <v>3</v>
      </c>
      <c r="E135" s="484">
        <f>D135/C135*100000</f>
        <v>18.074466803229306</v>
      </c>
      <c r="F135" s="484">
        <f>C135/D135/100</f>
        <v>55.32666666666667</v>
      </c>
      <c r="G135" s="485">
        <v>11</v>
      </c>
      <c r="H135" s="484">
        <f t="shared" si="32"/>
        <v>66.27304494517412</v>
      </c>
      <c r="I135" s="484">
        <f t="shared" si="33"/>
        <v>15.08909090909091</v>
      </c>
      <c r="J135" s="485">
        <v>11</v>
      </c>
      <c r="K135" s="484">
        <f t="shared" si="30"/>
        <v>66.27304494517412</v>
      </c>
      <c r="L135" s="460">
        <f t="shared" si="31"/>
        <v>15.08909090909091</v>
      </c>
      <c r="M135" s="428"/>
      <c r="N135" s="423"/>
      <c r="O135" s="423"/>
      <c r="P135" s="423"/>
      <c r="Q135" s="423"/>
    </row>
    <row r="136" spans="1:17" ht="18" customHeight="1">
      <c r="A136" s="505"/>
      <c r="B136" s="495" t="s">
        <v>183</v>
      </c>
      <c r="C136" s="457">
        <v>19173</v>
      </c>
      <c r="D136" s="483">
        <v>1</v>
      </c>
      <c r="E136" s="484">
        <f>D136/C136*100000</f>
        <v>5.215667866270276</v>
      </c>
      <c r="F136" s="484">
        <f>C136/D136/100</f>
        <v>191.73</v>
      </c>
      <c r="G136" s="485">
        <v>12</v>
      </c>
      <c r="H136" s="484">
        <f t="shared" si="32"/>
        <v>62.588014395243306</v>
      </c>
      <c r="I136" s="484">
        <f t="shared" si="33"/>
        <v>15.9775</v>
      </c>
      <c r="J136" s="485">
        <v>8</v>
      </c>
      <c r="K136" s="484">
        <f t="shared" si="30"/>
        <v>41.725342930162206</v>
      </c>
      <c r="L136" s="511">
        <f t="shared" si="31"/>
        <v>23.96625</v>
      </c>
      <c r="M136" s="428"/>
      <c r="N136" s="423"/>
      <c r="O136" s="423"/>
      <c r="P136" s="423"/>
      <c r="Q136" s="423"/>
    </row>
    <row r="137" spans="1:17" ht="18" customHeight="1">
      <c r="A137" s="432"/>
      <c r="B137" s="439"/>
      <c r="C137" s="432"/>
      <c r="D137" s="432"/>
      <c r="E137" s="432"/>
      <c r="F137" s="432"/>
      <c r="G137" s="432"/>
      <c r="H137" s="535" t="s">
        <v>184</v>
      </c>
      <c r="I137" s="535" t="s">
        <v>184</v>
      </c>
      <c r="J137" s="432"/>
      <c r="K137" s="432"/>
      <c r="L137" s="432"/>
      <c r="M137" s="423"/>
      <c r="N137" s="423"/>
      <c r="O137" s="423"/>
      <c r="P137" s="423"/>
      <c r="Q137" s="423"/>
    </row>
    <row r="138" spans="1:12" ht="14.25">
      <c r="A138" s="422"/>
      <c r="B138" s="422"/>
      <c r="C138" s="422"/>
      <c r="D138" s="422"/>
      <c r="E138" s="422"/>
      <c r="F138" s="422"/>
      <c r="G138" s="422"/>
      <c r="H138" s="422"/>
      <c r="I138" s="422"/>
      <c r="J138" s="422"/>
      <c r="K138" s="422"/>
      <c r="L138" s="422"/>
    </row>
    <row r="139" spans="1:12" ht="14.25">
      <c r="A139" s="422"/>
      <c r="B139" s="422"/>
      <c r="C139" s="422"/>
      <c r="D139" s="422"/>
      <c r="E139" s="422"/>
      <c r="F139" s="422"/>
      <c r="G139" s="422"/>
      <c r="H139" s="422"/>
      <c r="I139" s="422"/>
      <c r="J139" s="422"/>
      <c r="K139" s="422"/>
      <c r="L139" s="422"/>
    </row>
    <row r="140" spans="1:12" ht="14.25">
      <c r="A140" s="422"/>
      <c r="B140" s="422"/>
      <c r="C140" s="422"/>
      <c r="D140" s="422"/>
      <c r="E140" s="422"/>
      <c r="F140" s="422"/>
      <c r="G140" s="422"/>
      <c r="H140" s="422"/>
      <c r="I140" s="422"/>
      <c r="J140" s="422"/>
      <c r="K140" s="422"/>
      <c r="L140" s="422"/>
    </row>
    <row r="141" spans="1:12" ht="14.25">
      <c r="A141" s="422"/>
      <c r="B141" s="422"/>
      <c r="C141" s="422"/>
      <c r="D141" s="422"/>
      <c r="E141" s="422"/>
      <c r="F141" s="422"/>
      <c r="G141" s="422"/>
      <c r="H141" s="422"/>
      <c r="I141" s="422"/>
      <c r="J141" s="422"/>
      <c r="K141" s="422"/>
      <c r="L141" s="422"/>
    </row>
    <row r="142" spans="1:12" ht="14.25">
      <c r="A142" s="422"/>
      <c r="B142" s="422"/>
      <c r="C142" s="422"/>
      <c r="D142" s="422"/>
      <c r="E142" s="422"/>
      <c r="F142" s="422"/>
      <c r="G142" s="422"/>
      <c r="H142" s="422"/>
      <c r="I142" s="422"/>
      <c r="J142" s="422"/>
      <c r="K142" s="422"/>
      <c r="L142" s="422"/>
    </row>
    <row r="143" spans="1:12" ht="14.25">
      <c r="A143" s="422"/>
      <c r="B143" s="422"/>
      <c r="C143" s="422"/>
      <c r="D143" s="422"/>
      <c r="E143" s="422"/>
      <c r="F143" s="422"/>
      <c r="G143" s="422"/>
      <c r="H143" s="422"/>
      <c r="I143" s="422"/>
      <c r="J143" s="422"/>
      <c r="K143" s="422"/>
      <c r="L143" s="422"/>
    </row>
    <row r="144" spans="1:12" ht="14.25">
      <c r="A144" s="422"/>
      <c r="B144" s="422"/>
      <c r="C144" s="422"/>
      <c r="D144" s="422"/>
      <c r="E144" s="422"/>
      <c r="F144" s="422"/>
      <c r="G144" s="422"/>
      <c r="H144" s="422"/>
      <c r="I144" s="422"/>
      <c r="J144" s="422"/>
      <c r="K144" s="422"/>
      <c r="L144" s="422"/>
    </row>
    <row r="145" spans="1:12" ht="14.25">
      <c r="A145" s="422"/>
      <c r="B145" s="422"/>
      <c r="C145" s="422"/>
      <c r="D145" s="422"/>
      <c r="E145" s="422"/>
      <c r="F145" s="422"/>
      <c r="G145" s="422"/>
      <c r="H145" s="422"/>
      <c r="I145" s="422"/>
      <c r="J145" s="422"/>
      <c r="K145" s="422"/>
      <c r="L145" s="422"/>
    </row>
    <row r="146" spans="1:12" ht="14.25">
      <c r="A146" s="422"/>
      <c r="B146" s="422"/>
      <c r="C146" s="422"/>
      <c r="D146" s="422"/>
      <c r="E146" s="422"/>
      <c r="F146" s="422"/>
      <c r="G146" s="422"/>
      <c r="H146" s="422"/>
      <c r="I146" s="422"/>
      <c r="J146" s="422"/>
      <c r="K146" s="422"/>
      <c r="L146" s="422"/>
    </row>
    <row r="147" spans="1:12" ht="14.25">
      <c r="A147" s="422"/>
      <c r="B147" s="422"/>
      <c r="C147" s="422"/>
      <c r="D147" s="422"/>
      <c r="E147" s="422"/>
      <c r="F147" s="422"/>
      <c r="G147" s="422"/>
      <c r="H147" s="422"/>
      <c r="I147" s="422"/>
      <c r="J147" s="422"/>
      <c r="K147" s="422"/>
      <c r="L147" s="422"/>
    </row>
    <row r="148" spans="1:12" ht="14.25">
      <c r="A148" s="422"/>
      <c r="B148" s="422"/>
      <c r="C148" s="422"/>
      <c r="D148" s="422"/>
      <c r="E148" s="422"/>
      <c r="F148" s="422"/>
      <c r="G148" s="422"/>
      <c r="H148" s="422"/>
      <c r="I148" s="422"/>
      <c r="J148" s="422"/>
      <c r="K148" s="422"/>
      <c r="L148" s="422"/>
    </row>
    <row r="149" spans="1:12" ht="14.25">
      <c r="A149" s="422"/>
      <c r="B149" s="422"/>
      <c r="C149" s="422"/>
      <c r="D149" s="422"/>
      <c r="E149" s="422"/>
      <c r="F149" s="422"/>
      <c r="G149" s="422"/>
      <c r="H149" s="422"/>
      <c r="I149" s="422"/>
      <c r="J149" s="422"/>
      <c r="K149" s="422"/>
      <c r="L149" s="422"/>
    </row>
    <row r="150" spans="1:12" ht="14.25">
      <c r="A150" s="422"/>
      <c r="B150" s="422"/>
      <c r="C150" s="422"/>
      <c r="D150" s="422"/>
      <c r="E150" s="422"/>
      <c r="F150" s="422"/>
      <c r="G150" s="422"/>
      <c r="H150" s="422"/>
      <c r="I150" s="422"/>
      <c r="J150" s="422"/>
      <c r="K150" s="422"/>
      <c r="L150" s="422"/>
    </row>
    <row r="151" spans="1:12" ht="14.25">
      <c r="A151" s="422"/>
      <c r="B151" s="422"/>
      <c r="C151" s="422"/>
      <c r="D151" s="422"/>
      <c r="E151" s="422"/>
      <c r="F151" s="422"/>
      <c r="G151" s="422"/>
      <c r="H151" s="422"/>
      <c r="I151" s="422"/>
      <c r="J151" s="422"/>
      <c r="K151" s="422"/>
      <c r="L151" s="422"/>
    </row>
    <row r="152" spans="1:12" ht="14.25">
      <c r="A152" s="422"/>
      <c r="B152" s="422"/>
      <c r="C152" s="422"/>
      <c r="D152" s="422"/>
      <c r="E152" s="422"/>
      <c r="F152" s="422"/>
      <c r="G152" s="422"/>
      <c r="H152" s="422"/>
      <c r="I152" s="422"/>
      <c r="J152" s="422"/>
      <c r="K152" s="422"/>
      <c r="L152" s="422"/>
    </row>
    <row r="153" spans="1:12" ht="14.25">
      <c r="A153" s="422"/>
      <c r="B153" s="422"/>
      <c r="C153" s="422"/>
      <c r="D153" s="422"/>
      <c r="E153" s="422"/>
      <c r="F153" s="422"/>
      <c r="G153" s="422"/>
      <c r="H153" s="422"/>
      <c r="I153" s="422"/>
      <c r="J153" s="422"/>
      <c r="K153" s="422"/>
      <c r="L153" s="422"/>
    </row>
    <row r="154" spans="1:12" ht="14.25">
      <c r="A154" s="422"/>
      <c r="B154" s="422"/>
      <c r="C154" s="422"/>
      <c r="D154" s="422"/>
      <c r="E154" s="422"/>
      <c r="F154" s="422"/>
      <c r="G154" s="422"/>
      <c r="H154" s="422"/>
      <c r="I154" s="422"/>
      <c r="J154" s="422"/>
      <c r="K154" s="422"/>
      <c r="L154" s="422"/>
    </row>
    <row r="155" spans="1:12" ht="14.25">
      <c r="A155" s="422"/>
      <c r="B155" s="422"/>
      <c r="C155" s="422"/>
      <c r="D155" s="422"/>
      <c r="E155" s="422"/>
      <c r="F155" s="422"/>
      <c r="G155" s="422"/>
      <c r="H155" s="422"/>
      <c r="I155" s="422"/>
      <c r="J155" s="422"/>
      <c r="K155" s="422"/>
      <c r="L155" s="422"/>
    </row>
    <row r="156" spans="1:12" ht="14.25">
      <c r="A156" s="422"/>
      <c r="B156" s="422"/>
      <c r="C156" s="422"/>
      <c r="D156" s="422"/>
      <c r="E156" s="422"/>
      <c r="F156" s="422"/>
      <c r="G156" s="422"/>
      <c r="H156" s="422"/>
      <c r="I156" s="422"/>
      <c r="J156" s="422"/>
      <c r="K156" s="422"/>
      <c r="L156" s="422"/>
    </row>
    <row r="157" spans="1:12" ht="14.25">
      <c r="A157" s="422"/>
      <c r="B157" s="422"/>
      <c r="C157" s="422"/>
      <c r="D157" s="422"/>
      <c r="E157" s="422"/>
      <c r="F157" s="422"/>
      <c r="G157" s="422"/>
      <c r="H157" s="422"/>
      <c r="I157" s="422"/>
      <c r="J157" s="422"/>
      <c r="K157" s="422"/>
      <c r="L157" s="422"/>
    </row>
    <row r="158" spans="1:12" ht="14.25">
      <c r="A158" s="422"/>
      <c r="B158" s="422"/>
      <c r="C158" s="422"/>
      <c r="D158" s="422"/>
      <c r="E158" s="422"/>
      <c r="F158" s="422"/>
      <c r="G158" s="422"/>
      <c r="H158" s="422"/>
      <c r="I158" s="422"/>
      <c r="J158" s="422"/>
      <c r="K158" s="422"/>
      <c r="L158" s="422"/>
    </row>
    <row r="159" spans="1:12" ht="14.25">
      <c r="A159" s="422"/>
      <c r="B159" s="422"/>
      <c r="C159" s="422"/>
      <c r="D159" s="422"/>
      <c r="E159" s="422"/>
      <c r="F159" s="422"/>
      <c r="G159" s="422"/>
      <c r="H159" s="422"/>
      <c r="I159" s="422"/>
      <c r="J159" s="422"/>
      <c r="K159" s="422"/>
      <c r="L159" s="422"/>
    </row>
    <row r="160" spans="1:12" ht="14.25">
      <c r="A160" s="422"/>
      <c r="B160" s="422"/>
      <c r="C160" s="422"/>
      <c r="D160" s="422"/>
      <c r="E160" s="422"/>
      <c r="F160" s="422"/>
      <c r="G160" s="422"/>
      <c r="H160" s="422"/>
      <c r="I160" s="422"/>
      <c r="J160" s="422"/>
      <c r="K160" s="422"/>
      <c r="L160" s="422"/>
    </row>
    <row r="161" spans="1:12" ht="14.25">
      <c r="A161" s="422"/>
      <c r="B161" s="422"/>
      <c r="C161" s="422"/>
      <c r="D161" s="422"/>
      <c r="E161" s="422"/>
      <c r="F161" s="422"/>
      <c r="G161" s="422"/>
      <c r="H161" s="422"/>
      <c r="I161" s="422"/>
      <c r="J161" s="422"/>
      <c r="K161" s="422"/>
      <c r="L161" s="422"/>
    </row>
    <row r="162" spans="1:12" ht="14.25">
      <c r="A162" s="422"/>
      <c r="B162" s="422"/>
      <c r="C162" s="422"/>
      <c r="D162" s="422"/>
      <c r="E162" s="422"/>
      <c r="F162" s="422"/>
      <c r="G162" s="422"/>
      <c r="H162" s="422"/>
      <c r="I162" s="422"/>
      <c r="J162" s="422"/>
      <c r="K162" s="422"/>
      <c r="L162" s="422"/>
    </row>
    <row r="163" spans="1:12" ht="14.25">
      <c r="A163" s="422"/>
      <c r="B163" s="422"/>
      <c r="C163" s="422"/>
      <c r="D163" s="422"/>
      <c r="E163" s="422"/>
      <c r="F163" s="422"/>
      <c r="G163" s="422"/>
      <c r="H163" s="422"/>
      <c r="I163" s="422"/>
      <c r="J163" s="422"/>
      <c r="K163" s="422"/>
      <c r="L163" s="422"/>
    </row>
  </sheetData>
  <mergeCells count="9">
    <mergeCell ref="D72:F72"/>
    <mergeCell ref="G72:I72"/>
    <mergeCell ref="J72:L72"/>
    <mergeCell ref="G3:I3"/>
    <mergeCell ref="J3:L3"/>
    <mergeCell ref="K71:L71"/>
    <mergeCell ref="A69:L69"/>
    <mergeCell ref="A70:L70"/>
    <mergeCell ref="D3:F3"/>
  </mergeCells>
  <printOptions horizontalCentered="1" verticalCentered="1"/>
  <pageMargins left="0.62" right="0.38" top="0.66" bottom="0.57" header="0" footer="0"/>
  <pageSetup horizontalDpi="300" verticalDpi="300" orientation="portrait" paperSize="9" scale="63" r:id="rId1"/>
  <rowBreaks count="1" manualBreakCount="1">
    <brk id="70" max="16" man="1"/>
  </rowBreaks>
</worksheet>
</file>

<file path=xl/worksheets/sheet11.xml><?xml version="1.0" encoding="utf-8"?>
<worksheet xmlns="http://schemas.openxmlformats.org/spreadsheetml/2006/main" xmlns:r="http://schemas.openxmlformats.org/officeDocument/2006/relationships">
  <dimension ref="A1:P145"/>
  <sheetViews>
    <sheetView showOutlineSymbols="0" workbookViewId="0" topLeftCell="A1">
      <selection activeCell="B1" sqref="B1"/>
    </sheetView>
  </sheetViews>
  <sheetFormatPr defaultColWidth="9.00390625" defaultRowHeight="13.5"/>
  <cols>
    <col min="1" max="1" width="7.25390625" style="539" customWidth="1"/>
    <col min="2" max="2" width="10.25390625" style="539" customWidth="1"/>
    <col min="3" max="3" width="10.75390625" style="539" customWidth="1"/>
    <col min="4" max="4" width="10.75390625" style="539" bestFit="1" customWidth="1"/>
    <col min="5" max="5" width="6.375" style="539" customWidth="1"/>
    <col min="6" max="6" width="7.375" style="539" customWidth="1"/>
    <col min="7" max="8" width="10.75390625" style="539" bestFit="1" customWidth="1"/>
    <col min="9" max="9" width="8.75390625" style="539" customWidth="1"/>
    <col min="10" max="10" width="12.00390625" style="539" bestFit="1" customWidth="1"/>
    <col min="11" max="11" width="9.625" style="539" customWidth="1"/>
    <col min="12" max="12" width="7.50390625" style="539" bestFit="1" customWidth="1"/>
    <col min="13" max="13" width="8.50390625" style="539" bestFit="1" customWidth="1"/>
    <col min="14" max="15" width="9.625" style="539" customWidth="1"/>
    <col min="16" max="16" width="8.625" style="539" customWidth="1"/>
    <col min="17" max="16384" width="10.75390625" style="539" customWidth="1"/>
  </cols>
  <sheetData>
    <row r="1" spans="1:16" ht="33.75" customHeight="1" thickBot="1">
      <c r="A1" s="536" t="s">
        <v>285</v>
      </c>
      <c r="B1" s="537"/>
      <c r="C1" s="537"/>
      <c r="D1" s="537"/>
      <c r="E1" s="537"/>
      <c r="F1" s="537"/>
      <c r="G1" s="537"/>
      <c r="H1" s="537"/>
      <c r="I1" s="537"/>
      <c r="J1" s="538"/>
      <c r="K1" s="538"/>
      <c r="L1" s="538"/>
      <c r="M1" s="538"/>
      <c r="N1" s="538"/>
      <c r="O1" s="538"/>
      <c r="P1" s="538"/>
    </row>
    <row r="2" spans="1:16" ht="18" customHeight="1">
      <c r="A2" s="540"/>
      <c r="B2" s="802" t="s">
        <v>286</v>
      </c>
      <c r="C2" s="779" t="s">
        <v>328</v>
      </c>
      <c r="D2" s="780"/>
      <c r="E2" s="780"/>
      <c r="F2" s="780"/>
      <c r="G2" s="780"/>
      <c r="H2" s="780"/>
      <c r="I2" s="781"/>
      <c r="J2" s="779" t="s">
        <v>329</v>
      </c>
      <c r="K2" s="780"/>
      <c r="L2" s="780"/>
      <c r="M2" s="780"/>
      <c r="N2" s="780"/>
      <c r="O2" s="780"/>
      <c r="P2" s="783"/>
    </row>
    <row r="3" spans="1:16" ht="18" customHeight="1">
      <c r="A3" s="790" t="s">
        <v>287</v>
      </c>
      <c r="B3" s="803"/>
      <c r="C3" s="784" t="s">
        <v>330</v>
      </c>
      <c r="D3" s="795"/>
      <c r="E3" s="795"/>
      <c r="F3" s="795"/>
      <c r="G3" s="795"/>
      <c r="H3" s="796"/>
      <c r="I3" s="799" t="s">
        <v>331</v>
      </c>
      <c r="J3" s="795" t="s">
        <v>330</v>
      </c>
      <c r="K3" s="797"/>
      <c r="L3" s="797"/>
      <c r="M3" s="797"/>
      <c r="N3" s="797"/>
      <c r="O3" s="798"/>
      <c r="P3" s="787" t="s">
        <v>331</v>
      </c>
    </row>
    <row r="4" spans="1:16" ht="18" customHeight="1">
      <c r="A4" s="791"/>
      <c r="B4" s="803"/>
      <c r="C4" s="541"/>
      <c r="D4" s="542" t="s">
        <v>332</v>
      </c>
      <c r="E4" s="543" t="s">
        <v>88</v>
      </c>
      <c r="F4" s="544" t="s">
        <v>333</v>
      </c>
      <c r="G4" s="545" t="s">
        <v>334</v>
      </c>
      <c r="H4" s="546" t="s">
        <v>335</v>
      </c>
      <c r="I4" s="800"/>
      <c r="J4" s="547"/>
      <c r="K4" s="547" t="s">
        <v>336</v>
      </c>
      <c r="L4" s="548" t="s">
        <v>88</v>
      </c>
      <c r="M4" s="549" t="s">
        <v>333</v>
      </c>
      <c r="N4" s="550" t="s">
        <v>337</v>
      </c>
      <c r="O4" s="542" t="s">
        <v>335</v>
      </c>
      <c r="P4" s="788"/>
    </row>
    <row r="5" spans="1:16" ht="18" customHeight="1" thickBot="1">
      <c r="A5" s="551"/>
      <c r="B5" s="804"/>
      <c r="C5" s="553"/>
      <c r="D5" s="552" t="s">
        <v>338</v>
      </c>
      <c r="E5" s="554" t="s">
        <v>339</v>
      </c>
      <c r="F5" s="555" t="s">
        <v>339</v>
      </c>
      <c r="G5" s="556" t="s">
        <v>340</v>
      </c>
      <c r="H5" s="557" t="s">
        <v>341</v>
      </c>
      <c r="I5" s="801"/>
      <c r="J5" s="553"/>
      <c r="K5" s="552" t="s">
        <v>338</v>
      </c>
      <c r="L5" s="554" t="s">
        <v>339</v>
      </c>
      <c r="M5" s="555" t="s">
        <v>339</v>
      </c>
      <c r="N5" s="556" t="s">
        <v>340</v>
      </c>
      <c r="O5" s="552" t="s">
        <v>340</v>
      </c>
      <c r="P5" s="789"/>
    </row>
    <row r="6" spans="1:16" s="567" customFormat="1" ht="18" customHeight="1">
      <c r="A6" s="558"/>
      <c r="B6" s="559" t="s">
        <v>74</v>
      </c>
      <c r="C6" s="560">
        <v>64729</v>
      </c>
      <c r="D6" s="560">
        <v>11980</v>
      </c>
      <c r="E6" s="560">
        <v>48</v>
      </c>
      <c r="F6" s="560">
        <v>505</v>
      </c>
      <c r="G6" s="561">
        <v>39585</v>
      </c>
      <c r="H6" s="561">
        <v>12611</v>
      </c>
      <c r="I6" s="560">
        <v>5138</v>
      </c>
      <c r="J6" s="562">
        <v>1160.4</v>
      </c>
      <c r="K6" s="563">
        <v>214.8</v>
      </c>
      <c r="L6" s="564">
        <v>0.8616047388260635</v>
      </c>
      <c r="M6" s="565">
        <v>9.06479985639921</v>
      </c>
      <c r="N6" s="562">
        <v>709.7</v>
      </c>
      <c r="O6" s="562">
        <v>226.1</v>
      </c>
      <c r="P6" s="566">
        <v>92.22760725183988</v>
      </c>
    </row>
    <row r="7" spans="1:16" s="567" customFormat="1" ht="18" customHeight="1">
      <c r="A7" s="568" t="s">
        <v>99</v>
      </c>
      <c r="B7" s="569" t="s">
        <v>99</v>
      </c>
      <c r="C7" s="570">
        <v>19038</v>
      </c>
      <c r="D7" s="570">
        <v>3753</v>
      </c>
      <c r="E7" s="571">
        <v>10</v>
      </c>
      <c r="F7" s="570">
        <v>100</v>
      </c>
      <c r="G7" s="571">
        <v>12279</v>
      </c>
      <c r="H7" s="572">
        <v>2896</v>
      </c>
      <c r="I7" s="573">
        <v>959</v>
      </c>
      <c r="J7" s="562">
        <v>1266.343129898948</v>
      </c>
      <c r="K7" s="563">
        <v>249.63681933557893</v>
      </c>
      <c r="L7" s="564">
        <v>0.6651660520532346</v>
      </c>
      <c r="M7" s="565">
        <v>6.651660520532347</v>
      </c>
      <c r="N7" s="562">
        <v>816.7573953161667</v>
      </c>
      <c r="O7" s="562">
        <v>192.63208867461674</v>
      </c>
      <c r="P7" s="566">
        <v>63.78942439190519</v>
      </c>
    </row>
    <row r="8" spans="1:16" ht="18" customHeight="1">
      <c r="A8" s="574"/>
      <c r="B8" s="575" t="s">
        <v>288</v>
      </c>
      <c r="C8" s="576">
        <v>1074</v>
      </c>
      <c r="D8" s="576">
        <v>0</v>
      </c>
      <c r="E8" s="577">
        <v>0</v>
      </c>
      <c r="F8" s="576">
        <v>0</v>
      </c>
      <c r="G8" s="577">
        <v>807</v>
      </c>
      <c r="H8" s="578">
        <v>267</v>
      </c>
      <c r="I8" s="579">
        <v>137</v>
      </c>
      <c r="J8" s="580">
        <v>547.5485222817581</v>
      </c>
      <c r="K8" s="581">
        <v>0</v>
      </c>
      <c r="L8" s="582">
        <v>0</v>
      </c>
      <c r="M8" s="583">
        <v>0</v>
      </c>
      <c r="N8" s="580">
        <v>411.42612428433773</v>
      </c>
      <c r="O8" s="584">
        <v>136.1223979974203</v>
      </c>
      <c r="P8" s="585">
        <v>69.84557500242165</v>
      </c>
    </row>
    <row r="9" spans="1:16" ht="18" customHeight="1">
      <c r="A9" s="574"/>
      <c r="B9" s="575" t="s">
        <v>289</v>
      </c>
      <c r="C9" s="576">
        <v>998</v>
      </c>
      <c r="D9" s="576">
        <v>0</v>
      </c>
      <c r="E9" s="577">
        <v>0</v>
      </c>
      <c r="F9" s="576">
        <v>0</v>
      </c>
      <c r="G9" s="577">
        <v>661</v>
      </c>
      <c r="H9" s="578">
        <v>337</v>
      </c>
      <c r="I9" s="579">
        <v>92</v>
      </c>
      <c r="J9" s="580">
        <v>810.6703057477987</v>
      </c>
      <c r="K9" s="581">
        <v>0</v>
      </c>
      <c r="L9" s="582">
        <v>0</v>
      </c>
      <c r="M9" s="583">
        <v>0</v>
      </c>
      <c r="N9" s="580">
        <v>536.9269259511973</v>
      </c>
      <c r="O9" s="584">
        <v>273.74337979660135</v>
      </c>
      <c r="P9" s="585">
        <v>74.73113038957663</v>
      </c>
    </row>
    <row r="10" spans="1:16" ht="18" customHeight="1">
      <c r="A10" s="574"/>
      <c r="B10" s="575" t="s">
        <v>290</v>
      </c>
      <c r="C10" s="576">
        <v>1620</v>
      </c>
      <c r="D10" s="576">
        <v>300</v>
      </c>
      <c r="E10" s="577">
        <v>0</v>
      </c>
      <c r="F10" s="576">
        <v>0</v>
      </c>
      <c r="G10" s="577">
        <v>1201</v>
      </c>
      <c r="H10" s="578">
        <v>119</v>
      </c>
      <c r="I10" s="579">
        <v>56</v>
      </c>
      <c r="J10" s="580">
        <v>1509.1386730758481</v>
      </c>
      <c r="K10" s="581">
        <v>279.4701246436756</v>
      </c>
      <c r="L10" s="582">
        <v>0</v>
      </c>
      <c r="M10" s="583">
        <v>0</v>
      </c>
      <c r="N10" s="580">
        <v>1118.8120656568478</v>
      </c>
      <c r="O10" s="584">
        <v>110.85648277532464</v>
      </c>
      <c r="P10" s="585">
        <v>52.16775660015278</v>
      </c>
    </row>
    <row r="11" spans="1:16" ht="18" customHeight="1">
      <c r="A11" s="574"/>
      <c r="B11" s="575" t="s">
        <v>291</v>
      </c>
      <c r="C11" s="576">
        <v>1368</v>
      </c>
      <c r="D11" s="576">
        <v>0</v>
      </c>
      <c r="E11" s="577">
        <v>0</v>
      </c>
      <c r="F11" s="576">
        <v>0</v>
      </c>
      <c r="G11" s="577">
        <v>1136</v>
      </c>
      <c r="H11" s="578">
        <v>232</v>
      </c>
      <c r="I11" s="579">
        <v>60</v>
      </c>
      <c r="J11" s="580">
        <v>1300.8377471163813</v>
      </c>
      <c r="K11" s="581">
        <v>0</v>
      </c>
      <c r="L11" s="582">
        <v>0</v>
      </c>
      <c r="M11" s="583">
        <v>0</v>
      </c>
      <c r="N11" s="580">
        <v>1080.2278367867025</v>
      </c>
      <c r="O11" s="584">
        <v>220.60991032967868</v>
      </c>
      <c r="P11" s="585">
        <v>57.05428715422725</v>
      </c>
    </row>
    <row r="12" spans="1:16" ht="18" customHeight="1">
      <c r="A12" s="574"/>
      <c r="B12" s="575" t="s">
        <v>292</v>
      </c>
      <c r="C12" s="576">
        <v>1802</v>
      </c>
      <c r="D12" s="576">
        <v>0</v>
      </c>
      <c r="E12" s="577">
        <v>0</v>
      </c>
      <c r="F12" s="576">
        <v>0</v>
      </c>
      <c r="G12" s="577">
        <v>1368</v>
      </c>
      <c r="H12" s="578">
        <v>434</v>
      </c>
      <c r="I12" s="579">
        <v>156</v>
      </c>
      <c r="J12" s="580">
        <v>1035.7274232113298</v>
      </c>
      <c r="K12" s="581">
        <v>0</v>
      </c>
      <c r="L12" s="582">
        <v>0</v>
      </c>
      <c r="M12" s="583">
        <v>0</v>
      </c>
      <c r="N12" s="580">
        <v>786.2791980871805</v>
      </c>
      <c r="O12" s="584">
        <v>249.44822512414933</v>
      </c>
      <c r="P12" s="585">
        <v>89.6634173257311</v>
      </c>
    </row>
    <row r="13" spans="1:16" ht="18" customHeight="1">
      <c r="A13" s="574"/>
      <c r="B13" s="575" t="s">
        <v>293</v>
      </c>
      <c r="C13" s="576">
        <v>1023</v>
      </c>
      <c r="D13" s="576">
        <v>0</v>
      </c>
      <c r="E13" s="577">
        <v>0</v>
      </c>
      <c r="F13" s="576">
        <v>0</v>
      </c>
      <c r="G13" s="577">
        <v>905</v>
      </c>
      <c r="H13" s="578">
        <v>118</v>
      </c>
      <c r="I13" s="579">
        <v>102</v>
      </c>
      <c r="J13" s="580">
        <v>453.924248340492</v>
      </c>
      <c r="K13" s="581">
        <v>0</v>
      </c>
      <c r="L13" s="582">
        <v>0</v>
      </c>
      <c r="M13" s="583">
        <v>0</v>
      </c>
      <c r="N13" s="580">
        <v>401.5654396365057</v>
      </c>
      <c r="O13" s="584">
        <v>52.35880870398637</v>
      </c>
      <c r="P13" s="585">
        <v>45.25930921870008</v>
      </c>
    </row>
    <row r="14" spans="1:16" ht="18" customHeight="1">
      <c r="A14" s="574"/>
      <c r="B14" s="575" t="s">
        <v>294</v>
      </c>
      <c r="C14" s="576">
        <v>3744</v>
      </c>
      <c r="D14" s="576">
        <v>1563</v>
      </c>
      <c r="E14" s="577">
        <v>0</v>
      </c>
      <c r="F14" s="576">
        <v>0</v>
      </c>
      <c r="G14" s="577">
        <v>1313</v>
      </c>
      <c r="H14" s="578">
        <v>868</v>
      </c>
      <c r="I14" s="579">
        <v>145</v>
      </c>
      <c r="J14" s="580">
        <v>1664.9989993996398</v>
      </c>
      <c r="K14" s="581">
        <v>695.0837168968047</v>
      </c>
      <c r="L14" s="582">
        <v>0</v>
      </c>
      <c r="M14" s="583">
        <v>0</v>
      </c>
      <c r="N14" s="580">
        <v>583.9058990950126</v>
      </c>
      <c r="O14" s="584">
        <v>386.00938340782244</v>
      </c>
      <c r="P14" s="585">
        <v>64.48313432503947</v>
      </c>
    </row>
    <row r="15" spans="1:16" ht="18" customHeight="1">
      <c r="A15" s="574"/>
      <c r="B15" s="575" t="s">
        <v>295</v>
      </c>
      <c r="C15" s="576">
        <v>3903</v>
      </c>
      <c r="D15" s="576">
        <v>247</v>
      </c>
      <c r="E15" s="577">
        <v>10</v>
      </c>
      <c r="F15" s="576">
        <v>0</v>
      </c>
      <c r="G15" s="577">
        <v>3301</v>
      </c>
      <c r="H15" s="578">
        <v>345</v>
      </c>
      <c r="I15" s="579">
        <v>67</v>
      </c>
      <c r="J15" s="580">
        <v>3555.5838973863774</v>
      </c>
      <c r="K15" s="581">
        <v>225.0138925581438</v>
      </c>
      <c r="L15" s="582">
        <v>9.1098741926374</v>
      </c>
      <c r="M15" s="583">
        <v>0</v>
      </c>
      <c r="N15" s="580">
        <v>3007.1694709896055</v>
      </c>
      <c r="O15" s="584">
        <v>314.2906596459903</v>
      </c>
      <c r="P15" s="585">
        <v>61.036157090670585</v>
      </c>
    </row>
    <row r="16" spans="1:16" ht="18" customHeight="1">
      <c r="A16" s="574"/>
      <c r="B16" s="575" t="s">
        <v>296</v>
      </c>
      <c r="C16" s="586">
        <v>3506</v>
      </c>
      <c r="D16" s="576">
        <v>1643</v>
      </c>
      <c r="E16" s="577">
        <v>0</v>
      </c>
      <c r="F16" s="576">
        <v>100</v>
      </c>
      <c r="G16" s="577">
        <v>1587</v>
      </c>
      <c r="H16" s="578">
        <v>176</v>
      </c>
      <c r="I16" s="579">
        <v>144</v>
      </c>
      <c r="J16" s="580">
        <v>1475.3905197953138</v>
      </c>
      <c r="K16" s="581">
        <v>691.4051979531376</v>
      </c>
      <c r="L16" s="582">
        <v>0</v>
      </c>
      <c r="M16" s="583">
        <v>42.08187449501751</v>
      </c>
      <c r="N16" s="580">
        <v>667.8393482359278</v>
      </c>
      <c r="O16" s="587">
        <v>74.0640991112308</v>
      </c>
      <c r="P16" s="585">
        <v>60.59789927282521</v>
      </c>
    </row>
    <row r="17" spans="1:16" s="567" customFormat="1" ht="18" customHeight="1">
      <c r="A17" s="588" t="s">
        <v>76</v>
      </c>
      <c r="B17" s="589"/>
      <c r="C17" s="590">
        <v>9783</v>
      </c>
      <c r="D17" s="591">
        <v>835</v>
      </c>
      <c r="E17" s="591">
        <v>0</v>
      </c>
      <c r="F17" s="591">
        <v>59</v>
      </c>
      <c r="G17" s="592">
        <v>7008</v>
      </c>
      <c r="H17" s="592">
        <v>1881</v>
      </c>
      <c r="I17" s="591">
        <v>760</v>
      </c>
      <c r="J17" s="593">
        <v>982.7696363059192</v>
      </c>
      <c r="K17" s="594">
        <v>83.88149303030181</v>
      </c>
      <c r="L17" s="595">
        <v>0</v>
      </c>
      <c r="M17" s="596">
        <v>5.926955794955457</v>
      </c>
      <c r="N17" s="593">
        <v>704.0018001872517</v>
      </c>
      <c r="O17" s="584">
        <v>188.95938729341043</v>
      </c>
      <c r="P17" s="597">
        <v>76.34722718925674</v>
      </c>
    </row>
    <row r="18" spans="1:16" ht="18" customHeight="1">
      <c r="A18" s="598" t="s">
        <v>100</v>
      </c>
      <c r="B18" s="575" t="s">
        <v>100</v>
      </c>
      <c r="C18" s="599">
        <v>4158</v>
      </c>
      <c r="D18" s="576">
        <v>0</v>
      </c>
      <c r="E18" s="576">
        <v>0</v>
      </c>
      <c r="F18" s="576">
        <v>0</v>
      </c>
      <c r="G18" s="578">
        <v>3097</v>
      </c>
      <c r="H18" s="576">
        <v>1061</v>
      </c>
      <c r="I18" s="576">
        <v>347</v>
      </c>
      <c r="J18" s="580">
        <v>895.3179907668987</v>
      </c>
      <c r="K18" s="580">
        <v>0</v>
      </c>
      <c r="L18" s="580">
        <v>0</v>
      </c>
      <c r="M18" s="580">
        <v>0</v>
      </c>
      <c r="N18" s="580">
        <v>666.8590229449459</v>
      </c>
      <c r="O18" s="562">
        <v>228.45896782195274</v>
      </c>
      <c r="P18" s="585">
        <v>74.71749465996004</v>
      </c>
    </row>
    <row r="19" spans="1:16" ht="18" customHeight="1">
      <c r="A19" s="600" t="s">
        <v>101</v>
      </c>
      <c r="B19" s="601" t="s">
        <v>101</v>
      </c>
      <c r="C19" s="602">
        <v>5213</v>
      </c>
      <c r="D19" s="603">
        <v>835</v>
      </c>
      <c r="E19" s="603">
        <v>0</v>
      </c>
      <c r="F19" s="603">
        <v>59</v>
      </c>
      <c r="G19" s="604">
        <v>3539</v>
      </c>
      <c r="H19" s="603">
        <v>780</v>
      </c>
      <c r="I19" s="603">
        <v>376</v>
      </c>
      <c r="J19" s="605">
        <v>1169.7310493696962</v>
      </c>
      <c r="K19" s="605">
        <v>187.36340422476428</v>
      </c>
      <c r="L19" s="605">
        <v>0</v>
      </c>
      <c r="M19" s="605">
        <v>13.23885131648035</v>
      </c>
      <c r="N19" s="605">
        <v>794.1066916783722</v>
      </c>
      <c r="O19" s="562">
        <v>175.0221021500792</v>
      </c>
      <c r="P19" s="606">
        <v>84.36962872875613</v>
      </c>
    </row>
    <row r="20" spans="1:16" ht="18" customHeight="1">
      <c r="A20" s="607" t="s">
        <v>297</v>
      </c>
      <c r="B20" s="608" t="s">
        <v>102</v>
      </c>
      <c r="C20" s="609">
        <v>412</v>
      </c>
      <c r="D20" s="586">
        <v>0</v>
      </c>
      <c r="E20" s="586">
        <v>0</v>
      </c>
      <c r="F20" s="586">
        <v>0</v>
      </c>
      <c r="G20" s="610">
        <v>372</v>
      </c>
      <c r="H20" s="586">
        <v>40</v>
      </c>
      <c r="I20" s="586">
        <v>37</v>
      </c>
      <c r="J20" s="611">
        <v>482.55991004708477</v>
      </c>
      <c r="K20" s="611">
        <v>0</v>
      </c>
      <c r="L20" s="611">
        <v>0</v>
      </c>
      <c r="M20" s="611">
        <v>0</v>
      </c>
      <c r="N20" s="611">
        <v>435.7094333434843</v>
      </c>
      <c r="O20" s="612">
        <v>46.850476703600464</v>
      </c>
      <c r="P20" s="613">
        <v>43.33669095083042</v>
      </c>
    </row>
    <row r="21" spans="1:16" s="567" customFormat="1" ht="18" customHeight="1">
      <c r="A21" s="614" t="s">
        <v>77</v>
      </c>
      <c r="B21" s="615"/>
      <c r="C21" s="590">
        <v>7763</v>
      </c>
      <c r="D21" s="560">
        <v>1482</v>
      </c>
      <c r="E21" s="560">
        <v>0</v>
      </c>
      <c r="F21" s="560">
        <v>200</v>
      </c>
      <c r="G21" s="561">
        <v>4293</v>
      </c>
      <c r="H21" s="561">
        <v>1788</v>
      </c>
      <c r="I21" s="560">
        <v>463</v>
      </c>
      <c r="J21" s="593">
        <v>1103.4888613439168</v>
      </c>
      <c r="K21" s="594">
        <v>210.66217860513777</v>
      </c>
      <c r="L21" s="595">
        <v>0</v>
      </c>
      <c r="M21" s="596">
        <v>28.429443806361373</v>
      </c>
      <c r="N21" s="593">
        <v>610.2380113035468</v>
      </c>
      <c r="O21" s="584">
        <v>254.1592276288707</v>
      </c>
      <c r="P21" s="597">
        <v>65.81416241172658</v>
      </c>
    </row>
    <row r="22" spans="1:16" ht="18" customHeight="1">
      <c r="A22" s="600" t="s">
        <v>298</v>
      </c>
      <c r="B22" s="601" t="s">
        <v>103</v>
      </c>
      <c r="C22" s="599">
        <v>1539</v>
      </c>
      <c r="D22" s="603">
        <v>232</v>
      </c>
      <c r="E22" s="603">
        <v>0</v>
      </c>
      <c r="F22" s="603">
        <v>0</v>
      </c>
      <c r="G22" s="604">
        <v>1204</v>
      </c>
      <c r="H22" s="603">
        <v>103</v>
      </c>
      <c r="I22" s="603">
        <v>165</v>
      </c>
      <c r="J22" s="605">
        <v>804.0458290449147</v>
      </c>
      <c r="K22" s="605">
        <v>121.20768832905799</v>
      </c>
      <c r="L22" s="605">
        <v>0</v>
      </c>
      <c r="M22" s="605">
        <v>0</v>
      </c>
      <c r="N22" s="605">
        <v>629.0261066732147</v>
      </c>
      <c r="O22" s="562">
        <v>53.81203404264212</v>
      </c>
      <c r="P22" s="606">
        <v>86.20374385471796</v>
      </c>
    </row>
    <row r="23" spans="1:16" ht="18" customHeight="1">
      <c r="A23" s="600" t="s">
        <v>299</v>
      </c>
      <c r="B23" s="601" t="s">
        <v>104</v>
      </c>
      <c r="C23" s="602">
        <v>1180</v>
      </c>
      <c r="D23" s="603">
        <v>0</v>
      </c>
      <c r="E23" s="603">
        <v>0</v>
      </c>
      <c r="F23" s="603">
        <v>0</v>
      </c>
      <c r="G23" s="604">
        <v>1020</v>
      </c>
      <c r="H23" s="603">
        <v>160</v>
      </c>
      <c r="I23" s="603">
        <v>160</v>
      </c>
      <c r="J23" s="605">
        <v>547.1677115406017</v>
      </c>
      <c r="K23" s="605">
        <v>0</v>
      </c>
      <c r="L23" s="605">
        <v>0</v>
      </c>
      <c r="M23" s="605">
        <v>0</v>
      </c>
      <c r="N23" s="605">
        <v>472.97547946729975</v>
      </c>
      <c r="O23" s="562">
        <v>74.19223207330192</v>
      </c>
      <c r="P23" s="606">
        <v>74.19223207330192</v>
      </c>
    </row>
    <row r="24" spans="1:16" ht="18" customHeight="1">
      <c r="A24" s="574" t="s">
        <v>300</v>
      </c>
      <c r="B24" s="575"/>
      <c r="C24" s="576">
        <v>2259</v>
      </c>
      <c r="D24" s="576">
        <v>24</v>
      </c>
      <c r="E24" s="576">
        <v>0</v>
      </c>
      <c r="F24" s="576">
        <v>0</v>
      </c>
      <c r="G24" s="577">
        <v>1112</v>
      </c>
      <c r="H24" s="616">
        <v>1123</v>
      </c>
      <c r="I24" s="576">
        <v>36</v>
      </c>
      <c r="J24" s="580">
        <v>1229.9165355445334</v>
      </c>
      <c r="K24" s="617">
        <v>13.066842343102612</v>
      </c>
      <c r="L24" s="582">
        <v>0</v>
      </c>
      <c r="M24" s="583">
        <v>0</v>
      </c>
      <c r="N24" s="580">
        <v>605.4303618970878</v>
      </c>
      <c r="O24" s="562">
        <v>611.4193313043431</v>
      </c>
      <c r="P24" s="585">
        <v>19.60026351465392</v>
      </c>
    </row>
    <row r="25" spans="1:16" ht="18" customHeight="1">
      <c r="A25" s="574"/>
      <c r="B25" s="575" t="s">
        <v>105</v>
      </c>
      <c r="C25" s="576">
        <v>1690</v>
      </c>
      <c r="D25" s="576">
        <v>24</v>
      </c>
      <c r="E25" s="577">
        <v>0</v>
      </c>
      <c r="F25" s="576">
        <v>0</v>
      </c>
      <c r="G25" s="577">
        <v>1112</v>
      </c>
      <c r="H25" s="578">
        <v>554</v>
      </c>
      <c r="I25" s="579">
        <v>36</v>
      </c>
      <c r="J25" s="580">
        <v>1093.171880255634</v>
      </c>
      <c r="K25" s="581">
        <v>15.52433439416285</v>
      </c>
      <c r="L25" s="582">
        <v>0</v>
      </c>
      <c r="M25" s="583">
        <v>0</v>
      </c>
      <c r="N25" s="580">
        <v>719.2941602628788</v>
      </c>
      <c r="O25" s="584">
        <v>358.35338559859247</v>
      </c>
      <c r="P25" s="585">
        <v>23.286501591244278</v>
      </c>
    </row>
    <row r="26" spans="1:16" ht="18" customHeight="1">
      <c r="A26" s="618"/>
      <c r="B26" s="619" t="s">
        <v>106</v>
      </c>
      <c r="C26" s="599">
        <v>569</v>
      </c>
      <c r="D26" s="620">
        <v>0</v>
      </c>
      <c r="E26" s="621">
        <v>0</v>
      </c>
      <c r="F26" s="620">
        <v>0</v>
      </c>
      <c r="G26" s="620">
        <v>0</v>
      </c>
      <c r="H26" s="622">
        <v>569</v>
      </c>
      <c r="I26" s="623">
        <v>0</v>
      </c>
      <c r="J26" s="624">
        <v>1957.0077386070507</v>
      </c>
      <c r="K26" s="625">
        <v>0</v>
      </c>
      <c r="L26" s="626">
        <v>0</v>
      </c>
      <c r="M26" s="627">
        <v>0</v>
      </c>
      <c r="N26" s="624">
        <v>0</v>
      </c>
      <c r="O26" s="584">
        <v>1957.0077386070507</v>
      </c>
      <c r="P26" s="628">
        <v>0</v>
      </c>
    </row>
    <row r="27" spans="1:16" ht="18" customHeight="1">
      <c r="A27" s="607" t="s">
        <v>301</v>
      </c>
      <c r="B27" s="608" t="s">
        <v>107</v>
      </c>
      <c r="C27" s="576">
        <v>2785</v>
      </c>
      <c r="D27" s="586">
        <v>1226</v>
      </c>
      <c r="E27" s="586">
        <v>0</v>
      </c>
      <c r="F27" s="586">
        <v>200</v>
      </c>
      <c r="G27" s="610">
        <v>957</v>
      </c>
      <c r="H27" s="586">
        <v>402</v>
      </c>
      <c r="I27" s="586">
        <v>102</v>
      </c>
      <c r="J27" s="611">
        <v>2469.8036572604246</v>
      </c>
      <c r="K27" s="611">
        <v>1087.2457033397777</v>
      </c>
      <c r="L27" s="611">
        <v>0</v>
      </c>
      <c r="M27" s="611">
        <v>177.36471506358524</v>
      </c>
      <c r="N27" s="611">
        <v>848.6901615792553</v>
      </c>
      <c r="O27" s="612">
        <v>356.50307727780637</v>
      </c>
      <c r="P27" s="613">
        <v>90.45600468242849</v>
      </c>
    </row>
    <row r="28" spans="1:16" s="567" customFormat="1" ht="18" customHeight="1">
      <c r="A28" s="614" t="s">
        <v>78</v>
      </c>
      <c r="B28" s="615"/>
      <c r="C28" s="570">
        <v>7435</v>
      </c>
      <c r="D28" s="560">
        <v>1530</v>
      </c>
      <c r="E28" s="560">
        <v>6</v>
      </c>
      <c r="F28" s="560">
        <v>0</v>
      </c>
      <c r="G28" s="561">
        <v>4341</v>
      </c>
      <c r="H28" s="561">
        <v>1558</v>
      </c>
      <c r="I28" s="560">
        <v>886</v>
      </c>
      <c r="J28" s="593">
        <v>1031.0679423156662</v>
      </c>
      <c r="K28" s="594">
        <v>212.1767251839905</v>
      </c>
      <c r="L28" s="595">
        <v>0.8320655889568255</v>
      </c>
      <c r="M28" s="596">
        <v>0</v>
      </c>
      <c r="N28" s="593">
        <v>601.9994536102632</v>
      </c>
      <c r="O28" s="584">
        <v>216.05969793245572</v>
      </c>
      <c r="P28" s="597">
        <v>122.86835196929124</v>
      </c>
    </row>
    <row r="29" spans="1:16" ht="18" customHeight="1">
      <c r="A29" s="600" t="s">
        <v>302</v>
      </c>
      <c r="B29" s="601" t="s">
        <v>108</v>
      </c>
      <c r="C29" s="602">
        <v>3684</v>
      </c>
      <c r="D29" s="603">
        <v>747</v>
      </c>
      <c r="E29" s="629">
        <v>0</v>
      </c>
      <c r="F29" s="629">
        <v>0</v>
      </c>
      <c r="G29" s="604">
        <v>2259</v>
      </c>
      <c r="H29" s="603">
        <v>678</v>
      </c>
      <c r="I29" s="603">
        <v>313</v>
      </c>
      <c r="J29" s="605">
        <v>1257.505265205949</v>
      </c>
      <c r="K29" s="605">
        <v>254.98274514355154</v>
      </c>
      <c r="L29" s="605">
        <v>0</v>
      </c>
      <c r="M29" s="605">
        <v>0</v>
      </c>
      <c r="N29" s="605">
        <v>771.0923979642342</v>
      </c>
      <c r="O29" s="562">
        <v>231.43012209816322</v>
      </c>
      <c r="P29" s="606">
        <v>106.84015961168892</v>
      </c>
    </row>
    <row r="30" spans="1:16" ht="18" customHeight="1">
      <c r="A30" s="630" t="s">
        <v>303</v>
      </c>
      <c r="B30" s="631"/>
      <c r="C30" s="576">
        <v>3401</v>
      </c>
      <c r="D30" s="616">
        <v>783</v>
      </c>
      <c r="E30" s="632">
        <v>6</v>
      </c>
      <c r="F30" s="616">
        <v>0</v>
      </c>
      <c r="G30" s="616">
        <v>1732</v>
      </c>
      <c r="H30" s="632">
        <v>880</v>
      </c>
      <c r="I30" s="633">
        <v>402</v>
      </c>
      <c r="J30" s="634">
        <v>1023.4974058960191</v>
      </c>
      <c r="K30" s="635">
        <v>235.63612726156515</v>
      </c>
      <c r="L30" s="636">
        <v>1.805640821927702</v>
      </c>
      <c r="M30" s="637">
        <v>0</v>
      </c>
      <c r="N30" s="634">
        <v>521.2283172631301</v>
      </c>
      <c r="O30" s="562">
        <v>264.8273205493963</v>
      </c>
      <c r="P30" s="638">
        <v>120.97793506915605</v>
      </c>
    </row>
    <row r="31" spans="1:16" ht="18" customHeight="1">
      <c r="A31" s="574"/>
      <c r="B31" s="575" t="s">
        <v>109</v>
      </c>
      <c r="C31" s="576">
        <v>2943</v>
      </c>
      <c r="D31" s="576">
        <v>425</v>
      </c>
      <c r="E31" s="577">
        <v>6</v>
      </c>
      <c r="F31" s="576">
        <v>0</v>
      </c>
      <c r="G31" s="577">
        <v>1682</v>
      </c>
      <c r="H31" s="578">
        <v>830</v>
      </c>
      <c r="I31" s="579">
        <v>340</v>
      </c>
      <c r="J31" s="580">
        <v>1105.0325351917004</v>
      </c>
      <c r="K31" s="581">
        <v>159.57826281225712</v>
      </c>
      <c r="L31" s="582">
        <v>2.2528695926436297</v>
      </c>
      <c r="M31" s="583">
        <v>0</v>
      </c>
      <c r="N31" s="580">
        <v>631.5544424710976</v>
      </c>
      <c r="O31" s="584">
        <v>311.64696031570213</v>
      </c>
      <c r="P31" s="585">
        <v>127.66261024980568</v>
      </c>
    </row>
    <row r="32" spans="1:16" ht="18" customHeight="1">
      <c r="A32" s="574"/>
      <c r="B32" s="575" t="s">
        <v>110</v>
      </c>
      <c r="C32" s="576">
        <v>458</v>
      </c>
      <c r="D32" s="576">
        <v>358</v>
      </c>
      <c r="E32" s="577">
        <v>0</v>
      </c>
      <c r="F32" s="576">
        <v>0</v>
      </c>
      <c r="G32" s="577">
        <v>50</v>
      </c>
      <c r="H32" s="578">
        <v>50</v>
      </c>
      <c r="I32" s="579">
        <v>5</v>
      </c>
      <c r="J32" s="580">
        <v>1421.2567882079131</v>
      </c>
      <c r="K32" s="581">
        <v>1110.9387121799843</v>
      </c>
      <c r="L32" s="582">
        <v>0</v>
      </c>
      <c r="M32" s="583">
        <v>0</v>
      </c>
      <c r="N32" s="580">
        <v>155.1590380139643</v>
      </c>
      <c r="O32" s="584">
        <v>155.1590380139643</v>
      </c>
      <c r="P32" s="585">
        <v>15.51590380139643</v>
      </c>
    </row>
    <row r="33" spans="1:16" ht="18" customHeight="1">
      <c r="A33" s="618"/>
      <c r="B33" s="619" t="s">
        <v>111</v>
      </c>
      <c r="C33" s="576">
        <v>0</v>
      </c>
      <c r="D33" s="620">
        <v>0</v>
      </c>
      <c r="E33" s="621">
        <v>0</v>
      </c>
      <c r="F33" s="620">
        <v>0</v>
      </c>
      <c r="G33" s="621">
        <v>0</v>
      </c>
      <c r="H33" s="639">
        <v>0</v>
      </c>
      <c r="I33" s="623">
        <v>57</v>
      </c>
      <c r="J33" s="624">
        <v>0</v>
      </c>
      <c r="K33" s="625">
        <v>0</v>
      </c>
      <c r="L33" s="626">
        <v>0</v>
      </c>
      <c r="M33" s="627">
        <v>0</v>
      </c>
      <c r="N33" s="624">
        <v>0</v>
      </c>
      <c r="O33" s="584">
        <v>0</v>
      </c>
      <c r="P33" s="628">
        <v>168.93894487255483</v>
      </c>
    </row>
    <row r="34" spans="1:16" ht="18" customHeight="1">
      <c r="A34" s="607" t="s">
        <v>304</v>
      </c>
      <c r="B34" s="608" t="s">
        <v>112</v>
      </c>
      <c r="C34" s="609">
        <v>350</v>
      </c>
      <c r="D34" s="586">
        <v>0</v>
      </c>
      <c r="E34" s="586">
        <v>0</v>
      </c>
      <c r="F34" s="586">
        <v>0</v>
      </c>
      <c r="G34" s="610">
        <v>350</v>
      </c>
      <c r="H34" s="586">
        <v>0</v>
      </c>
      <c r="I34" s="586">
        <v>171</v>
      </c>
      <c r="J34" s="611">
        <v>365.1767455448437</v>
      </c>
      <c r="K34" s="611">
        <v>0</v>
      </c>
      <c r="L34" s="611">
        <v>0</v>
      </c>
      <c r="M34" s="611">
        <v>0</v>
      </c>
      <c r="N34" s="611">
        <v>365.1767455448437</v>
      </c>
      <c r="O34" s="612">
        <v>0</v>
      </c>
      <c r="P34" s="613">
        <v>178.41492425190935</v>
      </c>
    </row>
    <row r="35" spans="1:16" s="567" customFormat="1" ht="18" customHeight="1">
      <c r="A35" s="640" t="s">
        <v>79</v>
      </c>
      <c r="B35" s="615"/>
      <c r="C35" s="641">
        <v>4351</v>
      </c>
      <c r="D35" s="560">
        <v>847</v>
      </c>
      <c r="E35" s="560">
        <v>6</v>
      </c>
      <c r="F35" s="560">
        <v>50</v>
      </c>
      <c r="G35" s="561">
        <v>2302</v>
      </c>
      <c r="H35" s="561">
        <v>1146</v>
      </c>
      <c r="I35" s="560">
        <v>291</v>
      </c>
      <c r="J35" s="593">
        <v>1461.8723793140523</v>
      </c>
      <c r="K35" s="594">
        <v>284.57961509515104</v>
      </c>
      <c r="L35" s="595">
        <v>2.0159122674981185</v>
      </c>
      <c r="M35" s="596">
        <v>16.799268895817654</v>
      </c>
      <c r="N35" s="593">
        <v>773.4383399634448</v>
      </c>
      <c r="O35" s="584">
        <v>385.0392430921406</v>
      </c>
      <c r="P35" s="597">
        <v>97.77174497365876</v>
      </c>
    </row>
    <row r="36" spans="1:16" ht="18" customHeight="1">
      <c r="A36" s="630" t="s">
        <v>305</v>
      </c>
      <c r="B36" s="631"/>
      <c r="C36" s="576">
        <v>600</v>
      </c>
      <c r="D36" s="616">
        <v>0</v>
      </c>
      <c r="E36" s="616">
        <v>0</v>
      </c>
      <c r="F36" s="616">
        <v>0</v>
      </c>
      <c r="G36" s="632">
        <v>600</v>
      </c>
      <c r="H36" s="642">
        <v>0</v>
      </c>
      <c r="I36" s="633">
        <v>85</v>
      </c>
      <c r="J36" s="634">
        <v>847.457627118644</v>
      </c>
      <c r="K36" s="635">
        <v>0</v>
      </c>
      <c r="L36" s="636">
        <v>0</v>
      </c>
      <c r="M36" s="637">
        <v>0</v>
      </c>
      <c r="N36" s="634">
        <v>847.457627118644</v>
      </c>
      <c r="O36" s="562">
        <v>0</v>
      </c>
      <c r="P36" s="638">
        <v>120.05649717514125</v>
      </c>
    </row>
    <row r="37" spans="1:16" ht="18" customHeight="1">
      <c r="A37" s="574"/>
      <c r="B37" s="575" t="s">
        <v>113</v>
      </c>
      <c r="C37" s="576">
        <v>320</v>
      </c>
      <c r="D37" s="576">
        <v>0</v>
      </c>
      <c r="E37" s="577">
        <v>0</v>
      </c>
      <c r="F37" s="576">
        <v>0</v>
      </c>
      <c r="G37" s="577">
        <v>320</v>
      </c>
      <c r="H37" s="576">
        <v>0</v>
      </c>
      <c r="I37" s="577">
        <v>75</v>
      </c>
      <c r="J37" s="580">
        <v>850.1594048884165</v>
      </c>
      <c r="K37" s="581">
        <v>0</v>
      </c>
      <c r="L37" s="582">
        <v>0</v>
      </c>
      <c r="M37" s="583">
        <v>0</v>
      </c>
      <c r="N37" s="580">
        <v>850.1594048884165</v>
      </c>
      <c r="O37" s="584">
        <v>0</v>
      </c>
      <c r="P37" s="585">
        <v>199.25611052072264</v>
      </c>
    </row>
    <row r="38" spans="1:16" ht="18" customHeight="1">
      <c r="A38" s="574"/>
      <c r="B38" s="575" t="s">
        <v>306</v>
      </c>
      <c r="C38" s="576">
        <v>170</v>
      </c>
      <c r="D38" s="576">
        <v>0</v>
      </c>
      <c r="E38" s="577">
        <v>0</v>
      </c>
      <c r="F38" s="576">
        <v>0</v>
      </c>
      <c r="G38" s="577">
        <v>170</v>
      </c>
      <c r="H38" s="578">
        <v>0</v>
      </c>
      <c r="I38" s="578">
        <v>0</v>
      </c>
      <c r="J38" s="580">
        <v>1453.1156509103344</v>
      </c>
      <c r="K38" s="581">
        <v>0</v>
      </c>
      <c r="L38" s="582">
        <v>0</v>
      </c>
      <c r="M38" s="583">
        <v>0</v>
      </c>
      <c r="N38" s="580">
        <v>1453.1156509103344</v>
      </c>
      <c r="O38" s="584">
        <v>0</v>
      </c>
      <c r="P38" s="585">
        <v>0</v>
      </c>
    </row>
    <row r="39" spans="1:16" ht="18" customHeight="1">
      <c r="A39" s="574"/>
      <c r="B39" s="575" t="s">
        <v>115</v>
      </c>
      <c r="C39" s="576">
        <v>0</v>
      </c>
      <c r="D39" s="576">
        <v>0</v>
      </c>
      <c r="E39" s="577">
        <v>0</v>
      </c>
      <c r="F39" s="576">
        <v>0</v>
      </c>
      <c r="G39" s="577">
        <v>0</v>
      </c>
      <c r="H39" s="578">
        <v>0</v>
      </c>
      <c r="I39" s="579">
        <v>0</v>
      </c>
      <c r="J39" s="580">
        <v>0</v>
      </c>
      <c r="K39" s="581">
        <v>0</v>
      </c>
      <c r="L39" s="582">
        <v>0</v>
      </c>
      <c r="M39" s="583">
        <v>0</v>
      </c>
      <c r="N39" s="580">
        <v>0</v>
      </c>
      <c r="O39" s="584">
        <v>0</v>
      </c>
      <c r="P39" s="585">
        <v>0</v>
      </c>
    </row>
    <row r="40" spans="1:16" ht="18" customHeight="1">
      <c r="A40" s="574"/>
      <c r="B40" s="575" t="s">
        <v>116</v>
      </c>
      <c r="C40" s="576">
        <v>0</v>
      </c>
      <c r="D40" s="576">
        <v>0</v>
      </c>
      <c r="E40" s="577">
        <v>0</v>
      </c>
      <c r="F40" s="576">
        <v>0</v>
      </c>
      <c r="G40" s="577">
        <v>0</v>
      </c>
      <c r="H40" s="578">
        <v>0</v>
      </c>
      <c r="I40" s="578">
        <v>0</v>
      </c>
      <c r="J40" s="580">
        <v>0</v>
      </c>
      <c r="K40" s="581">
        <v>0</v>
      </c>
      <c r="L40" s="582">
        <v>0</v>
      </c>
      <c r="M40" s="583">
        <v>0</v>
      </c>
      <c r="N40" s="580">
        <v>0</v>
      </c>
      <c r="O40" s="584">
        <v>0</v>
      </c>
      <c r="P40" s="585">
        <v>0</v>
      </c>
    </row>
    <row r="41" spans="1:16" ht="18" customHeight="1">
      <c r="A41" s="618"/>
      <c r="B41" s="619" t="s">
        <v>117</v>
      </c>
      <c r="C41" s="599">
        <v>110</v>
      </c>
      <c r="D41" s="620">
        <v>0</v>
      </c>
      <c r="E41" s="621">
        <v>0</v>
      </c>
      <c r="F41" s="620">
        <v>0</v>
      </c>
      <c r="G41" s="621">
        <v>110</v>
      </c>
      <c r="H41" s="620">
        <v>0</v>
      </c>
      <c r="I41" s="623">
        <v>10</v>
      </c>
      <c r="J41" s="624">
        <v>1395.4078396549537</v>
      </c>
      <c r="K41" s="625">
        <v>0</v>
      </c>
      <c r="L41" s="626">
        <v>0</v>
      </c>
      <c r="M41" s="627">
        <v>0</v>
      </c>
      <c r="N41" s="624">
        <v>1395.4078396549537</v>
      </c>
      <c r="O41" s="584">
        <v>0</v>
      </c>
      <c r="P41" s="628">
        <v>126.85525815045034</v>
      </c>
    </row>
    <row r="42" spans="1:16" ht="18" customHeight="1">
      <c r="A42" s="574" t="s">
        <v>307</v>
      </c>
      <c r="B42" s="575"/>
      <c r="C42" s="576">
        <v>1741</v>
      </c>
      <c r="D42" s="576">
        <v>445</v>
      </c>
      <c r="E42" s="576">
        <v>0</v>
      </c>
      <c r="F42" s="576">
        <v>0</v>
      </c>
      <c r="G42" s="577">
        <v>660</v>
      </c>
      <c r="H42" s="642">
        <v>636</v>
      </c>
      <c r="I42" s="579">
        <v>39</v>
      </c>
      <c r="J42" s="580">
        <v>2031.6474899059442</v>
      </c>
      <c r="K42" s="617">
        <v>519.2895651970966</v>
      </c>
      <c r="L42" s="582">
        <v>0</v>
      </c>
      <c r="M42" s="583">
        <v>0</v>
      </c>
      <c r="N42" s="580">
        <v>770.1822764720985</v>
      </c>
      <c r="O42" s="562">
        <v>742.1756482367493</v>
      </c>
      <c r="P42" s="585">
        <v>45.51077088244218</v>
      </c>
    </row>
    <row r="43" spans="1:16" ht="18" customHeight="1">
      <c r="A43" s="574"/>
      <c r="B43" s="575" t="s">
        <v>118</v>
      </c>
      <c r="C43" s="576">
        <v>1425</v>
      </c>
      <c r="D43" s="576">
        <v>445</v>
      </c>
      <c r="E43" s="577">
        <v>0</v>
      </c>
      <c r="F43" s="576">
        <v>0</v>
      </c>
      <c r="G43" s="577">
        <v>660</v>
      </c>
      <c r="H43" s="578">
        <v>320</v>
      </c>
      <c r="I43" s="579">
        <v>39</v>
      </c>
      <c r="J43" s="580">
        <v>1872.3393073001523</v>
      </c>
      <c r="K43" s="581">
        <v>584.6954328060125</v>
      </c>
      <c r="L43" s="582">
        <v>0</v>
      </c>
      <c r="M43" s="583">
        <v>0</v>
      </c>
      <c r="N43" s="580">
        <v>867.1887318021758</v>
      </c>
      <c r="O43" s="584">
        <v>420.455142691964</v>
      </c>
      <c r="P43" s="585">
        <v>51.24297051558312</v>
      </c>
    </row>
    <row r="44" spans="1:16" ht="18" customHeight="1">
      <c r="A44" s="574"/>
      <c r="B44" s="575" t="s">
        <v>119</v>
      </c>
      <c r="C44" s="599">
        <v>316</v>
      </c>
      <c r="D44" s="576">
        <v>0</v>
      </c>
      <c r="E44" s="577">
        <v>0</v>
      </c>
      <c r="F44" s="576">
        <v>0</v>
      </c>
      <c r="G44" s="576">
        <v>0</v>
      </c>
      <c r="H44" s="578">
        <v>316</v>
      </c>
      <c r="I44" s="579">
        <v>0</v>
      </c>
      <c r="J44" s="580">
        <v>3296.4740246192364</v>
      </c>
      <c r="K44" s="581">
        <v>0</v>
      </c>
      <c r="L44" s="582">
        <v>0</v>
      </c>
      <c r="M44" s="583">
        <v>0</v>
      </c>
      <c r="N44" s="580">
        <v>0</v>
      </c>
      <c r="O44" s="584">
        <v>3296.4740246192364</v>
      </c>
      <c r="P44" s="585">
        <v>0</v>
      </c>
    </row>
    <row r="45" spans="1:16" ht="18" customHeight="1">
      <c r="A45" s="600" t="s">
        <v>308</v>
      </c>
      <c r="B45" s="601" t="s">
        <v>342</v>
      </c>
      <c r="C45" s="599">
        <v>421</v>
      </c>
      <c r="D45" s="603">
        <v>0</v>
      </c>
      <c r="E45" s="602">
        <v>6</v>
      </c>
      <c r="F45" s="603">
        <v>0</v>
      </c>
      <c r="G45" s="604">
        <v>295</v>
      </c>
      <c r="H45" s="604">
        <v>120</v>
      </c>
      <c r="I45" s="603">
        <v>38</v>
      </c>
      <c r="J45" s="605">
        <v>825.6844747783792</v>
      </c>
      <c r="K45" s="605">
        <v>0</v>
      </c>
      <c r="L45" s="605">
        <v>11.767474699929394</v>
      </c>
      <c r="M45" s="605">
        <v>0</v>
      </c>
      <c r="N45" s="605">
        <v>578.5675060798619</v>
      </c>
      <c r="O45" s="562">
        <v>235.3494939985879</v>
      </c>
      <c r="P45" s="606">
        <v>74.5273397662195</v>
      </c>
    </row>
    <row r="46" spans="1:16" ht="18" customHeight="1">
      <c r="A46" s="574" t="s">
        <v>309</v>
      </c>
      <c r="B46" s="575"/>
      <c r="C46" s="576">
        <v>1589</v>
      </c>
      <c r="D46" s="576">
        <v>402</v>
      </c>
      <c r="E46" s="577">
        <v>0</v>
      </c>
      <c r="F46" s="576">
        <v>50</v>
      </c>
      <c r="G46" s="577">
        <v>747</v>
      </c>
      <c r="H46" s="642">
        <v>390</v>
      </c>
      <c r="I46" s="579">
        <v>129</v>
      </c>
      <c r="J46" s="580">
        <v>1762.6178591236826</v>
      </c>
      <c r="K46" s="617">
        <v>445.9234608985025</v>
      </c>
      <c r="L46" s="582">
        <v>0</v>
      </c>
      <c r="M46" s="583">
        <v>55.463117027176935</v>
      </c>
      <c r="N46" s="580">
        <v>828.6189683860233</v>
      </c>
      <c r="O46" s="562">
        <v>432.6123128119801</v>
      </c>
      <c r="P46" s="585">
        <v>143.09484193011647</v>
      </c>
    </row>
    <row r="47" spans="1:16" ht="18" customHeight="1">
      <c r="A47" s="574"/>
      <c r="B47" s="575" t="s">
        <v>121</v>
      </c>
      <c r="C47" s="576">
        <v>870</v>
      </c>
      <c r="D47" s="576">
        <v>0</v>
      </c>
      <c r="E47" s="577">
        <v>0</v>
      </c>
      <c r="F47" s="576">
        <v>50</v>
      </c>
      <c r="G47" s="577">
        <v>480</v>
      </c>
      <c r="H47" s="578">
        <v>340</v>
      </c>
      <c r="I47" s="579">
        <v>94</v>
      </c>
      <c r="J47" s="580">
        <v>1757.1852719597664</v>
      </c>
      <c r="K47" s="581">
        <v>0</v>
      </c>
      <c r="L47" s="582">
        <v>0</v>
      </c>
      <c r="M47" s="583">
        <v>100.98765930803256</v>
      </c>
      <c r="N47" s="580">
        <v>969.4815293571127</v>
      </c>
      <c r="O47" s="584">
        <v>686.7160832946214</v>
      </c>
      <c r="P47" s="585">
        <v>189.85679949910121</v>
      </c>
    </row>
    <row r="48" spans="1:16" ht="18" customHeight="1">
      <c r="A48" s="574"/>
      <c r="B48" s="575" t="s">
        <v>310</v>
      </c>
      <c r="C48" s="576">
        <v>317</v>
      </c>
      <c r="D48" s="576">
        <v>0</v>
      </c>
      <c r="E48" s="577">
        <v>0</v>
      </c>
      <c r="F48" s="576">
        <v>0</v>
      </c>
      <c r="G48" s="577">
        <v>267</v>
      </c>
      <c r="H48" s="578">
        <v>50</v>
      </c>
      <c r="I48" s="579">
        <v>16</v>
      </c>
      <c r="J48" s="580">
        <v>1475.173344501838</v>
      </c>
      <c r="K48" s="581">
        <v>0</v>
      </c>
      <c r="L48" s="582">
        <v>0</v>
      </c>
      <c r="M48" s="583">
        <v>0</v>
      </c>
      <c r="N48" s="580">
        <v>1242.4961608264693</v>
      </c>
      <c r="O48" s="584">
        <v>232.6771836753688</v>
      </c>
      <c r="P48" s="585">
        <v>74.45669877611802</v>
      </c>
    </row>
    <row r="49" spans="1:16" ht="18" customHeight="1">
      <c r="A49" s="574"/>
      <c r="B49" s="575" t="s">
        <v>123</v>
      </c>
      <c r="C49" s="576">
        <v>402</v>
      </c>
      <c r="D49" s="576">
        <v>402</v>
      </c>
      <c r="E49" s="577">
        <v>0</v>
      </c>
      <c r="F49" s="576">
        <v>0</v>
      </c>
      <c r="G49" s="577">
        <v>0</v>
      </c>
      <c r="H49" s="643">
        <v>0</v>
      </c>
      <c r="I49" s="643">
        <v>0</v>
      </c>
      <c r="J49" s="580">
        <v>3385.5482566953006</v>
      </c>
      <c r="K49" s="581">
        <v>3385.5482566953006</v>
      </c>
      <c r="L49" s="582">
        <v>0</v>
      </c>
      <c r="M49" s="583">
        <v>0</v>
      </c>
      <c r="N49" s="580">
        <v>0</v>
      </c>
      <c r="O49" s="584">
        <v>0</v>
      </c>
      <c r="P49" s="585">
        <v>0</v>
      </c>
    </row>
    <row r="50" spans="1:16" ht="18" customHeight="1">
      <c r="A50" s="644"/>
      <c r="B50" s="608" t="s">
        <v>124</v>
      </c>
      <c r="C50" s="586">
        <v>0</v>
      </c>
      <c r="D50" s="586">
        <v>0</v>
      </c>
      <c r="E50" s="645">
        <v>0</v>
      </c>
      <c r="F50" s="586">
        <v>0</v>
      </c>
      <c r="G50" s="645">
        <v>0</v>
      </c>
      <c r="H50" s="646">
        <v>0</v>
      </c>
      <c r="I50" s="647">
        <v>19</v>
      </c>
      <c r="J50" s="611">
        <v>0</v>
      </c>
      <c r="K50" s="648">
        <v>0</v>
      </c>
      <c r="L50" s="649">
        <v>0</v>
      </c>
      <c r="M50" s="650">
        <v>0</v>
      </c>
      <c r="N50" s="611">
        <v>0</v>
      </c>
      <c r="O50" s="587">
        <v>0</v>
      </c>
      <c r="P50" s="613">
        <v>261.13249037932934</v>
      </c>
    </row>
    <row r="51" spans="1:16" s="567" customFormat="1" ht="18" customHeight="1">
      <c r="A51" s="640" t="s">
        <v>219</v>
      </c>
      <c r="B51" s="615"/>
      <c r="C51" s="560">
        <v>6811</v>
      </c>
      <c r="D51" s="560">
        <v>1311</v>
      </c>
      <c r="E51" s="560">
        <v>6</v>
      </c>
      <c r="F51" s="560">
        <v>0</v>
      </c>
      <c r="G51" s="561">
        <v>4215</v>
      </c>
      <c r="H51" s="561">
        <v>1279</v>
      </c>
      <c r="I51" s="560">
        <v>901</v>
      </c>
      <c r="J51" s="593">
        <v>1178.3206983768896</v>
      </c>
      <c r="K51" s="594">
        <v>226.8064066322276</v>
      </c>
      <c r="L51" s="595">
        <v>1.0380155909941766</v>
      </c>
      <c r="M51" s="596">
        <v>0</v>
      </c>
      <c r="N51" s="593">
        <v>729.2059526734091</v>
      </c>
      <c r="O51" s="584">
        <v>221.27032348025867</v>
      </c>
      <c r="P51" s="597">
        <v>155.87534124762553</v>
      </c>
    </row>
    <row r="52" spans="1:16" ht="18" customHeight="1">
      <c r="A52" s="600" t="s">
        <v>125</v>
      </c>
      <c r="B52" s="601" t="s">
        <v>125</v>
      </c>
      <c r="C52" s="602">
        <v>6173</v>
      </c>
      <c r="D52" s="603">
        <v>982</v>
      </c>
      <c r="E52" s="602">
        <v>6</v>
      </c>
      <c r="F52" s="603">
        <v>0</v>
      </c>
      <c r="G52" s="604">
        <v>4060</v>
      </c>
      <c r="H52" s="603">
        <v>1125</v>
      </c>
      <c r="I52" s="603">
        <v>721</v>
      </c>
      <c r="J52" s="605">
        <v>1287.5679711991922</v>
      </c>
      <c r="K52" s="605">
        <v>204.82613765067342</v>
      </c>
      <c r="L52" s="605">
        <v>1.2514835294338498</v>
      </c>
      <c r="M52" s="605">
        <v>0</v>
      </c>
      <c r="N52" s="605">
        <v>846.8371882502382</v>
      </c>
      <c r="O52" s="562">
        <v>234.65316176884684</v>
      </c>
      <c r="P52" s="606">
        <v>150.38660412030094</v>
      </c>
    </row>
    <row r="53" spans="1:16" ht="15.75" customHeight="1">
      <c r="A53" s="574" t="s">
        <v>311</v>
      </c>
      <c r="B53" s="575"/>
      <c r="C53" s="576">
        <v>638</v>
      </c>
      <c r="D53" s="651">
        <v>329</v>
      </c>
      <c r="E53" s="651">
        <v>0</v>
      </c>
      <c r="F53" s="577">
        <v>0</v>
      </c>
      <c r="G53" s="578">
        <v>155</v>
      </c>
      <c r="H53" s="642">
        <v>154</v>
      </c>
      <c r="I53" s="616">
        <v>180</v>
      </c>
      <c r="J53" s="580">
        <v>647.091637506973</v>
      </c>
      <c r="K53" s="617">
        <v>333.68832090876816</v>
      </c>
      <c r="L53" s="582">
        <v>0</v>
      </c>
      <c r="M53" s="583">
        <v>0</v>
      </c>
      <c r="N53" s="580">
        <v>157.20878340686647</v>
      </c>
      <c r="O53" s="562">
        <v>156.1945331913383</v>
      </c>
      <c r="P53" s="585">
        <v>182.56503879507073</v>
      </c>
    </row>
    <row r="54" spans="1:16" ht="15.75" customHeight="1">
      <c r="A54" s="574"/>
      <c r="B54" s="575" t="s">
        <v>312</v>
      </c>
      <c r="C54" s="576">
        <v>0</v>
      </c>
      <c r="D54" s="651">
        <v>0</v>
      </c>
      <c r="E54" s="651">
        <v>0</v>
      </c>
      <c r="F54" s="577">
        <v>0</v>
      </c>
      <c r="G54" s="578">
        <v>0</v>
      </c>
      <c r="H54" s="578">
        <v>0</v>
      </c>
      <c r="I54" s="576">
        <v>0</v>
      </c>
      <c r="J54" s="580">
        <v>0</v>
      </c>
      <c r="K54" s="581">
        <v>0</v>
      </c>
      <c r="L54" s="582">
        <v>0</v>
      </c>
      <c r="M54" s="583">
        <v>0</v>
      </c>
      <c r="N54" s="580">
        <v>0</v>
      </c>
      <c r="O54" s="584">
        <v>0</v>
      </c>
      <c r="P54" s="585">
        <v>0</v>
      </c>
    </row>
    <row r="55" spans="1:16" ht="15.75" customHeight="1">
      <c r="A55" s="574"/>
      <c r="B55" s="575" t="s">
        <v>127</v>
      </c>
      <c r="C55" s="576">
        <v>52</v>
      </c>
      <c r="D55" s="651">
        <v>0</v>
      </c>
      <c r="E55" s="651">
        <v>0</v>
      </c>
      <c r="F55" s="577">
        <v>0</v>
      </c>
      <c r="G55" s="576">
        <v>0</v>
      </c>
      <c r="H55" s="578">
        <v>52</v>
      </c>
      <c r="I55" s="576">
        <v>37</v>
      </c>
      <c r="J55" s="580">
        <v>237.84476055436124</v>
      </c>
      <c r="K55" s="581">
        <v>0</v>
      </c>
      <c r="L55" s="582">
        <v>0</v>
      </c>
      <c r="M55" s="583">
        <v>0</v>
      </c>
      <c r="N55" s="580">
        <v>0</v>
      </c>
      <c r="O55" s="584">
        <v>237.84476055436124</v>
      </c>
      <c r="P55" s="585">
        <v>169.23569500983396</v>
      </c>
    </row>
    <row r="56" spans="1:16" ht="15.75" customHeight="1">
      <c r="A56" s="574"/>
      <c r="B56" s="575" t="s">
        <v>128</v>
      </c>
      <c r="C56" s="576">
        <v>155</v>
      </c>
      <c r="D56" s="651">
        <v>0</v>
      </c>
      <c r="E56" s="651">
        <v>0</v>
      </c>
      <c r="F56" s="577">
        <v>0</v>
      </c>
      <c r="G56" s="578">
        <v>155</v>
      </c>
      <c r="H56" s="576">
        <v>0</v>
      </c>
      <c r="I56" s="576">
        <v>0</v>
      </c>
      <c r="J56" s="580">
        <v>1863.4287088242368</v>
      </c>
      <c r="K56" s="581">
        <v>0</v>
      </c>
      <c r="L56" s="582">
        <v>0</v>
      </c>
      <c r="M56" s="583">
        <v>0</v>
      </c>
      <c r="N56" s="580">
        <v>1863.4287088242368</v>
      </c>
      <c r="O56" s="584">
        <v>0</v>
      </c>
      <c r="P56" s="585">
        <v>0</v>
      </c>
    </row>
    <row r="57" spans="1:16" ht="15.75" customHeight="1">
      <c r="A57" s="574"/>
      <c r="B57" s="575" t="s">
        <v>129</v>
      </c>
      <c r="C57" s="576">
        <v>0</v>
      </c>
      <c r="D57" s="651">
        <v>0</v>
      </c>
      <c r="E57" s="651">
        <v>0</v>
      </c>
      <c r="F57" s="577">
        <v>0</v>
      </c>
      <c r="G57" s="578">
        <v>0</v>
      </c>
      <c r="H57" s="578">
        <v>0</v>
      </c>
      <c r="I57" s="578">
        <v>0</v>
      </c>
      <c r="J57" s="580">
        <v>0</v>
      </c>
      <c r="K57" s="581">
        <v>0</v>
      </c>
      <c r="L57" s="582">
        <v>0</v>
      </c>
      <c r="M57" s="583">
        <v>0</v>
      </c>
      <c r="N57" s="580">
        <v>0</v>
      </c>
      <c r="O57" s="584">
        <v>0</v>
      </c>
      <c r="P57" s="585">
        <v>0</v>
      </c>
    </row>
    <row r="58" spans="1:16" ht="15.75" customHeight="1">
      <c r="A58" s="574"/>
      <c r="B58" s="575" t="s">
        <v>130</v>
      </c>
      <c r="C58" s="576">
        <v>431</v>
      </c>
      <c r="D58" s="651">
        <v>329</v>
      </c>
      <c r="E58" s="651">
        <v>0</v>
      </c>
      <c r="F58" s="577">
        <v>0</v>
      </c>
      <c r="G58" s="576">
        <v>0</v>
      </c>
      <c r="H58" s="578">
        <v>102</v>
      </c>
      <c r="I58" s="576">
        <v>84</v>
      </c>
      <c r="J58" s="580">
        <v>2186.707255200406</v>
      </c>
      <c r="K58" s="581">
        <v>1669.2034500253676</v>
      </c>
      <c r="L58" s="582">
        <v>0</v>
      </c>
      <c r="M58" s="583">
        <v>0</v>
      </c>
      <c r="N58" s="580">
        <v>0</v>
      </c>
      <c r="O58" s="584">
        <v>517.5038051750381</v>
      </c>
      <c r="P58" s="585">
        <v>426.17960426179604</v>
      </c>
    </row>
    <row r="59" spans="1:16" ht="15.75" customHeight="1">
      <c r="A59" s="574"/>
      <c r="B59" s="575" t="s">
        <v>131</v>
      </c>
      <c r="C59" s="576">
        <v>0</v>
      </c>
      <c r="D59" s="651">
        <v>0</v>
      </c>
      <c r="E59" s="651">
        <v>0</v>
      </c>
      <c r="F59" s="577">
        <v>0</v>
      </c>
      <c r="G59" s="578">
        <v>0</v>
      </c>
      <c r="H59" s="578">
        <v>0</v>
      </c>
      <c r="I59" s="576">
        <v>55</v>
      </c>
      <c r="J59" s="580">
        <v>0</v>
      </c>
      <c r="K59" s="581">
        <v>0</v>
      </c>
      <c r="L59" s="582">
        <v>0</v>
      </c>
      <c r="M59" s="583">
        <v>0</v>
      </c>
      <c r="N59" s="580">
        <v>0</v>
      </c>
      <c r="O59" s="584">
        <v>0</v>
      </c>
      <c r="P59" s="585">
        <v>278.7209243399382</v>
      </c>
    </row>
    <row r="60" spans="1:16" ht="15.75" customHeight="1">
      <c r="A60" s="644"/>
      <c r="B60" s="608" t="s">
        <v>132</v>
      </c>
      <c r="C60" s="586">
        <v>0</v>
      </c>
      <c r="D60" s="652">
        <v>0</v>
      </c>
      <c r="E60" s="652">
        <v>0</v>
      </c>
      <c r="F60" s="645">
        <v>0</v>
      </c>
      <c r="G60" s="610">
        <v>0</v>
      </c>
      <c r="H60" s="610">
        <v>0</v>
      </c>
      <c r="I60" s="586">
        <v>4</v>
      </c>
      <c r="J60" s="611">
        <v>0</v>
      </c>
      <c r="K60" s="648">
        <v>0</v>
      </c>
      <c r="L60" s="649">
        <v>0</v>
      </c>
      <c r="M60" s="650">
        <v>0</v>
      </c>
      <c r="N60" s="611">
        <v>0</v>
      </c>
      <c r="O60" s="587">
        <v>0</v>
      </c>
      <c r="P60" s="613">
        <v>76.35044855888528</v>
      </c>
    </row>
    <row r="61" spans="1:16" s="567" customFormat="1" ht="15.75" customHeight="1">
      <c r="A61" s="640" t="s">
        <v>222</v>
      </c>
      <c r="B61" s="615"/>
      <c r="C61" s="570">
        <v>3501</v>
      </c>
      <c r="D61" s="653">
        <v>918</v>
      </c>
      <c r="E61" s="653">
        <v>4</v>
      </c>
      <c r="F61" s="653">
        <v>0</v>
      </c>
      <c r="G61" s="654">
        <v>2025</v>
      </c>
      <c r="H61" s="654">
        <v>554</v>
      </c>
      <c r="I61" s="653">
        <v>413</v>
      </c>
      <c r="J61" s="593">
        <v>1197.799415640845</v>
      </c>
      <c r="K61" s="594">
        <v>314.0759393197074</v>
      </c>
      <c r="L61" s="595">
        <v>1.368522611414847</v>
      </c>
      <c r="M61" s="596">
        <v>0</v>
      </c>
      <c r="N61" s="593">
        <v>692.8145720287664</v>
      </c>
      <c r="O61" s="584">
        <v>189.54038168095633</v>
      </c>
      <c r="P61" s="597">
        <v>141.29995962858297</v>
      </c>
    </row>
    <row r="62" spans="1:16" ht="18" customHeight="1">
      <c r="A62" s="630" t="s">
        <v>313</v>
      </c>
      <c r="B62" s="631"/>
      <c r="C62" s="655">
        <v>1199</v>
      </c>
      <c r="D62" s="616">
        <v>360</v>
      </c>
      <c r="E62" s="632">
        <v>0</v>
      </c>
      <c r="F62" s="616">
        <v>0</v>
      </c>
      <c r="G62" s="632">
        <v>631</v>
      </c>
      <c r="H62" s="642">
        <v>208</v>
      </c>
      <c r="I62" s="633">
        <v>98</v>
      </c>
      <c r="J62" s="634">
        <v>1043.1620250741698</v>
      </c>
      <c r="K62" s="635">
        <v>313.2096155351969</v>
      </c>
      <c r="L62" s="636">
        <v>0</v>
      </c>
      <c r="M62" s="637">
        <v>0</v>
      </c>
      <c r="N62" s="634">
        <v>548.9868538964146</v>
      </c>
      <c r="O62" s="562">
        <v>180.96555564255823</v>
      </c>
      <c r="P62" s="638">
        <v>85.26261756235917</v>
      </c>
    </row>
    <row r="63" spans="1:16" ht="18" customHeight="1">
      <c r="A63" s="574"/>
      <c r="B63" s="575" t="s">
        <v>133</v>
      </c>
      <c r="C63" s="576">
        <v>384</v>
      </c>
      <c r="D63" s="576">
        <v>0</v>
      </c>
      <c r="E63" s="577">
        <v>0</v>
      </c>
      <c r="F63" s="576">
        <v>0</v>
      </c>
      <c r="G63" s="577">
        <v>286</v>
      </c>
      <c r="H63" s="578">
        <v>98</v>
      </c>
      <c r="I63" s="579">
        <v>36</v>
      </c>
      <c r="J63" s="580">
        <v>949.6723135897118</v>
      </c>
      <c r="K63" s="581">
        <v>0</v>
      </c>
      <c r="L63" s="582">
        <v>0</v>
      </c>
      <c r="M63" s="583">
        <v>0</v>
      </c>
      <c r="N63" s="580">
        <v>707.3080252256708</v>
      </c>
      <c r="O63" s="584">
        <v>242.36428836404104</v>
      </c>
      <c r="P63" s="585">
        <v>89.03177939903549</v>
      </c>
    </row>
    <row r="64" spans="1:16" ht="18" customHeight="1">
      <c r="A64" s="574"/>
      <c r="B64" s="575" t="s">
        <v>134</v>
      </c>
      <c r="C64" s="576">
        <v>158</v>
      </c>
      <c r="D64" s="576">
        <v>0</v>
      </c>
      <c r="E64" s="577">
        <v>0</v>
      </c>
      <c r="F64" s="576">
        <v>0</v>
      </c>
      <c r="G64" s="577">
        <v>99</v>
      </c>
      <c r="H64" s="578">
        <v>59</v>
      </c>
      <c r="I64" s="579">
        <v>0</v>
      </c>
      <c r="J64" s="580">
        <v>914.0344787689461</v>
      </c>
      <c r="K64" s="581">
        <v>0</v>
      </c>
      <c r="L64" s="582">
        <v>0</v>
      </c>
      <c r="M64" s="583">
        <v>0</v>
      </c>
      <c r="N64" s="580">
        <v>572.717806317251</v>
      </c>
      <c r="O64" s="584">
        <v>341.316672451695</v>
      </c>
      <c r="P64" s="585">
        <v>0</v>
      </c>
    </row>
    <row r="65" spans="1:16" ht="18" customHeight="1">
      <c r="A65" s="574"/>
      <c r="B65" s="575" t="s">
        <v>135</v>
      </c>
      <c r="C65" s="576">
        <v>360</v>
      </c>
      <c r="D65" s="576">
        <v>360</v>
      </c>
      <c r="E65" s="577">
        <v>0</v>
      </c>
      <c r="F65" s="576">
        <v>0</v>
      </c>
      <c r="G65" s="577">
        <v>0</v>
      </c>
      <c r="H65" s="643">
        <v>0</v>
      </c>
      <c r="I65" s="579">
        <v>0</v>
      </c>
      <c r="J65" s="580">
        <v>2765.189338658883</v>
      </c>
      <c r="K65" s="581">
        <v>2765.189338658883</v>
      </c>
      <c r="L65" s="582">
        <v>0</v>
      </c>
      <c r="M65" s="583">
        <v>0</v>
      </c>
      <c r="N65" s="580">
        <v>0</v>
      </c>
      <c r="O65" s="584">
        <v>0</v>
      </c>
      <c r="P65" s="585">
        <v>0</v>
      </c>
    </row>
    <row r="66" spans="1:16" ht="18" customHeight="1">
      <c r="A66" s="574"/>
      <c r="B66" s="575" t="s">
        <v>136</v>
      </c>
      <c r="C66" s="576">
        <v>165</v>
      </c>
      <c r="D66" s="576">
        <v>0</v>
      </c>
      <c r="E66" s="577">
        <v>0</v>
      </c>
      <c r="F66" s="576">
        <v>0</v>
      </c>
      <c r="G66" s="577">
        <v>165</v>
      </c>
      <c r="H66" s="643">
        <v>0</v>
      </c>
      <c r="I66" s="579">
        <v>0</v>
      </c>
      <c r="J66" s="580">
        <v>1366.2333360934008</v>
      </c>
      <c r="K66" s="581">
        <v>0</v>
      </c>
      <c r="L66" s="582">
        <v>0</v>
      </c>
      <c r="M66" s="583">
        <v>0</v>
      </c>
      <c r="N66" s="580">
        <v>1366.2333360934008</v>
      </c>
      <c r="O66" s="584">
        <v>0</v>
      </c>
      <c r="P66" s="585">
        <v>0</v>
      </c>
    </row>
    <row r="67" spans="1:16" ht="18" customHeight="1" thickBot="1">
      <c r="A67" s="656"/>
      <c r="B67" s="657" t="s">
        <v>137</v>
      </c>
      <c r="C67" s="658">
        <v>132</v>
      </c>
      <c r="D67" s="658">
        <v>0</v>
      </c>
      <c r="E67" s="659">
        <v>0</v>
      </c>
      <c r="F67" s="658">
        <v>0</v>
      </c>
      <c r="G67" s="659">
        <v>81</v>
      </c>
      <c r="H67" s="660">
        <v>51</v>
      </c>
      <c r="I67" s="661">
        <v>62</v>
      </c>
      <c r="J67" s="662">
        <v>410.93331672996703</v>
      </c>
      <c r="K67" s="663">
        <v>0</v>
      </c>
      <c r="L67" s="664">
        <v>0</v>
      </c>
      <c r="M67" s="663">
        <v>0</v>
      </c>
      <c r="N67" s="662">
        <v>252.16362617520704</v>
      </c>
      <c r="O67" s="665">
        <v>158.76969055476</v>
      </c>
      <c r="P67" s="666">
        <v>193.01413361559057</v>
      </c>
    </row>
    <row r="68" spans="1:16" ht="0.75" customHeight="1">
      <c r="A68" s="667"/>
      <c r="B68" s="667"/>
      <c r="C68" s="577"/>
      <c r="D68" s="577"/>
      <c r="E68" s="577"/>
      <c r="F68" s="577"/>
      <c r="G68" s="577"/>
      <c r="H68" s="577"/>
      <c r="I68" s="577"/>
      <c r="J68" s="581"/>
      <c r="K68" s="581"/>
      <c r="L68" s="581"/>
      <c r="M68" s="581"/>
      <c r="N68" s="581"/>
      <c r="O68" s="668"/>
      <c r="P68" s="581"/>
    </row>
    <row r="69" spans="1:16" ht="23.25" customHeight="1" thickBot="1">
      <c r="A69" s="669"/>
      <c r="B69" s="669"/>
      <c r="C69" s="577"/>
      <c r="D69" s="577"/>
      <c r="E69" s="577"/>
      <c r="F69" s="577"/>
      <c r="G69" s="577"/>
      <c r="H69" s="577"/>
      <c r="I69" s="577"/>
      <c r="J69" s="577"/>
      <c r="K69" s="782" t="s">
        <v>259</v>
      </c>
      <c r="L69" s="782"/>
      <c r="M69" s="782"/>
      <c r="N69" s="782"/>
      <c r="O69" s="782"/>
      <c r="P69" s="782"/>
    </row>
    <row r="70" spans="1:16" ht="15.75" customHeight="1">
      <c r="A70" s="792" t="s">
        <v>287</v>
      </c>
      <c r="B70" s="802" t="s">
        <v>286</v>
      </c>
      <c r="C70" s="779" t="s">
        <v>328</v>
      </c>
      <c r="D70" s="780"/>
      <c r="E70" s="780"/>
      <c r="F70" s="780"/>
      <c r="G70" s="780"/>
      <c r="H70" s="780"/>
      <c r="I70" s="781"/>
      <c r="J70" s="779" t="s">
        <v>329</v>
      </c>
      <c r="K70" s="780"/>
      <c r="L70" s="780"/>
      <c r="M70" s="780"/>
      <c r="N70" s="780"/>
      <c r="O70" s="780"/>
      <c r="P70" s="783"/>
    </row>
    <row r="71" spans="1:16" ht="15.75" customHeight="1">
      <c r="A71" s="793"/>
      <c r="B71" s="805"/>
      <c r="C71" s="784" t="s">
        <v>330</v>
      </c>
      <c r="D71" s="785"/>
      <c r="E71" s="785"/>
      <c r="F71" s="785"/>
      <c r="G71" s="785"/>
      <c r="H71" s="786"/>
      <c r="I71" s="799" t="s">
        <v>331</v>
      </c>
      <c r="J71" s="670" t="s">
        <v>330</v>
      </c>
      <c r="K71" s="671"/>
      <c r="L71" s="671"/>
      <c r="M71" s="671"/>
      <c r="N71" s="672"/>
      <c r="O71" s="673"/>
      <c r="P71" s="787" t="s">
        <v>331</v>
      </c>
    </row>
    <row r="72" spans="1:16" ht="15.75" customHeight="1">
      <c r="A72" s="793"/>
      <c r="B72" s="805"/>
      <c r="C72" s="674"/>
      <c r="D72" s="542" t="s">
        <v>332</v>
      </c>
      <c r="E72" s="675" t="s">
        <v>88</v>
      </c>
      <c r="F72" s="542" t="s">
        <v>333</v>
      </c>
      <c r="G72" s="676" t="s">
        <v>337</v>
      </c>
      <c r="H72" s="677" t="s">
        <v>335</v>
      </c>
      <c r="I72" s="800"/>
      <c r="J72" s="674"/>
      <c r="K72" s="542" t="s">
        <v>336</v>
      </c>
      <c r="L72" s="678" t="s">
        <v>88</v>
      </c>
      <c r="M72" s="542" t="s">
        <v>333</v>
      </c>
      <c r="N72" s="550" t="s">
        <v>337</v>
      </c>
      <c r="O72" s="542" t="s">
        <v>335</v>
      </c>
      <c r="P72" s="788"/>
    </row>
    <row r="73" spans="1:16" ht="15.75" customHeight="1" thickBot="1">
      <c r="A73" s="794"/>
      <c r="B73" s="806"/>
      <c r="C73" s="556"/>
      <c r="D73" s="552" t="s">
        <v>338</v>
      </c>
      <c r="E73" s="556" t="s">
        <v>339</v>
      </c>
      <c r="F73" s="552" t="s">
        <v>339</v>
      </c>
      <c r="G73" s="556" t="s">
        <v>341</v>
      </c>
      <c r="H73" s="557" t="s">
        <v>341</v>
      </c>
      <c r="I73" s="801"/>
      <c r="J73" s="556"/>
      <c r="K73" s="552" t="s">
        <v>338</v>
      </c>
      <c r="L73" s="556" t="s">
        <v>339</v>
      </c>
      <c r="M73" s="552" t="s">
        <v>339</v>
      </c>
      <c r="N73" s="556" t="s">
        <v>340</v>
      </c>
      <c r="O73" s="552" t="s">
        <v>340</v>
      </c>
      <c r="P73" s="789"/>
    </row>
    <row r="74" spans="1:16" ht="18" customHeight="1">
      <c r="A74" s="574" t="s">
        <v>314</v>
      </c>
      <c r="B74" s="575"/>
      <c r="C74" s="576">
        <v>1727</v>
      </c>
      <c r="D74" s="576">
        <v>558</v>
      </c>
      <c r="E74" s="576">
        <v>4</v>
      </c>
      <c r="F74" s="576">
        <v>0</v>
      </c>
      <c r="G74" s="577">
        <v>951</v>
      </c>
      <c r="H74" s="679">
        <v>214</v>
      </c>
      <c r="I74" s="680">
        <v>262</v>
      </c>
      <c r="J74" s="580">
        <v>1655.1975311008453</v>
      </c>
      <c r="K74" s="617">
        <v>534.8003603672679</v>
      </c>
      <c r="L74" s="582">
        <v>3.8336943395503074</v>
      </c>
      <c r="M74" s="583">
        <v>0</v>
      </c>
      <c r="N74" s="580">
        <v>911.4608292280857</v>
      </c>
      <c r="O74" s="562">
        <v>205.10264716594148</v>
      </c>
      <c r="P74" s="585">
        <v>251.10697924054514</v>
      </c>
    </row>
    <row r="75" spans="1:16" ht="18" customHeight="1">
      <c r="A75" s="574"/>
      <c r="B75" s="575" t="s">
        <v>138</v>
      </c>
      <c r="C75" s="576">
        <v>739</v>
      </c>
      <c r="D75" s="576">
        <v>311</v>
      </c>
      <c r="E75" s="577">
        <v>0</v>
      </c>
      <c r="F75" s="576">
        <v>0</v>
      </c>
      <c r="G75" s="577">
        <v>368</v>
      </c>
      <c r="H75" s="578">
        <v>60</v>
      </c>
      <c r="I75" s="579">
        <v>43</v>
      </c>
      <c r="J75" s="580">
        <v>2171.2942559130306</v>
      </c>
      <c r="K75" s="581">
        <v>913.7652416629941</v>
      </c>
      <c r="L75" s="582">
        <v>0</v>
      </c>
      <c r="M75" s="583">
        <v>0</v>
      </c>
      <c r="N75" s="580">
        <v>1081.2399001028352</v>
      </c>
      <c r="O75" s="584">
        <v>176.28911414720142</v>
      </c>
      <c r="P75" s="585">
        <v>126.34053180549435</v>
      </c>
    </row>
    <row r="76" spans="1:16" ht="18" customHeight="1">
      <c r="A76" s="574"/>
      <c r="B76" s="575" t="s">
        <v>139</v>
      </c>
      <c r="C76" s="576">
        <v>988</v>
      </c>
      <c r="D76" s="576">
        <v>247</v>
      </c>
      <c r="E76" s="577">
        <v>4</v>
      </c>
      <c r="F76" s="576">
        <v>0</v>
      </c>
      <c r="G76" s="577">
        <v>583</v>
      </c>
      <c r="H76" s="578">
        <v>154</v>
      </c>
      <c r="I76" s="579">
        <v>142</v>
      </c>
      <c r="J76" s="580">
        <v>1897.4821870978892</v>
      </c>
      <c r="K76" s="581">
        <v>474.3705467744723</v>
      </c>
      <c r="L76" s="582">
        <v>7.68211411780522</v>
      </c>
      <c r="M76" s="583">
        <v>0</v>
      </c>
      <c r="N76" s="580">
        <v>1119.668132670111</v>
      </c>
      <c r="O76" s="584">
        <v>295.761393535501</v>
      </c>
      <c r="P76" s="585">
        <v>272.71505118208535</v>
      </c>
    </row>
    <row r="77" spans="1:16" ht="18" customHeight="1">
      <c r="A77" s="574"/>
      <c r="B77" s="575" t="s">
        <v>140</v>
      </c>
      <c r="C77" s="599">
        <v>0</v>
      </c>
      <c r="D77" s="576">
        <v>0</v>
      </c>
      <c r="E77" s="577">
        <v>0</v>
      </c>
      <c r="F77" s="576">
        <v>0</v>
      </c>
      <c r="G77" s="577">
        <v>0</v>
      </c>
      <c r="H77" s="639">
        <v>0</v>
      </c>
      <c r="I77" s="579">
        <v>77</v>
      </c>
      <c r="J77" s="580">
        <v>0</v>
      </c>
      <c r="K77" s="581">
        <v>0</v>
      </c>
      <c r="L77" s="582">
        <v>0</v>
      </c>
      <c r="M77" s="583">
        <v>0</v>
      </c>
      <c r="N77" s="580">
        <v>0</v>
      </c>
      <c r="O77" s="584">
        <v>0</v>
      </c>
      <c r="P77" s="585">
        <v>422.2880333443019</v>
      </c>
    </row>
    <row r="78" spans="1:16" ht="15.75" customHeight="1">
      <c r="A78" s="630" t="s">
        <v>315</v>
      </c>
      <c r="B78" s="631"/>
      <c r="C78" s="576">
        <v>370</v>
      </c>
      <c r="D78" s="616">
        <v>0</v>
      </c>
      <c r="E78" s="616">
        <v>0</v>
      </c>
      <c r="F78" s="616">
        <v>0</v>
      </c>
      <c r="G78" s="681">
        <v>238</v>
      </c>
      <c r="H78" s="681">
        <v>132</v>
      </c>
      <c r="I78" s="616">
        <v>5</v>
      </c>
      <c r="J78" s="634">
        <v>1678.0806385777132</v>
      </c>
      <c r="K78" s="635">
        <v>0</v>
      </c>
      <c r="L78" s="636">
        <v>0</v>
      </c>
      <c r="M78" s="637">
        <v>0</v>
      </c>
      <c r="N78" s="634">
        <v>1079.414032382421</v>
      </c>
      <c r="O78" s="562">
        <v>598.6666061952923</v>
      </c>
      <c r="P78" s="638">
        <v>22.676765386185316</v>
      </c>
    </row>
    <row r="79" spans="1:16" ht="15.75" customHeight="1">
      <c r="A79" s="574"/>
      <c r="B79" s="575" t="s">
        <v>141</v>
      </c>
      <c r="C79" s="576">
        <v>305</v>
      </c>
      <c r="D79" s="651">
        <v>0</v>
      </c>
      <c r="E79" s="651">
        <v>0</v>
      </c>
      <c r="F79" s="577">
        <v>0</v>
      </c>
      <c r="G79" s="578">
        <v>208</v>
      </c>
      <c r="H79" s="578">
        <v>97</v>
      </c>
      <c r="I79" s="576">
        <v>5</v>
      </c>
      <c r="J79" s="580">
        <v>3525.603976418911</v>
      </c>
      <c r="K79" s="581">
        <v>0</v>
      </c>
      <c r="L79" s="582">
        <v>0</v>
      </c>
      <c r="M79" s="583">
        <v>0</v>
      </c>
      <c r="N79" s="580">
        <v>2404.3463183447</v>
      </c>
      <c r="O79" s="584">
        <v>1121.2576580742111</v>
      </c>
      <c r="P79" s="585">
        <v>57.79678649867067</v>
      </c>
    </row>
    <row r="80" spans="1:16" ht="15.75" customHeight="1">
      <c r="A80" s="574"/>
      <c r="B80" s="575" t="s">
        <v>142</v>
      </c>
      <c r="C80" s="576">
        <v>0</v>
      </c>
      <c r="D80" s="651">
        <v>0</v>
      </c>
      <c r="E80" s="651">
        <v>0</v>
      </c>
      <c r="F80" s="577">
        <v>0</v>
      </c>
      <c r="G80" s="578">
        <v>0</v>
      </c>
      <c r="H80" s="578">
        <v>0</v>
      </c>
      <c r="I80" s="578">
        <v>0</v>
      </c>
      <c r="J80" s="580">
        <v>0</v>
      </c>
      <c r="K80" s="581">
        <v>0</v>
      </c>
      <c r="L80" s="582">
        <v>0</v>
      </c>
      <c r="M80" s="583">
        <v>0</v>
      </c>
      <c r="N80" s="580">
        <v>0</v>
      </c>
      <c r="O80" s="584">
        <v>0</v>
      </c>
      <c r="P80" s="585">
        <v>0</v>
      </c>
    </row>
    <row r="81" spans="1:16" ht="15.75" customHeight="1">
      <c r="A81" s="574"/>
      <c r="B81" s="575" t="s">
        <v>143</v>
      </c>
      <c r="C81" s="576">
        <v>65</v>
      </c>
      <c r="D81" s="651">
        <v>0</v>
      </c>
      <c r="E81" s="651">
        <v>0</v>
      </c>
      <c r="F81" s="577">
        <v>0</v>
      </c>
      <c r="G81" s="578">
        <v>30</v>
      </c>
      <c r="H81" s="578">
        <v>35</v>
      </c>
      <c r="I81" s="576">
        <v>0</v>
      </c>
      <c r="J81" s="580">
        <v>1438.689685701638</v>
      </c>
      <c r="K81" s="581">
        <v>0</v>
      </c>
      <c r="L81" s="582">
        <v>0</v>
      </c>
      <c r="M81" s="583">
        <v>0</v>
      </c>
      <c r="N81" s="580">
        <v>664.0106241699867</v>
      </c>
      <c r="O81" s="584">
        <v>774.6790615316512</v>
      </c>
      <c r="P81" s="585">
        <v>0</v>
      </c>
    </row>
    <row r="82" spans="1:16" ht="15.75" customHeight="1">
      <c r="A82" s="618"/>
      <c r="B82" s="619" t="s">
        <v>144</v>
      </c>
      <c r="C82" s="682">
        <v>0</v>
      </c>
      <c r="D82" s="683">
        <v>0</v>
      </c>
      <c r="E82" s="683">
        <v>0</v>
      </c>
      <c r="F82" s="621">
        <v>0</v>
      </c>
      <c r="G82" s="622">
        <v>0</v>
      </c>
      <c r="H82" s="622">
        <v>0</v>
      </c>
      <c r="I82" s="620">
        <v>0</v>
      </c>
      <c r="J82" s="624">
        <v>0</v>
      </c>
      <c r="K82" s="625">
        <v>0</v>
      </c>
      <c r="L82" s="626">
        <v>0</v>
      </c>
      <c r="M82" s="627">
        <v>0</v>
      </c>
      <c r="N82" s="624">
        <v>0</v>
      </c>
      <c r="O82" s="584">
        <v>0</v>
      </c>
      <c r="P82" s="628">
        <v>0</v>
      </c>
    </row>
    <row r="83" spans="1:16" ht="15.75" customHeight="1">
      <c r="A83" s="574" t="s">
        <v>316</v>
      </c>
      <c r="B83" s="575"/>
      <c r="C83" s="576">
        <v>205</v>
      </c>
      <c r="D83" s="576">
        <v>0</v>
      </c>
      <c r="E83" s="576">
        <v>0</v>
      </c>
      <c r="F83" s="577">
        <v>0</v>
      </c>
      <c r="G83" s="578">
        <v>205</v>
      </c>
      <c r="H83" s="578">
        <v>0</v>
      </c>
      <c r="I83" s="576">
        <v>48</v>
      </c>
      <c r="J83" s="580">
        <v>402.276295133438</v>
      </c>
      <c r="K83" s="617">
        <v>0</v>
      </c>
      <c r="L83" s="582">
        <v>0</v>
      </c>
      <c r="M83" s="583">
        <v>0</v>
      </c>
      <c r="N83" s="580">
        <v>402.276295133438</v>
      </c>
      <c r="O83" s="562">
        <v>0</v>
      </c>
      <c r="P83" s="585">
        <v>94.19152276295134</v>
      </c>
    </row>
    <row r="84" spans="1:16" ht="15.75" customHeight="1">
      <c r="A84" s="574"/>
      <c r="B84" s="575" t="s">
        <v>145</v>
      </c>
      <c r="C84" s="576">
        <v>205</v>
      </c>
      <c r="D84" s="651">
        <v>0</v>
      </c>
      <c r="E84" s="651">
        <v>0</v>
      </c>
      <c r="F84" s="577">
        <v>0</v>
      </c>
      <c r="G84" s="578">
        <v>205</v>
      </c>
      <c r="H84" s="578">
        <v>0</v>
      </c>
      <c r="I84" s="576">
        <v>38</v>
      </c>
      <c r="J84" s="580">
        <v>793.9274234150497</v>
      </c>
      <c r="K84" s="581">
        <v>0</v>
      </c>
      <c r="L84" s="582">
        <v>0</v>
      </c>
      <c r="M84" s="583">
        <v>0</v>
      </c>
      <c r="N84" s="580">
        <v>793.9274234150497</v>
      </c>
      <c r="O84" s="584">
        <v>0</v>
      </c>
      <c r="P84" s="585">
        <v>147.16703458425312</v>
      </c>
    </row>
    <row r="85" spans="1:16" ht="15.75" customHeight="1">
      <c r="A85" s="574"/>
      <c r="B85" s="575" t="s">
        <v>146</v>
      </c>
      <c r="C85" s="576">
        <v>0</v>
      </c>
      <c r="D85" s="651">
        <v>0</v>
      </c>
      <c r="E85" s="651">
        <v>0</v>
      </c>
      <c r="F85" s="577">
        <v>0</v>
      </c>
      <c r="G85" s="578">
        <v>0</v>
      </c>
      <c r="H85" s="578">
        <v>0</v>
      </c>
      <c r="I85" s="576">
        <v>0</v>
      </c>
      <c r="J85" s="580">
        <v>0</v>
      </c>
      <c r="K85" s="581">
        <v>0</v>
      </c>
      <c r="L85" s="582">
        <v>0</v>
      </c>
      <c r="M85" s="583">
        <v>0</v>
      </c>
      <c r="N85" s="580">
        <v>0</v>
      </c>
      <c r="O85" s="584">
        <v>0</v>
      </c>
      <c r="P85" s="585">
        <v>0</v>
      </c>
    </row>
    <row r="86" spans="1:16" ht="15.75" customHeight="1">
      <c r="A86" s="574"/>
      <c r="B86" s="575" t="s">
        <v>147</v>
      </c>
      <c r="C86" s="576">
        <v>0</v>
      </c>
      <c r="D86" s="651">
        <v>0</v>
      </c>
      <c r="E86" s="651">
        <v>0</v>
      </c>
      <c r="F86" s="577">
        <v>0</v>
      </c>
      <c r="G86" s="578">
        <v>0</v>
      </c>
      <c r="H86" s="578">
        <v>0</v>
      </c>
      <c r="I86" s="576">
        <v>6</v>
      </c>
      <c r="J86" s="580">
        <v>0</v>
      </c>
      <c r="K86" s="581">
        <v>0</v>
      </c>
      <c r="L86" s="582">
        <v>0</v>
      </c>
      <c r="M86" s="583">
        <v>0</v>
      </c>
      <c r="N86" s="580">
        <v>0</v>
      </c>
      <c r="O86" s="584">
        <v>0</v>
      </c>
      <c r="P86" s="585">
        <v>57.240984544934165</v>
      </c>
    </row>
    <row r="87" spans="1:16" ht="15.75" customHeight="1">
      <c r="A87" s="574"/>
      <c r="B87" s="575" t="s">
        <v>148</v>
      </c>
      <c r="C87" s="576">
        <v>0</v>
      </c>
      <c r="D87" s="651">
        <v>0</v>
      </c>
      <c r="E87" s="651">
        <v>0</v>
      </c>
      <c r="F87" s="577">
        <v>0</v>
      </c>
      <c r="G87" s="578">
        <v>0</v>
      </c>
      <c r="H87" s="578">
        <v>0</v>
      </c>
      <c r="I87" s="576">
        <v>4</v>
      </c>
      <c r="J87" s="580">
        <v>0</v>
      </c>
      <c r="K87" s="581">
        <v>0</v>
      </c>
      <c r="L87" s="582">
        <v>0</v>
      </c>
      <c r="M87" s="583">
        <v>0</v>
      </c>
      <c r="N87" s="580">
        <v>0</v>
      </c>
      <c r="O87" s="584">
        <v>0</v>
      </c>
      <c r="P87" s="585">
        <v>82.90155440414507</v>
      </c>
    </row>
    <row r="88" spans="1:16" ht="15.75" customHeight="1">
      <c r="A88" s="644"/>
      <c r="B88" s="608" t="s">
        <v>149</v>
      </c>
      <c r="C88" s="646">
        <v>0</v>
      </c>
      <c r="D88" s="652">
        <v>0</v>
      </c>
      <c r="E88" s="652">
        <v>0</v>
      </c>
      <c r="F88" s="645">
        <v>0</v>
      </c>
      <c r="G88" s="610">
        <v>0</v>
      </c>
      <c r="H88" s="610">
        <v>0</v>
      </c>
      <c r="I88" s="610">
        <v>0</v>
      </c>
      <c r="J88" s="611">
        <v>0</v>
      </c>
      <c r="K88" s="648">
        <v>0</v>
      </c>
      <c r="L88" s="649">
        <v>0</v>
      </c>
      <c r="M88" s="650">
        <v>0</v>
      </c>
      <c r="N88" s="611">
        <v>0</v>
      </c>
      <c r="O88" s="587">
        <v>0</v>
      </c>
      <c r="P88" s="613">
        <v>0</v>
      </c>
    </row>
    <row r="89" spans="1:16" s="567" customFormat="1" ht="15.75" customHeight="1">
      <c r="A89" s="640" t="s">
        <v>228</v>
      </c>
      <c r="B89" s="615"/>
      <c r="C89" s="560">
        <v>2411</v>
      </c>
      <c r="D89" s="684">
        <v>645</v>
      </c>
      <c r="E89" s="684">
        <v>8</v>
      </c>
      <c r="F89" s="684">
        <v>20</v>
      </c>
      <c r="G89" s="685">
        <v>1532</v>
      </c>
      <c r="H89" s="685">
        <v>206</v>
      </c>
      <c r="I89" s="560">
        <v>114</v>
      </c>
      <c r="J89" s="593">
        <v>1207.038974692733</v>
      </c>
      <c r="K89" s="594">
        <v>322.91171243335253</v>
      </c>
      <c r="L89" s="595">
        <v>4.005106510801272</v>
      </c>
      <c r="M89" s="596">
        <v>10.012766277003179</v>
      </c>
      <c r="N89" s="593">
        <v>766.9778968184435</v>
      </c>
      <c r="O89" s="584">
        <v>103.13149265313275</v>
      </c>
      <c r="P89" s="597">
        <v>57.07276777891811</v>
      </c>
    </row>
    <row r="90" spans="1:16" ht="15.75" customHeight="1">
      <c r="A90" s="630" t="s">
        <v>317</v>
      </c>
      <c r="B90" s="631"/>
      <c r="C90" s="686">
        <v>964</v>
      </c>
      <c r="D90" s="687">
        <v>100</v>
      </c>
      <c r="E90" s="687">
        <v>4</v>
      </c>
      <c r="F90" s="632">
        <v>0</v>
      </c>
      <c r="G90" s="681">
        <v>860</v>
      </c>
      <c r="H90" s="681">
        <v>0</v>
      </c>
      <c r="I90" s="616">
        <v>71</v>
      </c>
      <c r="J90" s="634">
        <v>906.1853731904494</v>
      </c>
      <c r="K90" s="635">
        <v>94.00263207369807</v>
      </c>
      <c r="L90" s="636">
        <v>3.7601052829479222</v>
      </c>
      <c r="M90" s="637">
        <v>0</v>
      </c>
      <c r="N90" s="634">
        <v>808.4226358338033</v>
      </c>
      <c r="O90" s="562">
        <v>0</v>
      </c>
      <c r="P90" s="638">
        <v>66.74186877232563</v>
      </c>
    </row>
    <row r="91" spans="1:16" ht="15.75" customHeight="1">
      <c r="A91" s="574"/>
      <c r="B91" s="575" t="s">
        <v>150</v>
      </c>
      <c r="C91" s="576">
        <v>657</v>
      </c>
      <c r="D91" s="651">
        <v>100</v>
      </c>
      <c r="E91" s="651">
        <v>4</v>
      </c>
      <c r="F91" s="577">
        <v>0</v>
      </c>
      <c r="G91" s="578">
        <v>553</v>
      </c>
      <c r="H91" s="576">
        <v>0</v>
      </c>
      <c r="I91" s="576">
        <v>65</v>
      </c>
      <c r="J91" s="580">
        <v>1389.8290742934507</v>
      </c>
      <c r="K91" s="581">
        <v>211.5417160264004</v>
      </c>
      <c r="L91" s="582">
        <v>8.461668641056017</v>
      </c>
      <c r="M91" s="583">
        <v>0</v>
      </c>
      <c r="N91" s="580">
        <v>1169.8256896259943</v>
      </c>
      <c r="O91" s="584">
        <v>0</v>
      </c>
      <c r="P91" s="585">
        <v>137.50211541716027</v>
      </c>
    </row>
    <row r="92" spans="1:16" ht="15.75" customHeight="1">
      <c r="A92" s="574"/>
      <c r="B92" s="575" t="s">
        <v>151</v>
      </c>
      <c r="C92" s="576">
        <v>0</v>
      </c>
      <c r="D92" s="651">
        <v>0</v>
      </c>
      <c r="E92" s="651">
        <v>0</v>
      </c>
      <c r="F92" s="577">
        <v>0</v>
      </c>
      <c r="G92" s="578">
        <v>0</v>
      </c>
      <c r="H92" s="576">
        <v>0</v>
      </c>
      <c r="I92" s="576">
        <v>0</v>
      </c>
      <c r="J92" s="580">
        <v>0</v>
      </c>
      <c r="K92" s="581">
        <v>0</v>
      </c>
      <c r="L92" s="582">
        <v>0</v>
      </c>
      <c r="M92" s="583">
        <v>0</v>
      </c>
      <c r="N92" s="580">
        <v>0</v>
      </c>
      <c r="O92" s="584">
        <v>0</v>
      </c>
      <c r="P92" s="585">
        <v>0</v>
      </c>
    </row>
    <row r="93" spans="1:16" ht="15.75" customHeight="1">
      <c r="A93" s="574"/>
      <c r="B93" s="575" t="s">
        <v>152</v>
      </c>
      <c r="C93" s="576">
        <v>0</v>
      </c>
      <c r="D93" s="651">
        <v>0</v>
      </c>
      <c r="E93" s="651">
        <v>0</v>
      </c>
      <c r="F93" s="577">
        <v>0</v>
      </c>
      <c r="G93" s="578">
        <v>0</v>
      </c>
      <c r="H93" s="576">
        <v>0</v>
      </c>
      <c r="I93" s="576">
        <v>0</v>
      </c>
      <c r="J93" s="580">
        <v>0</v>
      </c>
      <c r="K93" s="581">
        <v>0</v>
      </c>
      <c r="L93" s="582">
        <v>0</v>
      </c>
      <c r="M93" s="583">
        <v>0</v>
      </c>
      <c r="N93" s="580">
        <v>0</v>
      </c>
      <c r="O93" s="584">
        <v>0</v>
      </c>
      <c r="P93" s="585">
        <v>0</v>
      </c>
    </row>
    <row r="94" spans="1:16" ht="15.75" customHeight="1">
      <c r="A94" s="574"/>
      <c r="B94" s="575" t="s">
        <v>153</v>
      </c>
      <c r="C94" s="576">
        <v>102</v>
      </c>
      <c r="D94" s="651">
        <v>0</v>
      </c>
      <c r="E94" s="651">
        <v>0</v>
      </c>
      <c r="F94" s="577">
        <v>0</v>
      </c>
      <c r="G94" s="578">
        <v>102</v>
      </c>
      <c r="H94" s="576">
        <v>0</v>
      </c>
      <c r="I94" s="576">
        <v>0</v>
      </c>
      <c r="J94" s="580">
        <v>735.0291849823449</v>
      </c>
      <c r="K94" s="581">
        <v>0</v>
      </c>
      <c r="L94" s="582">
        <v>0</v>
      </c>
      <c r="M94" s="583">
        <v>0</v>
      </c>
      <c r="N94" s="580">
        <v>735.0291849823449</v>
      </c>
      <c r="O94" s="584">
        <v>0</v>
      </c>
      <c r="P94" s="585">
        <v>0</v>
      </c>
    </row>
    <row r="95" spans="1:16" ht="15.75" customHeight="1">
      <c r="A95" s="574"/>
      <c r="B95" s="575" t="s">
        <v>154</v>
      </c>
      <c r="C95" s="576">
        <v>150</v>
      </c>
      <c r="D95" s="651">
        <v>0</v>
      </c>
      <c r="E95" s="651">
        <v>0</v>
      </c>
      <c r="F95" s="577">
        <v>0</v>
      </c>
      <c r="G95" s="578">
        <v>150</v>
      </c>
      <c r="H95" s="576">
        <v>0</v>
      </c>
      <c r="I95" s="576">
        <v>0</v>
      </c>
      <c r="J95" s="580">
        <v>818.4199039720646</v>
      </c>
      <c r="K95" s="581">
        <v>0</v>
      </c>
      <c r="L95" s="582">
        <v>0</v>
      </c>
      <c r="M95" s="583">
        <v>0</v>
      </c>
      <c r="N95" s="580">
        <v>818.4199039720646</v>
      </c>
      <c r="O95" s="584">
        <v>0</v>
      </c>
      <c r="P95" s="585">
        <v>0</v>
      </c>
    </row>
    <row r="96" spans="1:16" ht="15.75" customHeight="1">
      <c r="A96" s="574"/>
      <c r="B96" s="575" t="s">
        <v>155</v>
      </c>
      <c r="C96" s="576">
        <v>55</v>
      </c>
      <c r="D96" s="651">
        <v>0</v>
      </c>
      <c r="E96" s="651">
        <v>0</v>
      </c>
      <c r="F96" s="577">
        <v>0</v>
      </c>
      <c r="G96" s="578">
        <v>55</v>
      </c>
      <c r="H96" s="576">
        <v>0</v>
      </c>
      <c r="I96" s="576">
        <v>0</v>
      </c>
      <c r="J96" s="580">
        <v>490.10871502405985</v>
      </c>
      <c r="K96" s="581">
        <v>0</v>
      </c>
      <c r="L96" s="582">
        <v>0</v>
      </c>
      <c r="M96" s="583">
        <v>0</v>
      </c>
      <c r="N96" s="580">
        <v>490.10871502405985</v>
      </c>
      <c r="O96" s="584">
        <v>0</v>
      </c>
      <c r="P96" s="585">
        <v>0</v>
      </c>
    </row>
    <row r="97" spans="1:16" ht="15.75" customHeight="1">
      <c r="A97" s="618"/>
      <c r="B97" s="619" t="s">
        <v>156</v>
      </c>
      <c r="C97" s="682">
        <v>0</v>
      </c>
      <c r="D97" s="683">
        <v>0</v>
      </c>
      <c r="E97" s="683">
        <v>0</v>
      </c>
      <c r="F97" s="621">
        <v>0</v>
      </c>
      <c r="G97" s="622">
        <v>0</v>
      </c>
      <c r="H97" s="622">
        <v>0</v>
      </c>
      <c r="I97" s="620">
        <v>6</v>
      </c>
      <c r="J97" s="624">
        <v>0</v>
      </c>
      <c r="K97" s="625">
        <v>0</v>
      </c>
      <c r="L97" s="626">
        <v>0</v>
      </c>
      <c r="M97" s="627">
        <v>0</v>
      </c>
      <c r="N97" s="624">
        <v>0</v>
      </c>
      <c r="O97" s="584">
        <v>0</v>
      </c>
      <c r="P97" s="628">
        <v>106.06328442637441</v>
      </c>
    </row>
    <row r="98" spans="1:16" ht="15.75" customHeight="1">
      <c r="A98" s="574" t="s">
        <v>318</v>
      </c>
      <c r="B98" s="575"/>
      <c r="C98" s="686">
        <v>330</v>
      </c>
      <c r="D98" s="651">
        <v>0</v>
      </c>
      <c r="E98" s="651">
        <v>0</v>
      </c>
      <c r="F98" s="577">
        <v>0</v>
      </c>
      <c r="G98" s="578">
        <v>160</v>
      </c>
      <c r="H98" s="578">
        <v>170</v>
      </c>
      <c r="I98" s="576">
        <v>19</v>
      </c>
      <c r="J98" s="580">
        <v>1199.7818578440283</v>
      </c>
      <c r="K98" s="617">
        <v>0</v>
      </c>
      <c r="L98" s="582">
        <v>0</v>
      </c>
      <c r="M98" s="583">
        <v>0</v>
      </c>
      <c r="N98" s="580">
        <v>581.7124159243773</v>
      </c>
      <c r="O98" s="562">
        <v>618.069441919651</v>
      </c>
      <c r="P98" s="585">
        <v>69.07834939101981</v>
      </c>
    </row>
    <row r="99" spans="1:16" ht="15.75" customHeight="1">
      <c r="A99" s="574"/>
      <c r="B99" s="575" t="s">
        <v>157</v>
      </c>
      <c r="C99" s="576">
        <v>50</v>
      </c>
      <c r="D99" s="651">
        <v>0</v>
      </c>
      <c r="E99" s="651">
        <v>0</v>
      </c>
      <c r="F99" s="577">
        <v>0</v>
      </c>
      <c r="G99" s="578">
        <v>50</v>
      </c>
      <c r="H99" s="576">
        <v>0</v>
      </c>
      <c r="I99" s="576">
        <v>19</v>
      </c>
      <c r="J99" s="580">
        <v>762.0789513793629</v>
      </c>
      <c r="K99" s="581">
        <v>0</v>
      </c>
      <c r="L99" s="582">
        <v>0</v>
      </c>
      <c r="M99" s="583">
        <v>0</v>
      </c>
      <c r="N99" s="580">
        <v>762.0789513793629</v>
      </c>
      <c r="O99" s="584">
        <v>0</v>
      </c>
      <c r="P99" s="585">
        <v>289.5900015241579</v>
      </c>
    </row>
    <row r="100" spans="1:16" ht="15.75" customHeight="1">
      <c r="A100" s="574"/>
      <c r="B100" s="575" t="s">
        <v>158</v>
      </c>
      <c r="C100" s="576">
        <v>190</v>
      </c>
      <c r="D100" s="651">
        <v>0</v>
      </c>
      <c r="E100" s="651">
        <v>0</v>
      </c>
      <c r="F100" s="577">
        <v>0</v>
      </c>
      <c r="G100" s="578">
        <v>110</v>
      </c>
      <c r="H100" s="578">
        <v>80</v>
      </c>
      <c r="I100" s="576">
        <v>0</v>
      </c>
      <c r="J100" s="580">
        <v>1717.1260732037958</v>
      </c>
      <c r="K100" s="581">
        <v>0</v>
      </c>
      <c r="L100" s="582">
        <v>0</v>
      </c>
      <c r="M100" s="583">
        <v>0</v>
      </c>
      <c r="N100" s="580">
        <v>994.1256213285134</v>
      </c>
      <c r="O100" s="584">
        <v>723.0004518752825</v>
      </c>
      <c r="P100" s="585">
        <v>0</v>
      </c>
    </row>
    <row r="101" spans="1:16" ht="15.75" customHeight="1">
      <c r="A101" s="574"/>
      <c r="B101" s="575" t="s">
        <v>159</v>
      </c>
      <c r="C101" s="576">
        <v>0</v>
      </c>
      <c r="D101" s="651">
        <v>0</v>
      </c>
      <c r="E101" s="651">
        <v>0</v>
      </c>
      <c r="F101" s="577">
        <v>0</v>
      </c>
      <c r="G101" s="578">
        <v>0</v>
      </c>
      <c r="H101" s="578">
        <v>0</v>
      </c>
      <c r="I101" s="578">
        <v>0</v>
      </c>
      <c r="J101" s="580">
        <v>0</v>
      </c>
      <c r="K101" s="581">
        <v>0</v>
      </c>
      <c r="L101" s="582">
        <v>0</v>
      </c>
      <c r="M101" s="583">
        <v>0</v>
      </c>
      <c r="N101" s="580">
        <v>0</v>
      </c>
      <c r="O101" s="584">
        <v>0</v>
      </c>
      <c r="P101" s="585">
        <v>0</v>
      </c>
    </row>
    <row r="102" spans="1:16" ht="15.75" customHeight="1">
      <c r="A102" s="574"/>
      <c r="B102" s="575" t="s">
        <v>160</v>
      </c>
      <c r="C102" s="576">
        <v>90</v>
      </c>
      <c r="D102" s="651">
        <v>0</v>
      </c>
      <c r="E102" s="651">
        <v>0</v>
      </c>
      <c r="F102" s="577">
        <v>0</v>
      </c>
      <c r="G102" s="578"/>
      <c r="H102" s="578">
        <v>90</v>
      </c>
      <c r="I102" s="576">
        <v>0</v>
      </c>
      <c r="J102" s="580">
        <v>1234.2292923752057</v>
      </c>
      <c r="K102" s="581">
        <v>0</v>
      </c>
      <c r="L102" s="582">
        <v>0</v>
      </c>
      <c r="M102" s="583">
        <v>0</v>
      </c>
      <c r="N102" s="580">
        <v>0</v>
      </c>
      <c r="O102" s="584">
        <v>1234.2292923752057</v>
      </c>
      <c r="P102" s="585">
        <v>0</v>
      </c>
    </row>
    <row r="103" spans="1:16" ht="15.75" customHeight="1">
      <c r="A103" s="630" t="s">
        <v>319</v>
      </c>
      <c r="B103" s="631"/>
      <c r="C103" s="686">
        <v>1117</v>
      </c>
      <c r="D103" s="687">
        <v>545</v>
      </c>
      <c r="E103" s="687">
        <v>4</v>
      </c>
      <c r="F103" s="632">
        <v>20</v>
      </c>
      <c r="G103" s="681">
        <v>512</v>
      </c>
      <c r="H103" s="681">
        <v>36</v>
      </c>
      <c r="I103" s="616">
        <v>24</v>
      </c>
      <c r="J103" s="634">
        <v>1696.0218645611903</v>
      </c>
      <c r="K103" s="635">
        <v>827.5129061645915</v>
      </c>
      <c r="L103" s="636">
        <v>6.0734892195566355</v>
      </c>
      <c r="M103" s="637">
        <v>30.36744609778318</v>
      </c>
      <c r="N103" s="634">
        <v>777.4066201032493</v>
      </c>
      <c r="O103" s="562">
        <v>54.661402976009725</v>
      </c>
      <c r="P103" s="638">
        <v>36.440935317339815</v>
      </c>
    </row>
    <row r="104" spans="1:16" ht="15.75" customHeight="1">
      <c r="A104" s="574"/>
      <c r="B104" s="575" t="s">
        <v>161</v>
      </c>
      <c r="C104" s="576">
        <v>678</v>
      </c>
      <c r="D104" s="651">
        <v>295</v>
      </c>
      <c r="E104" s="651">
        <v>4</v>
      </c>
      <c r="F104" s="577">
        <v>20</v>
      </c>
      <c r="G104" s="578">
        <v>359</v>
      </c>
      <c r="H104" s="578">
        <v>0</v>
      </c>
      <c r="I104" s="576">
        <v>0</v>
      </c>
      <c r="J104" s="580">
        <v>5696.043014366126</v>
      </c>
      <c r="K104" s="581">
        <v>2478.3667982861466</v>
      </c>
      <c r="L104" s="582">
        <v>33.60497353608334</v>
      </c>
      <c r="M104" s="583">
        <v>168.0248676804167</v>
      </c>
      <c r="N104" s="580">
        <v>3016.0463748634797</v>
      </c>
      <c r="O104" s="584">
        <v>0</v>
      </c>
      <c r="P104" s="585">
        <v>0</v>
      </c>
    </row>
    <row r="105" spans="1:16" ht="15.75" customHeight="1">
      <c r="A105" s="574"/>
      <c r="B105" s="575" t="s">
        <v>162</v>
      </c>
      <c r="C105" s="576">
        <v>0</v>
      </c>
      <c r="D105" s="651">
        <v>0</v>
      </c>
      <c r="E105" s="651">
        <v>0</v>
      </c>
      <c r="F105" s="577">
        <v>0</v>
      </c>
      <c r="G105" s="578">
        <v>0</v>
      </c>
      <c r="H105" s="578">
        <v>0</v>
      </c>
      <c r="I105" s="576">
        <v>19</v>
      </c>
      <c r="J105" s="580">
        <v>0</v>
      </c>
      <c r="K105" s="581">
        <v>0</v>
      </c>
      <c r="L105" s="582">
        <v>0</v>
      </c>
      <c r="M105" s="583">
        <v>0</v>
      </c>
      <c r="N105" s="580">
        <v>0</v>
      </c>
      <c r="O105" s="584">
        <v>0</v>
      </c>
      <c r="P105" s="585">
        <v>219.24763443341797</v>
      </c>
    </row>
    <row r="106" spans="1:16" ht="15.75" customHeight="1">
      <c r="A106" s="574"/>
      <c r="B106" s="575" t="s">
        <v>163</v>
      </c>
      <c r="C106" s="576">
        <v>0</v>
      </c>
      <c r="D106" s="651">
        <v>0</v>
      </c>
      <c r="E106" s="651">
        <v>0</v>
      </c>
      <c r="F106" s="577">
        <v>0</v>
      </c>
      <c r="G106" s="578">
        <v>0</v>
      </c>
      <c r="H106" s="578">
        <v>0</v>
      </c>
      <c r="I106" s="576">
        <v>0</v>
      </c>
      <c r="J106" s="580">
        <v>0</v>
      </c>
      <c r="K106" s="581">
        <v>0</v>
      </c>
      <c r="L106" s="582">
        <v>0</v>
      </c>
      <c r="M106" s="583">
        <v>0</v>
      </c>
      <c r="N106" s="580">
        <v>0</v>
      </c>
      <c r="O106" s="584">
        <v>0</v>
      </c>
      <c r="P106" s="585">
        <v>0</v>
      </c>
    </row>
    <row r="107" spans="1:16" ht="15.75" customHeight="1">
      <c r="A107" s="574"/>
      <c r="B107" s="575" t="s">
        <v>164</v>
      </c>
      <c r="C107" s="576">
        <v>0</v>
      </c>
      <c r="D107" s="651">
        <v>0</v>
      </c>
      <c r="E107" s="651">
        <v>0</v>
      </c>
      <c r="F107" s="577">
        <v>0</v>
      </c>
      <c r="G107" s="578">
        <v>0</v>
      </c>
      <c r="H107" s="578">
        <v>0</v>
      </c>
      <c r="I107" s="576">
        <v>0</v>
      </c>
      <c r="J107" s="580">
        <v>0</v>
      </c>
      <c r="K107" s="581">
        <v>0</v>
      </c>
      <c r="L107" s="582">
        <v>0</v>
      </c>
      <c r="M107" s="583">
        <v>0</v>
      </c>
      <c r="N107" s="580">
        <v>0</v>
      </c>
      <c r="O107" s="584">
        <v>0</v>
      </c>
      <c r="P107" s="585">
        <v>0</v>
      </c>
    </row>
    <row r="108" spans="1:16" ht="15.75" customHeight="1">
      <c r="A108" s="574"/>
      <c r="B108" s="575" t="s">
        <v>165</v>
      </c>
      <c r="C108" s="576">
        <v>0</v>
      </c>
      <c r="D108" s="651">
        <v>0</v>
      </c>
      <c r="E108" s="651">
        <v>0</v>
      </c>
      <c r="F108" s="577">
        <v>0</v>
      </c>
      <c r="G108" s="578">
        <v>0</v>
      </c>
      <c r="H108" s="578">
        <v>0</v>
      </c>
      <c r="I108" s="576">
        <v>0</v>
      </c>
      <c r="J108" s="580">
        <v>0</v>
      </c>
      <c r="K108" s="581">
        <v>0</v>
      </c>
      <c r="L108" s="582">
        <v>0</v>
      </c>
      <c r="M108" s="583">
        <v>0</v>
      </c>
      <c r="N108" s="580">
        <v>0</v>
      </c>
      <c r="O108" s="584">
        <v>0</v>
      </c>
      <c r="P108" s="585">
        <v>0</v>
      </c>
    </row>
    <row r="109" spans="1:16" ht="15.75" customHeight="1">
      <c r="A109" s="574"/>
      <c r="B109" s="575" t="s">
        <v>166</v>
      </c>
      <c r="C109" s="576">
        <v>139</v>
      </c>
      <c r="D109" s="651">
        <v>0</v>
      </c>
      <c r="E109" s="651">
        <v>0</v>
      </c>
      <c r="F109" s="577">
        <v>0</v>
      </c>
      <c r="G109" s="578">
        <v>103</v>
      </c>
      <c r="H109" s="578">
        <v>36</v>
      </c>
      <c r="I109" s="576">
        <v>0</v>
      </c>
      <c r="J109" s="580">
        <v>812.1530820917324</v>
      </c>
      <c r="K109" s="581">
        <v>0</v>
      </c>
      <c r="L109" s="582">
        <v>0</v>
      </c>
      <c r="M109" s="583">
        <v>0</v>
      </c>
      <c r="N109" s="580">
        <v>601.8112766579025</v>
      </c>
      <c r="O109" s="584">
        <v>210.34180543382996</v>
      </c>
      <c r="P109" s="585">
        <v>0</v>
      </c>
    </row>
    <row r="110" spans="1:16" ht="15.75" customHeight="1">
      <c r="A110" s="574"/>
      <c r="B110" s="575" t="s">
        <v>167</v>
      </c>
      <c r="C110" s="576">
        <v>50</v>
      </c>
      <c r="D110" s="651">
        <v>0</v>
      </c>
      <c r="E110" s="651">
        <v>0</v>
      </c>
      <c r="F110" s="577">
        <v>0</v>
      </c>
      <c r="G110" s="578">
        <v>50</v>
      </c>
      <c r="H110" s="578">
        <v>0</v>
      </c>
      <c r="I110" s="576">
        <v>0</v>
      </c>
      <c r="J110" s="580">
        <v>783.3307222309259</v>
      </c>
      <c r="K110" s="581">
        <v>0</v>
      </c>
      <c r="L110" s="582">
        <v>0</v>
      </c>
      <c r="M110" s="583">
        <v>0</v>
      </c>
      <c r="N110" s="580">
        <v>783.3307222309259</v>
      </c>
      <c r="O110" s="584">
        <v>0</v>
      </c>
      <c r="P110" s="585">
        <v>0</v>
      </c>
    </row>
    <row r="111" spans="1:16" ht="15.75" customHeight="1">
      <c r="A111" s="644"/>
      <c r="B111" s="608" t="s">
        <v>168</v>
      </c>
      <c r="C111" s="646">
        <v>250</v>
      </c>
      <c r="D111" s="652">
        <v>250</v>
      </c>
      <c r="E111" s="652">
        <v>0</v>
      </c>
      <c r="F111" s="645">
        <v>0</v>
      </c>
      <c r="G111" s="610">
        <v>0</v>
      </c>
      <c r="H111" s="586">
        <v>0</v>
      </c>
      <c r="I111" s="586">
        <v>5</v>
      </c>
      <c r="J111" s="611">
        <v>3326.67997338656</v>
      </c>
      <c r="K111" s="648">
        <v>3326.67997338656</v>
      </c>
      <c r="L111" s="649">
        <v>0</v>
      </c>
      <c r="M111" s="650">
        <v>0</v>
      </c>
      <c r="N111" s="611">
        <v>0</v>
      </c>
      <c r="O111" s="587">
        <v>0</v>
      </c>
      <c r="P111" s="613">
        <v>66.53359946773121</v>
      </c>
    </row>
    <row r="112" spans="1:16" s="567" customFormat="1" ht="15.75" customHeight="1">
      <c r="A112" s="640" t="s">
        <v>232</v>
      </c>
      <c r="B112" s="615"/>
      <c r="C112" s="560">
        <v>1559</v>
      </c>
      <c r="D112" s="684">
        <v>266</v>
      </c>
      <c r="E112" s="684">
        <v>4</v>
      </c>
      <c r="F112" s="684">
        <v>50</v>
      </c>
      <c r="G112" s="685">
        <v>858</v>
      </c>
      <c r="H112" s="685">
        <v>381</v>
      </c>
      <c r="I112" s="560">
        <v>112</v>
      </c>
      <c r="J112" s="593">
        <v>1308.4786732244472</v>
      </c>
      <c r="K112" s="594">
        <v>223.2555016534336</v>
      </c>
      <c r="L112" s="595">
        <v>3.3572255887734377</v>
      </c>
      <c r="M112" s="596">
        <v>41.96531985966797</v>
      </c>
      <c r="N112" s="593">
        <v>720.1248887919023</v>
      </c>
      <c r="O112" s="688">
        <v>319.7757373306699</v>
      </c>
      <c r="P112" s="597">
        <v>94.00231648565625</v>
      </c>
    </row>
    <row r="113" spans="1:16" ht="15.75" customHeight="1">
      <c r="A113" s="630" t="s">
        <v>320</v>
      </c>
      <c r="B113" s="631"/>
      <c r="C113" s="686">
        <v>1202</v>
      </c>
      <c r="D113" s="687">
        <v>266</v>
      </c>
      <c r="E113" s="687">
        <v>4</v>
      </c>
      <c r="F113" s="632">
        <v>50</v>
      </c>
      <c r="G113" s="681">
        <v>614</v>
      </c>
      <c r="H113" s="681">
        <v>268</v>
      </c>
      <c r="I113" s="616">
        <v>53</v>
      </c>
      <c r="J113" s="634">
        <v>1653.59746870271</v>
      </c>
      <c r="K113" s="635">
        <v>365.9375429907828</v>
      </c>
      <c r="L113" s="636">
        <v>5.502820195350117</v>
      </c>
      <c r="M113" s="637">
        <v>68.78525244187645</v>
      </c>
      <c r="N113" s="634">
        <v>844.6828999862429</v>
      </c>
      <c r="O113" s="584">
        <v>368.6889530884579</v>
      </c>
      <c r="P113" s="638">
        <v>72.91236758838905</v>
      </c>
    </row>
    <row r="114" spans="1:16" ht="15.75" customHeight="1">
      <c r="A114" s="574"/>
      <c r="B114" s="575" t="s">
        <v>169</v>
      </c>
      <c r="C114" s="576">
        <v>575</v>
      </c>
      <c r="D114" s="651">
        <v>0</v>
      </c>
      <c r="E114" s="651">
        <v>4</v>
      </c>
      <c r="F114" s="577">
        <v>50</v>
      </c>
      <c r="G114" s="578">
        <v>521</v>
      </c>
      <c r="H114" s="578">
        <v>0</v>
      </c>
      <c r="I114" s="576">
        <v>34</v>
      </c>
      <c r="J114" s="580">
        <v>5699.8413957176845</v>
      </c>
      <c r="K114" s="581">
        <v>0</v>
      </c>
      <c r="L114" s="582">
        <v>39.65107057890563</v>
      </c>
      <c r="M114" s="583">
        <v>495.63838223632035</v>
      </c>
      <c r="N114" s="580">
        <v>5164.551942902458</v>
      </c>
      <c r="O114" s="584">
        <v>0</v>
      </c>
      <c r="P114" s="585">
        <v>337.0340999206979</v>
      </c>
    </row>
    <row r="115" spans="1:16" ht="15.75" customHeight="1">
      <c r="A115" s="574"/>
      <c r="B115" s="575" t="s">
        <v>170</v>
      </c>
      <c r="C115" s="576">
        <v>627</v>
      </c>
      <c r="D115" s="651">
        <v>266</v>
      </c>
      <c r="E115" s="651">
        <v>0</v>
      </c>
      <c r="F115" s="577">
        <v>0</v>
      </c>
      <c r="G115" s="578">
        <v>93</v>
      </c>
      <c r="H115" s="578">
        <v>268</v>
      </c>
      <c r="I115" s="576">
        <v>10</v>
      </c>
      <c r="J115" s="580">
        <v>3250.3888024883363</v>
      </c>
      <c r="K115" s="581">
        <v>1378.952825298082</v>
      </c>
      <c r="L115" s="582">
        <v>0</v>
      </c>
      <c r="M115" s="583">
        <v>0</v>
      </c>
      <c r="N115" s="580">
        <v>482.11508553654744</v>
      </c>
      <c r="O115" s="584">
        <v>1389.3208916537067</v>
      </c>
      <c r="P115" s="585">
        <v>51.84033177812338</v>
      </c>
    </row>
    <row r="116" spans="1:16" ht="15.75" customHeight="1">
      <c r="A116" s="574"/>
      <c r="B116" s="575" t="s">
        <v>171</v>
      </c>
      <c r="C116" s="576">
        <v>0</v>
      </c>
      <c r="D116" s="651">
        <v>0</v>
      </c>
      <c r="E116" s="651">
        <v>0</v>
      </c>
      <c r="F116" s="577">
        <v>0</v>
      </c>
      <c r="G116" s="578">
        <v>0</v>
      </c>
      <c r="H116" s="578">
        <v>0</v>
      </c>
      <c r="I116" s="576">
        <v>9</v>
      </c>
      <c r="J116" s="580">
        <v>0</v>
      </c>
      <c r="K116" s="581">
        <v>0</v>
      </c>
      <c r="L116" s="582">
        <v>0</v>
      </c>
      <c r="M116" s="583">
        <v>0</v>
      </c>
      <c r="N116" s="580">
        <v>0</v>
      </c>
      <c r="O116" s="584">
        <v>0</v>
      </c>
      <c r="P116" s="585">
        <v>122.83335608025112</v>
      </c>
    </row>
    <row r="117" spans="1:16" ht="15.75" customHeight="1">
      <c r="A117" s="574"/>
      <c r="B117" s="575" t="s">
        <v>172</v>
      </c>
      <c r="C117" s="576">
        <v>0</v>
      </c>
      <c r="D117" s="651">
        <v>0</v>
      </c>
      <c r="E117" s="651">
        <v>0</v>
      </c>
      <c r="F117" s="577">
        <v>0</v>
      </c>
      <c r="G117" s="578">
        <v>0</v>
      </c>
      <c r="H117" s="578">
        <v>0</v>
      </c>
      <c r="I117" s="578">
        <v>0</v>
      </c>
      <c r="J117" s="580">
        <v>0</v>
      </c>
      <c r="K117" s="581">
        <v>0</v>
      </c>
      <c r="L117" s="582">
        <v>0</v>
      </c>
      <c r="M117" s="583">
        <v>0</v>
      </c>
      <c r="N117" s="580">
        <v>0</v>
      </c>
      <c r="O117" s="584">
        <v>0</v>
      </c>
      <c r="P117" s="585">
        <v>0</v>
      </c>
    </row>
    <row r="118" spans="1:16" ht="15.75" customHeight="1">
      <c r="A118" s="574"/>
      <c r="B118" s="575" t="s">
        <v>173</v>
      </c>
      <c r="C118" s="576">
        <v>0</v>
      </c>
      <c r="D118" s="651">
        <v>0</v>
      </c>
      <c r="E118" s="651">
        <v>0</v>
      </c>
      <c r="F118" s="577">
        <v>0</v>
      </c>
      <c r="G118" s="578">
        <v>0</v>
      </c>
      <c r="H118" s="578">
        <v>0</v>
      </c>
      <c r="I118" s="576">
        <v>0</v>
      </c>
      <c r="J118" s="580">
        <v>0</v>
      </c>
      <c r="K118" s="581">
        <v>0</v>
      </c>
      <c r="L118" s="582">
        <v>0</v>
      </c>
      <c r="M118" s="583">
        <v>0</v>
      </c>
      <c r="N118" s="580">
        <v>0</v>
      </c>
      <c r="O118" s="584">
        <v>0</v>
      </c>
      <c r="P118" s="585">
        <v>0</v>
      </c>
    </row>
    <row r="119" spans="1:16" ht="15.75" customHeight="1">
      <c r="A119" s="618"/>
      <c r="B119" s="619" t="s">
        <v>174</v>
      </c>
      <c r="C119" s="682">
        <v>0</v>
      </c>
      <c r="D119" s="683">
        <v>0</v>
      </c>
      <c r="E119" s="683">
        <v>0</v>
      </c>
      <c r="F119" s="621">
        <v>0</v>
      </c>
      <c r="G119" s="622">
        <v>0</v>
      </c>
      <c r="H119" s="622">
        <v>0</v>
      </c>
      <c r="I119" s="620">
        <v>0</v>
      </c>
      <c r="J119" s="624">
        <v>0</v>
      </c>
      <c r="K119" s="625">
        <v>0</v>
      </c>
      <c r="L119" s="626">
        <v>0</v>
      </c>
      <c r="M119" s="627">
        <v>0</v>
      </c>
      <c r="N119" s="624">
        <v>0</v>
      </c>
      <c r="O119" s="584">
        <v>0</v>
      </c>
      <c r="P119" s="628">
        <v>0</v>
      </c>
    </row>
    <row r="120" spans="1:16" ht="15.75" customHeight="1">
      <c r="A120" s="607" t="s">
        <v>321</v>
      </c>
      <c r="B120" s="608" t="s">
        <v>322</v>
      </c>
      <c r="C120" s="689">
        <v>357</v>
      </c>
      <c r="D120" s="652">
        <v>0</v>
      </c>
      <c r="E120" s="652">
        <v>0</v>
      </c>
      <c r="F120" s="645">
        <v>0</v>
      </c>
      <c r="G120" s="610">
        <v>244</v>
      </c>
      <c r="H120" s="610">
        <v>113</v>
      </c>
      <c r="I120" s="586">
        <v>59</v>
      </c>
      <c r="J120" s="611">
        <v>768.4690890304805</v>
      </c>
      <c r="K120" s="690">
        <v>0</v>
      </c>
      <c r="L120" s="611">
        <v>0</v>
      </c>
      <c r="M120" s="650">
        <v>0</v>
      </c>
      <c r="N120" s="611">
        <v>525.2281728947821</v>
      </c>
      <c r="O120" s="562">
        <v>243.24091613569828</v>
      </c>
      <c r="P120" s="613">
        <v>127.0018942655416</v>
      </c>
    </row>
    <row r="121" spans="1:16" s="567" customFormat="1" ht="15.75" customHeight="1">
      <c r="A121" s="614" t="s">
        <v>236</v>
      </c>
      <c r="B121" s="615"/>
      <c r="C121" s="560">
        <v>2077</v>
      </c>
      <c r="D121" s="684">
        <v>393</v>
      </c>
      <c r="E121" s="684">
        <v>4</v>
      </c>
      <c r="F121" s="684">
        <v>26</v>
      </c>
      <c r="G121" s="685">
        <v>732</v>
      </c>
      <c r="H121" s="685">
        <v>922</v>
      </c>
      <c r="I121" s="560">
        <v>239</v>
      </c>
      <c r="J121" s="593">
        <v>1314.2159313089642</v>
      </c>
      <c r="K121" s="594">
        <v>248.66964901512898</v>
      </c>
      <c r="L121" s="595">
        <v>2.5309887940471145</v>
      </c>
      <c r="M121" s="596">
        <v>16.451427161306242</v>
      </c>
      <c r="N121" s="593">
        <v>463.17094931062195</v>
      </c>
      <c r="O121" s="562">
        <v>583.3929170278599</v>
      </c>
      <c r="P121" s="597">
        <v>151.2265804443151</v>
      </c>
    </row>
    <row r="122" spans="1:16" ht="15.75" customHeight="1">
      <c r="A122" s="600" t="s">
        <v>323</v>
      </c>
      <c r="B122" s="601" t="s">
        <v>324</v>
      </c>
      <c r="C122" s="691">
        <v>865</v>
      </c>
      <c r="D122" s="692">
        <v>308</v>
      </c>
      <c r="E122" s="692">
        <v>4</v>
      </c>
      <c r="F122" s="693">
        <v>26</v>
      </c>
      <c r="G122" s="604">
        <v>427</v>
      </c>
      <c r="H122" s="604">
        <v>100</v>
      </c>
      <c r="I122" s="603">
        <v>98</v>
      </c>
      <c r="J122" s="605">
        <v>2113.415915365633</v>
      </c>
      <c r="K122" s="694">
        <v>752.5226611937745</v>
      </c>
      <c r="L122" s="605">
        <v>9.773021573945124</v>
      </c>
      <c r="M122" s="695">
        <v>63.52464023064331</v>
      </c>
      <c r="N122" s="605">
        <v>1043.270053018642</v>
      </c>
      <c r="O122" s="562">
        <v>244.3255393486281</v>
      </c>
      <c r="P122" s="606">
        <v>239.43902856165553</v>
      </c>
    </row>
    <row r="123" spans="1:16" ht="15.75" customHeight="1">
      <c r="A123" s="574" t="s">
        <v>325</v>
      </c>
      <c r="B123" s="575"/>
      <c r="C123" s="576">
        <v>582</v>
      </c>
      <c r="D123" s="651">
        <v>0</v>
      </c>
      <c r="E123" s="651">
        <v>0</v>
      </c>
      <c r="F123" s="577">
        <v>0</v>
      </c>
      <c r="G123" s="578">
        <v>264</v>
      </c>
      <c r="H123" s="578">
        <v>318</v>
      </c>
      <c r="I123" s="576">
        <v>113</v>
      </c>
      <c r="J123" s="580">
        <v>930.9318916152148</v>
      </c>
      <c r="K123" s="617">
        <v>0</v>
      </c>
      <c r="L123" s="582">
        <v>0</v>
      </c>
      <c r="M123" s="583">
        <v>0</v>
      </c>
      <c r="N123" s="580">
        <v>422.27838382545826</v>
      </c>
      <c r="O123" s="562">
        <v>508.6535077897566</v>
      </c>
      <c r="P123" s="585">
        <v>180.74794459195752</v>
      </c>
    </row>
    <row r="124" spans="1:16" ht="15.75" customHeight="1">
      <c r="A124" s="574"/>
      <c r="B124" s="575" t="s">
        <v>175</v>
      </c>
      <c r="C124" s="576">
        <v>172</v>
      </c>
      <c r="D124" s="651">
        <v>0</v>
      </c>
      <c r="E124" s="651">
        <v>0</v>
      </c>
      <c r="F124" s="577">
        <v>0</v>
      </c>
      <c r="G124" s="578">
        <v>112</v>
      </c>
      <c r="H124" s="578">
        <v>60</v>
      </c>
      <c r="I124" s="576">
        <v>38</v>
      </c>
      <c r="J124" s="580">
        <v>1031.7936412717456</v>
      </c>
      <c r="K124" s="581">
        <v>0</v>
      </c>
      <c r="L124" s="582">
        <v>0</v>
      </c>
      <c r="M124" s="583">
        <v>0</v>
      </c>
      <c r="N124" s="580">
        <v>671.865626874625</v>
      </c>
      <c r="O124" s="584">
        <v>359.9280143971206</v>
      </c>
      <c r="P124" s="585">
        <v>227.95440911817636</v>
      </c>
    </row>
    <row r="125" spans="1:16" ht="15.75" customHeight="1">
      <c r="A125" s="574"/>
      <c r="B125" s="575" t="s">
        <v>176</v>
      </c>
      <c r="C125" s="576">
        <v>152</v>
      </c>
      <c r="D125" s="651">
        <v>0</v>
      </c>
      <c r="E125" s="651">
        <v>0</v>
      </c>
      <c r="F125" s="577">
        <v>0</v>
      </c>
      <c r="G125" s="578">
        <v>102</v>
      </c>
      <c r="H125" s="578">
        <v>50</v>
      </c>
      <c r="I125" s="576">
        <v>0</v>
      </c>
      <c r="J125" s="580">
        <v>2260.2230483271373</v>
      </c>
      <c r="K125" s="581">
        <v>0</v>
      </c>
      <c r="L125" s="582">
        <v>0</v>
      </c>
      <c r="M125" s="583">
        <v>0</v>
      </c>
      <c r="N125" s="580">
        <v>1516.728624535316</v>
      </c>
      <c r="O125" s="584">
        <v>743.4944237918215</v>
      </c>
      <c r="P125" s="585">
        <v>0</v>
      </c>
    </row>
    <row r="126" spans="1:16" ht="15.75" customHeight="1">
      <c r="A126" s="574"/>
      <c r="B126" s="575" t="s">
        <v>177</v>
      </c>
      <c r="C126" s="576">
        <v>0</v>
      </c>
      <c r="D126" s="651">
        <v>0</v>
      </c>
      <c r="E126" s="651">
        <v>0</v>
      </c>
      <c r="F126" s="577">
        <v>0</v>
      </c>
      <c r="G126" s="578">
        <v>0</v>
      </c>
      <c r="H126" s="576">
        <v>0</v>
      </c>
      <c r="I126" s="576">
        <v>29</v>
      </c>
      <c r="J126" s="580">
        <v>0</v>
      </c>
      <c r="K126" s="581">
        <v>0</v>
      </c>
      <c r="L126" s="582">
        <v>0</v>
      </c>
      <c r="M126" s="583">
        <v>0</v>
      </c>
      <c r="N126" s="580">
        <v>0</v>
      </c>
      <c r="O126" s="584">
        <v>0</v>
      </c>
      <c r="P126" s="585">
        <v>285.7705951911707</v>
      </c>
    </row>
    <row r="127" spans="1:16" ht="15.75" customHeight="1">
      <c r="A127" s="574"/>
      <c r="B127" s="575" t="s">
        <v>147</v>
      </c>
      <c r="C127" s="576">
        <v>58</v>
      </c>
      <c r="D127" s="651">
        <v>0</v>
      </c>
      <c r="E127" s="651">
        <v>0</v>
      </c>
      <c r="F127" s="577">
        <v>0</v>
      </c>
      <c r="G127" s="578">
        <v>0</v>
      </c>
      <c r="H127" s="578">
        <v>58</v>
      </c>
      <c r="I127" s="576">
        <v>0</v>
      </c>
      <c r="J127" s="580">
        <v>635.4771556919031</v>
      </c>
      <c r="K127" s="581">
        <v>0</v>
      </c>
      <c r="L127" s="582">
        <v>0</v>
      </c>
      <c r="M127" s="583">
        <v>0</v>
      </c>
      <c r="N127" s="580">
        <v>0</v>
      </c>
      <c r="O127" s="584">
        <v>635.4771556919031</v>
      </c>
      <c r="P127" s="585">
        <v>0</v>
      </c>
    </row>
    <row r="128" spans="1:16" ht="15.75" customHeight="1">
      <c r="A128" s="574"/>
      <c r="B128" s="575" t="s">
        <v>178</v>
      </c>
      <c r="C128" s="576">
        <v>0</v>
      </c>
      <c r="D128" s="651">
        <v>0</v>
      </c>
      <c r="E128" s="651">
        <v>0</v>
      </c>
      <c r="F128" s="577">
        <v>0</v>
      </c>
      <c r="G128" s="578">
        <v>0</v>
      </c>
      <c r="H128" s="576">
        <v>0</v>
      </c>
      <c r="I128" s="576">
        <v>46</v>
      </c>
      <c r="J128" s="580">
        <v>0</v>
      </c>
      <c r="K128" s="581">
        <v>0</v>
      </c>
      <c r="L128" s="582">
        <v>0</v>
      </c>
      <c r="M128" s="583">
        <v>0</v>
      </c>
      <c r="N128" s="580">
        <v>0</v>
      </c>
      <c r="O128" s="584">
        <v>0</v>
      </c>
      <c r="P128" s="585">
        <v>415.42490743249346</v>
      </c>
    </row>
    <row r="129" spans="1:16" ht="15.75" customHeight="1">
      <c r="A129" s="574"/>
      <c r="B129" s="575" t="s">
        <v>179</v>
      </c>
      <c r="C129" s="576">
        <v>200</v>
      </c>
      <c r="D129" s="651">
        <v>0</v>
      </c>
      <c r="E129" s="651">
        <v>0</v>
      </c>
      <c r="F129" s="577">
        <v>0</v>
      </c>
      <c r="G129" s="578">
        <v>50</v>
      </c>
      <c r="H129" s="578">
        <v>150</v>
      </c>
      <c r="I129" s="576">
        <v>0</v>
      </c>
      <c r="J129" s="580">
        <v>2279.2022792022794</v>
      </c>
      <c r="K129" s="581">
        <v>0</v>
      </c>
      <c r="L129" s="582">
        <v>0</v>
      </c>
      <c r="M129" s="583">
        <v>0</v>
      </c>
      <c r="N129" s="580">
        <v>569.8005698005699</v>
      </c>
      <c r="O129" s="584">
        <v>1709.4017094017095</v>
      </c>
      <c r="P129" s="585">
        <v>0</v>
      </c>
    </row>
    <row r="130" spans="1:16" ht="15.75" customHeight="1">
      <c r="A130" s="630" t="s">
        <v>326</v>
      </c>
      <c r="B130" s="631"/>
      <c r="C130" s="686">
        <v>630</v>
      </c>
      <c r="D130" s="687">
        <v>85</v>
      </c>
      <c r="E130" s="687">
        <v>0</v>
      </c>
      <c r="F130" s="632">
        <v>0</v>
      </c>
      <c r="G130" s="681">
        <v>41</v>
      </c>
      <c r="H130" s="681">
        <v>504</v>
      </c>
      <c r="I130" s="616">
        <v>28</v>
      </c>
      <c r="J130" s="634">
        <v>1153.9729640619848</v>
      </c>
      <c r="K130" s="635">
        <v>155.69476499249</v>
      </c>
      <c r="L130" s="636">
        <v>0</v>
      </c>
      <c r="M130" s="637">
        <v>0</v>
      </c>
      <c r="N130" s="634">
        <v>75.09982781990695</v>
      </c>
      <c r="O130" s="562">
        <v>923.1783712495878</v>
      </c>
      <c r="P130" s="638">
        <v>51.28768729164377</v>
      </c>
    </row>
    <row r="131" spans="1:16" ht="15.75" customHeight="1">
      <c r="A131" s="574"/>
      <c r="B131" s="575" t="s">
        <v>327</v>
      </c>
      <c r="C131" s="576">
        <v>119</v>
      </c>
      <c r="D131" s="651">
        <v>0</v>
      </c>
      <c r="E131" s="651">
        <v>0</v>
      </c>
      <c r="F131" s="577">
        <v>0</v>
      </c>
      <c r="G131" s="576">
        <v>0</v>
      </c>
      <c r="H131" s="578">
        <v>119</v>
      </c>
      <c r="I131" s="578">
        <v>16</v>
      </c>
      <c r="J131" s="580">
        <v>1925.8779737821656</v>
      </c>
      <c r="K131" s="581">
        <v>0</v>
      </c>
      <c r="L131" s="582">
        <v>0</v>
      </c>
      <c r="M131" s="583">
        <v>0</v>
      </c>
      <c r="N131" s="580">
        <v>0</v>
      </c>
      <c r="O131" s="584">
        <v>1925.8779737821656</v>
      </c>
      <c r="P131" s="585">
        <v>258.9415763068458</v>
      </c>
    </row>
    <row r="132" spans="1:16" ht="15.75" customHeight="1">
      <c r="A132" s="574"/>
      <c r="B132" s="575" t="s">
        <v>181</v>
      </c>
      <c r="C132" s="576">
        <v>0</v>
      </c>
      <c r="D132" s="651">
        <v>0</v>
      </c>
      <c r="E132" s="651">
        <v>0</v>
      </c>
      <c r="F132" s="577">
        <v>0</v>
      </c>
      <c r="G132" s="578">
        <v>0</v>
      </c>
      <c r="H132" s="578">
        <v>0</v>
      </c>
      <c r="I132" s="576">
        <v>0</v>
      </c>
      <c r="J132" s="580">
        <v>0</v>
      </c>
      <c r="K132" s="581">
        <v>0</v>
      </c>
      <c r="L132" s="582">
        <v>0</v>
      </c>
      <c r="M132" s="583">
        <v>0</v>
      </c>
      <c r="N132" s="580">
        <v>0</v>
      </c>
      <c r="O132" s="584">
        <v>0</v>
      </c>
      <c r="P132" s="585">
        <v>0</v>
      </c>
    </row>
    <row r="133" spans="1:16" ht="15.75" customHeight="1">
      <c r="A133" s="574"/>
      <c r="B133" s="575" t="s">
        <v>182</v>
      </c>
      <c r="C133" s="576">
        <v>341</v>
      </c>
      <c r="D133" s="651">
        <v>0</v>
      </c>
      <c r="E133" s="651">
        <v>0</v>
      </c>
      <c r="F133" s="577">
        <v>0</v>
      </c>
      <c r="G133" s="578">
        <v>41</v>
      </c>
      <c r="H133" s="578">
        <v>300</v>
      </c>
      <c r="I133" s="576">
        <v>9</v>
      </c>
      <c r="J133" s="580">
        <v>2048.909451421018</v>
      </c>
      <c r="K133" s="581">
        <v>0</v>
      </c>
      <c r="L133" s="582">
        <v>0</v>
      </c>
      <c r="M133" s="583">
        <v>0</v>
      </c>
      <c r="N133" s="580">
        <v>246.3498167397705</v>
      </c>
      <c r="O133" s="584">
        <v>1802.5596346812472</v>
      </c>
      <c r="P133" s="585">
        <v>54.07678904043742</v>
      </c>
    </row>
    <row r="134" spans="1:16" ht="15.75" customHeight="1" thickBot="1">
      <c r="A134" s="656"/>
      <c r="B134" s="657" t="s">
        <v>183</v>
      </c>
      <c r="C134" s="696">
        <v>170</v>
      </c>
      <c r="D134" s="697">
        <v>85</v>
      </c>
      <c r="E134" s="697">
        <v>0</v>
      </c>
      <c r="F134" s="659">
        <v>0</v>
      </c>
      <c r="G134" s="658">
        <v>0</v>
      </c>
      <c r="H134" s="660">
        <v>85</v>
      </c>
      <c r="I134" s="658">
        <v>3</v>
      </c>
      <c r="J134" s="662">
        <v>875.3861997940269</v>
      </c>
      <c r="K134" s="698">
        <v>437.69309989701344</v>
      </c>
      <c r="L134" s="664">
        <v>0</v>
      </c>
      <c r="M134" s="663">
        <v>0</v>
      </c>
      <c r="N134" s="662">
        <v>0</v>
      </c>
      <c r="O134" s="665">
        <v>437.69309989701344</v>
      </c>
      <c r="P134" s="666">
        <v>15.44799176107106</v>
      </c>
    </row>
    <row r="135" spans="1:16" ht="14.25">
      <c r="A135" s="699"/>
      <c r="B135" s="699"/>
      <c r="C135" s="699"/>
      <c r="D135" s="700"/>
      <c r="E135" s="699"/>
      <c r="F135" s="699"/>
      <c r="G135" s="699"/>
      <c r="H135" s="699"/>
      <c r="I135" s="699"/>
      <c r="J135" s="699"/>
      <c r="K135" s="699"/>
      <c r="L135" s="699"/>
      <c r="M135" s="699"/>
      <c r="N135" s="699"/>
      <c r="O135" s="699"/>
      <c r="P135" s="699"/>
    </row>
    <row r="136" spans="1:16" ht="14.25">
      <c r="A136" s="538"/>
      <c r="B136" s="538"/>
      <c r="C136" s="538"/>
      <c r="D136" s="701"/>
      <c r="E136" s="538"/>
      <c r="F136" s="538"/>
      <c r="G136" s="538"/>
      <c r="H136" s="538"/>
      <c r="I136" s="538"/>
      <c r="J136" s="538"/>
      <c r="K136" s="702" t="s">
        <v>184</v>
      </c>
      <c r="L136" s="538"/>
      <c r="M136" s="538"/>
      <c r="N136" s="538"/>
      <c r="O136" s="538"/>
      <c r="P136" s="538"/>
    </row>
    <row r="137" spans="1:16" ht="14.25">
      <c r="A137" s="538"/>
      <c r="B137" s="538"/>
      <c r="C137" s="538"/>
      <c r="D137" s="538"/>
      <c r="E137" s="538"/>
      <c r="F137" s="538"/>
      <c r="G137" s="538"/>
      <c r="H137" s="538"/>
      <c r="I137" s="538"/>
      <c r="J137" s="538"/>
      <c r="K137" s="538"/>
      <c r="L137" s="538"/>
      <c r="M137" s="538"/>
      <c r="N137" s="538"/>
      <c r="O137" s="538"/>
      <c r="P137" s="538"/>
    </row>
    <row r="138" spans="1:16" ht="14.25">
      <c r="A138" s="538"/>
      <c r="B138" s="538"/>
      <c r="C138" s="538"/>
      <c r="D138" s="538"/>
      <c r="E138" s="538"/>
      <c r="F138" s="538"/>
      <c r="G138" s="538"/>
      <c r="H138" s="538"/>
      <c r="I138" s="538"/>
      <c r="J138" s="538"/>
      <c r="K138" s="538"/>
      <c r="L138" s="538"/>
      <c r="M138" s="538"/>
      <c r="N138" s="538"/>
      <c r="O138" s="538"/>
      <c r="P138" s="538"/>
    </row>
    <row r="139" spans="1:16" ht="14.25">
      <c r="A139" s="538"/>
      <c r="B139" s="538"/>
      <c r="C139" s="538"/>
      <c r="D139" s="538"/>
      <c r="E139" s="538"/>
      <c r="F139" s="538"/>
      <c r="G139" s="538"/>
      <c r="H139" s="538"/>
      <c r="I139" s="538"/>
      <c r="J139" s="538"/>
      <c r="K139" s="538"/>
      <c r="L139" s="538"/>
      <c r="M139" s="538"/>
      <c r="N139" s="538"/>
      <c r="O139" s="538"/>
      <c r="P139" s="538"/>
    </row>
    <row r="140" spans="1:16" ht="14.25">
      <c r="A140" s="538"/>
      <c r="B140" s="538"/>
      <c r="C140" s="538"/>
      <c r="D140" s="538"/>
      <c r="E140" s="538"/>
      <c r="F140" s="538"/>
      <c r="G140" s="538"/>
      <c r="H140" s="538"/>
      <c r="I140" s="538"/>
      <c r="J140" s="538"/>
      <c r="K140" s="538"/>
      <c r="L140" s="538"/>
      <c r="M140" s="538"/>
      <c r="N140" s="538"/>
      <c r="O140" s="538"/>
      <c r="P140" s="538"/>
    </row>
    <row r="141" spans="1:16" ht="14.25">
      <c r="A141" s="538"/>
      <c r="B141" s="538"/>
      <c r="C141" s="538"/>
      <c r="D141" s="538"/>
      <c r="E141" s="538"/>
      <c r="F141" s="538"/>
      <c r="G141" s="538"/>
      <c r="H141" s="538"/>
      <c r="I141" s="538"/>
      <c r="J141" s="538"/>
      <c r="K141" s="538"/>
      <c r="L141" s="538"/>
      <c r="M141" s="538"/>
      <c r="N141" s="538"/>
      <c r="O141" s="538"/>
      <c r="P141" s="538"/>
    </row>
    <row r="142" spans="1:16" ht="14.25">
      <c r="A142" s="538"/>
      <c r="B142" s="538"/>
      <c r="C142" s="538"/>
      <c r="D142" s="538"/>
      <c r="E142" s="538"/>
      <c r="F142" s="538"/>
      <c r="G142" s="538"/>
      <c r="H142" s="538"/>
      <c r="I142" s="538"/>
      <c r="J142" s="538"/>
      <c r="K142" s="538"/>
      <c r="L142" s="538"/>
      <c r="M142" s="538"/>
      <c r="N142" s="538"/>
      <c r="O142" s="538"/>
      <c r="P142" s="538"/>
    </row>
    <row r="143" spans="1:16" ht="14.25">
      <c r="A143" s="538"/>
      <c r="B143" s="538"/>
      <c r="C143" s="538"/>
      <c r="D143" s="538"/>
      <c r="E143" s="538"/>
      <c r="F143" s="538"/>
      <c r="G143" s="538"/>
      <c r="H143" s="538"/>
      <c r="I143" s="538"/>
      <c r="J143" s="538"/>
      <c r="K143" s="538"/>
      <c r="L143" s="538"/>
      <c r="M143" s="538"/>
      <c r="N143" s="538"/>
      <c r="O143" s="538"/>
      <c r="P143" s="538"/>
    </row>
    <row r="144" spans="1:16" ht="14.25">
      <c r="A144" s="538"/>
      <c r="B144" s="538"/>
      <c r="C144" s="538"/>
      <c r="D144" s="538"/>
      <c r="E144" s="538"/>
      <c r="F144" s="538"/>
      <c r="G144" s="538"/>
      <c r="H144" s="538"/>
      <c r="I144" s="538"/>
      <c r="J144" s="538"/>
      <c r="K144" s="538"/>
      <c r="L144" s="538"/>
      <c r="M144" s="538"/>
      <c r="N144" s="538"/>
      <c r="O144" s="538"/>
      <c r="P144" s="538"/>
    </row>
    <row r="145" spans="1:16" ht="14.25">
      <c r="A145" s="538"/>
      <c r="B145" s="538"/>
      <c r="C145" s="538"/>
      <c r="D145" s="538"/>
      <c r="E145" s="538"/>
      <c r="F145" s="538"/>
      <c r="G145" s="538"/>
      <c r="H145" s="538"/>
      <c r="I145" s="538"/>
      <c r="J145" s="538"/>
      <c r="K145" s="538"/>
      <c r="L145" s="538"/>
      <c r="M145" s="538"/>
      <c r="N145" s="538"/>
      <c r="O145" s="538"/>
      <c r="P145" s="538"/>
    </row>
  </sheetData>
  <mergeCells count="16">
    <mergeCell ref="A3:A4"/>
    <mergeCell ref="A70:A73"/>
    <mergeCell ref="C3:H3"/>
    <mergeCell ref="J3:O3"/>
    <mergeCell ref="C70:I70"/>
    <mergeCell ref="I3:I5"/>
    <mergeCell ref="I71:I73"/>
    <mergeCell ref="B2:B5"/>
    <mergeCell ref="J2:P2"/>
    <mergeCell ref="B70:B73"/>
    <mergeCell ref="C2:I2"/>
    <mergeCell ref="K69:P69"/>
    <mergeCell ref="J70:P70"/>
    <mergeCell ref="C71:H71"/>
    <mergeCell ref="P3:P5"/>
    <mergeCell ref="P71:P73"/>
  </mergeCells>
  <printOptions horizontalCentered="1" verticalCentered="1"/>
  <pageMargins left="0.2" right="0.2" top="0.23" bottom="0.24" header="0" footer="0"/>
  <pageSetup horizontalDpi="300" verticalDpi="300" orientation="portrait" paperSize="9" scale="66" r:id="rId1"/>
  <rowBreaks count="2" manualBreakCount="2">
    <brk id="68" max="15" man="1"/>
    <brk id="134" max="255" man="1"/>
  </rowBreaks>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6">
      <selection activeCell="B2" sqref="B2"/>
    </sheetView>
  </sheetViews>
  <sheetFormatPr defaultColWidth="9.00390625" defaultRowHeight="13.5"/>
  <sheetData/>
  <printOptions/>
  <pageMargins left="0.5905511811023623" right="0.1968503937007874" top="0.7874015748031497"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4" sqref="A24"/>
    </sheetView>
  </sheetViews>
  <sheetFormatPr defaultColWidth="9.00390625" defaultRowHeight="13.5"/>
  <cols>
    <col min="1" max="1" width="24.375" style="0" customWidth="1"/>
    <col min="2" max="5" width="10.625" style="0" customWidth="1"/>
    <col min="6" max="6" width="11.625" style="0" customWidth="1"/>
    <col min="7" max="8" width="10.625" style="0" customWidth="1"/>
  </cols>
  <sheetData>
    <row r="1" ht="21" customHeight="1">
      <c r="A1" s="2" t="s">
        <v>17</v>
      </c>
    </row>
    <row r="2" spans="1:8" ht="15" customHeight="1">
      <c r="A2" s="3"/>
      <c r="B2" s="3"/>
      <c r="C2" s="3"/>
      <c r="D2" s="3"/>
      <c r="E2" s="3"/>
      <c r="F2" s="3"/>
      <c r="G2" s="3" t="s">
        <v>18</v>
      </c>
      <c r="H2" s="3"/>
    </row>
    <row r="3" spans="1:8" ht="15" customHeight="1">
      <c r="A3" s="713" t="s">
        <v>19</v>
      </c>
      <c r="B3" s="707" t="s">
        <v>20</v>
      </c>
      <c r="C3" s="708"/>
      <c r="D3" s="708"/>
      <c r="E3" s="709"/>
      <c r="F3" s="23" t="s">
        <v>37</v>
      </c>
      <c r="G3" s="707" t="s">
        <v>21</v>
      </c>
      <c r="H3" s="710"/>
    </row>
    <row r="4" spans="1:8" ht="15" customHeight="1">
      <c r="A4" s="714"/>
      <c r="B4" s="6" t="s">
        <v>38</v>
      </c>
      <c r="C4" s="6" t="s">
        <v>22</v>
      </c>
      <c r="D4" s="5" t="s">
        <v>23</v>
      </c>
      <c r="E4" s="6" t="s">
        <v>24</v>
      </c>
      <c r="F4" s="7" t="s">
        <v>25</v>
      </c>
      <c r="G4" s="6" t="s">
        <v>23</v>
      </c>
      <c r="H4" s="6" t="s">
        <v>24</v>
      </c>
    </row>
    <row r="5" spans="1:8" ht="15" customHeight="1">
      <c r="A5" s="8" t="s">
        <v>26</v>
      </c>
      <c r="B5" s="10">
        <f>B7+B15+B21</f>
        <v>7473</v>
      </c>
      <c r="C5" s="10">
        <f>C7+C15+C21</f>
        <v>7571</v>
      </c>
      <c r="D5" s="10">
        <f>D7+D15+D21</f>
        <v>7702</v>
      </c>
      <c r="E5" s="10">
        <f>E7+E15+E21</f>
        <v>7783</v>
      </c>
      <c r="F5" s="11">
        <f>+E5-D5</f>
        <v>81</v>
      </c>
      <c r="G5" s="12">
        <v>1</v>
      </c>
      <c r="H5" s="12">
        <v>1</v>
      </c>
    </row>
    <row r="6" spans="1:8" ht="15" customHeight="1">
      <c r="A6" s="8"/>
      <c r="B6" s="13"/>
      <c r="C6" s="24"/>
      <c r="D6" s="13"/>
      <c r="E6" s="13"/>
      <c r="F6" s="13"/>
      <c r="G6" s="14"/>
      <c r="H6" s="14"/>
    </row>
    <row r="7" spans="1:8" ht="15" customHeight="1">
      <c r="A7" s="8" t="s">
        <v>27</v>
      </c>
      <c r="B7" s="10">
        <f>SUM(B8:B11)</f>
        <v>347</v>
      </c>
      <c r="C7" s="10">
        <f>SUM(C8:C11)</f>
        <v>346</v>
      </c>
      <c r="D7" s="10">
        <f>SUM(D8:D11)</f>
        <v>349</v>
      </c>
      <c r="E7" s="10">
        <f>SUM(E8:E11)</f>
        <v>349</v>
      </c>
      <c r="F7" s="13">
        <f>+E7-D7</f>
        <v>0</v>
      </c>
      <c r="G7" s="16">
        <f>D7/7702</f>
        <v>0.04531290573876915</v>
      </c>
      <c r="H7" s="12">
        <f>E7/7783</f>
        <v>0.04484132082744443</v>
      </c>
    </row>
    <row r="8" spans="1:8" ht="15" customHeight="1">
      <c r="A8" s="8" t="s">
        <v>28</v>
      </c>
      <c r="B8" s="13">
        <v>31</v>
      </c>
      <c r="C8" s="24">
        <v>30</v>
      </c>
      <c r="D8" s="13">
        <v>31</v>
      </c>
      <c r="E8" s="13">
        <v>32</v>
      </c>
      <c r="F8" s="13">
        <f>+E8-D8</f>
        <v>1</v>
      </c>
      <c r="G8" s="16">
        <f>D8/7702</f>
        <v>0.00402492858997663</v>
      </c>
      <c r="H8" s="12">
        <f>E8/7783</f>
        <v>0.004111525118848773</v>
      </c>
    </row>
    <row r="9" spans="1:8" ht="15" customHeight="1">
      <c r="A9" s="8" t="s">
        <v>39</v>
      </c>
      <c r="B9" s="17" t="s">
        <v>40</v>
      </c>
      <c r="C9" s="17" t="s">
        <v>40</v>
      </c>
      <c r="D9" s="17" t="s">
        <v>40</v>
      </c>
      <c r="E9" s="17" t="s">
        <v>40</v>
      </c>
      <c r="F9" s="17" t="s">
        <v>40</v>
      </c>
      <c r="G9" s="17" t="s">
        <v>40</v>
      </c>
      <c r="H9" s="17" t="s">
        <v>40</v>
      </c>
    </row>
    <row r="10" spans="1:8" ht="15" customHeight="1">
      <c r="A10" s="8" t="s">
        <v>41</v>
      </c>
      <c r="B10" s="13">
        <v>1</v>
      </c>
      <c r="C10" s="17" t="s">
        <v>40</v>
      </c>
      <c r="D10" s="17" t="s">
        <v>40</v>
      </c>
      <c r="E10" s="17" t="s">
        <v>40</v>
      </c>
      <c r="F10" s="17" t="s">
        <v>40</v>
      </c>
      <c r="G10" s="17" t="s">
        <v>40</v>
      </c>
      <c r="H10" s="17" t="s">
        <v>40</v>
      </c>
    </row>
    <row r="11" spans="1:8" ht="15" customHeight="1">
      <c r="A11" s="8" t="s">
        <v>29</v>
      </c>
      <c r="B11" s="13">
        <v>315</v>
      </c>
      <c r="C11" s="17">
        <v>316</v>
      </c>
      <c r="D11" s="13">
        <v>318</v>
      </c>
      <c r="E11" s="13">
        <v>317</v>
      </c>
      <c r="F11" s="19" t="s">
        <v>42</v>
      </c>
      <c r="G11" s="16">
        <f>D11/7702</f>
        <v>0.04128797714879252</v>
      </c>
      <c r="H11" s="12">
        <f>E11/7783</f>
        <v>0.04072979570859566</v>
      </c>
    </row>
    <row r="12" spans="1:8" ht="15" customHeight="1">
      <c r="A12" s="18" t="s">
        <v>30</v>
      </c>
      <c r="B12" s="17" t="s">
        <v>31</v>
      </c>
      <c r="C12" s="17" t="s">
        <v>31</v>
      </c>
      <c r="D12" s="17" t="s">
        <v>31</v>
      </c>
      <c r="E12" s="17" t="s">
        <v>31</v>
      </c>
      <c r="F12" s="17" t="s">
        <v>31</v>
      </c>
      <c r="G12" s="17" t="s">
        <v>31</v>
      </c>
      <c r="H12" s="17" t="s">
        <v>31</v>
      </c>
    </row>
    <row r="13" spans="1:8" ht="15" customHeight="1">
      <c r="A13" s="18" t="s">
        <v>32</v>
      </c>
      <c r="B13" s="13">
        <v>88</v>
      </c>
      <c r="C13" s="24">
        <v>127</v>
      </c>
      <c r="D13" s="13">
        <v>140</v>
      </c>
      <c r="E13" s="13">
        <v>153</v>
      </c>
      <c r="F13" s="13">
        <f>+E13-D13</f>
        <v>13</v>
      </c>
      <c r="G13" s="16">
        <f>D13/7702</f>
        <v>0.01817709685795897</v>
      </c>
      <c r="H13" s="12">
        <f>E13/7783</f>
        <v>0.019658229474495695</v>
      </c>
    </row>
    <row r="14" spans="1:8" ht="15" customHeight="1">
      <c r="A14" s="8"/>
      <c r="B14" s="13"/>
      <c r="C14" s="24"/>
      <c r="D14" s="13"/>
      <c r="E14" s="13"/>
      <c r="F14" s="13"/>
      <c r="G14" s="12"/>
      <c r="H14" s="12"/>
    </row>
    <row r="15" spans="1:8" ht="15" customHeight="1">
      <c r="A15" s="8" t="s">
        <v>33</v>
      </c>
      <c r="B15" s="10">
        <f>+B16+B19</f>
        <v>4416</v>
      </c>
      <c r="C15" s="10">
        <f>+C16+C19</f>
        <v>4481</v>
      </c>
      <c r="D15" s="10">
        <f>+D16+D19</f>
        <v>4578</v>
      </c>
      <c r="E15" s="10">
        <f>+E16+E19</f>
        <v>4631</v>
      </c>
      <c r="F15" s="13">
        <f>+E15-D15</f>
        <v>53</v>
      </c>
      <c r="G15" s="16">
        <f>D15/7702</f>
        <v>0.5943910672552584</v>
      </c>
      <c r="H15" s="12">
        <f>E15/7783</f>
        <v>0.5950147757933959</v>
      </c>
    </row>
    <row r="16" spans="1:8" ht="15" customHeight="1">
      <c r="A16" s="8" t="s">
        <v>34</v>
      </c>
      <c r="B16" s="13">
        <v>567</v>
      </c>
      <c r="C16" s="24">
        <v>533</v>
      </c>
      <c r="D16" s="13">
        <v>512</v>
      </c>
      <c r="E16" s="20">
        <v>483</v>
      </c>
      <c r="F16" s="19" t="s">
        <v>43</v>
      </c>
      <c r="G16" s="16">
        <f>D16/7702</f>
        <v>0.06647623993767852</v>
      </c>
      <c r="H16" s="12">
        <f>E16/7783</f>
        <v>0.06205833226262367</v>
      </c>
    </row>
    <row r="17" spans="1:8" ht="15" customHeight="1">
      <c r="A17" s="18" t="s">
        <v>44</v>
      </c>
      <c r="B17" s="17">
        <v>34</v>
      </c>
      <c r="C17" s="24">
        <v>73</v>
      </c>
      <c r="D17" s="13">
        <v>76</v>
      </c>
      <c r="E17" s="13">
        <v>78</v>
      </c>
      <c r="F17" s="13">
        <f>+E17-D17</f>
        <v>2</v>
      </c>
      <c r="G17" s="16">
        <f>D17/7702</f>
        <v>0.009867566865749156</v>
      </c>
      <c r="H17" s="12">
        <f>E17/7783</f>
        <v>0.010021842477193885</v>
      </c>
    </row>
    <row r="18" spans="1:8" ht="15" customHeight="1">
      <c r="A18" s="18" t="s">
        <v>33</v>
      </c>
      <c r="B18" s="25"/>
      <c r="C18" s="24"/>
      <c r="D18" s="13"/>
      <c r="E18" s="13"/>
      <c r="F18" s="13"/>
      <c r="G18" s="12"/>
      <c r="H18" s="12"/>
    </row>
    <row r="19" spans="1:8" ht="15" customHeight="1">
      <c r="A19" s="8" t="s">
        <v>35</v>
      </c>
      <c r="B19" s="13">
        <v>3849</v>
      </c>
      <c r="C19" s="24">
        <v>3948</v>
      </c>
      <c r="D19" s="13">
        <v>4066</v>
      </c>
      <c r="E19" s="13">
        <v>4148</v>
      </c>
      <c r="F19" s="13">
        <f>+E19-D19</f>
        <v>82</v>
      </c>
      <c r="G19" s="16">
        <f>D19/7702</f>
        <v>0.5279148273175799</v>
      </c>
      <c r="H19" s="12">
        <f>E19/7783</f>
        <v>0.5329564435307722</v>
      </c>
    </row>
    <row r="20" spans="1:8" ht="15" customHeight="1">
      <c r="A20" s="8"/>
      <c r="B20" s="13"/>
      <c r="C20" s="24"/>
      <c r="D20" s="13"/>
      <c r="E20" s="13"/>
      <c r="F20" s="13"/>
      <c r="G20" s="12"/>
      <c r="H20" s="12"/>
    </row>
    <row r="21" spans="1:8" ht="15" customHeight="1">
      <c r="A21" s="21" t="s">
        <v>36</v>
      </c>
      <c r="B21" s="22">
        <v>2710</v>
      </c>
      <c r="C21" s="26">
        <v>2744</v>
      </c>
      <c r="D21" s="22">
        <v>2775</v>
      </c>
      <c r="E21" s="22">
        <v>2803</v>
      </c>
      <c r="F21" s="22">
        <f>+E21-D21</f>
        <v>28</v>
      </c>
      <c r="G21" s="16">
        <f>D21/7702</f>
        <v>0.36029602700597246</v>
      </c>
      <c r="H21" s="12">
        <f>E21/7783</f>
        <v>0.3601439033791597</v>
      </c>
    </row>
    <row r="22" spans="1:8" ht="15" customHeight="1">
      <c r="A22" s="705"/>
      <c r="B22" s="704"/>
      <c r="C22" s="704"/>
      <c r="D22" s="704"/>
      <c r="E22" s="704"/>
      <c r="F22" s="704"/>
      <c r="G22" s="704"/>
      <c r="H22" s="703"/>
    </row>
    <row r="23" spans="1:8" ht="15" customHeight="1">
      <c r="A23" s="711"/>
      <c r="B23" s="711"/>
      <c r="C23" s="711"/>
      <c r="D23" s="711"/>
      <c r="E23" s="711"/>
      <c r="F23" s="711"/>
      <c r="G23" s="711"/>
      <c r="H23" s="712"/>
    </row>
  </sheetData>
  <mergeCells count="4">
    <mergeCell ref="B3:E3"/>
    <mergeCell ref="G3:H3"/>
    <mergeCell ref="A22:H23"/>
    <mergeCell ref="A3:A4"/>
  </mergeCells>
  <printOptions/>
  <pageMargins left="1.0236220472440944" right="0.35433070866141736" top="0.7480314960629921" bottom="0.2755905511811024" header="0.5118110236220472"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H28"/>
  <sheetViews>
    <sheetView workbookViewId="0" topLeftCell="A1">
      <selection activeCell="A2" sqref="A2"/>
    </sheetView>
  </sheetViews>
  <sheetFormatPr defaultColWidth="9.00390625" defaultRowHeight="13.5"/>
  <cols>
    <col min="1" max="1" width="24.375" style="0" customWidth="1"/>
    <col min="2" max="5" width="10.625" style="0" customWidth="1"/>
    <col min="6" max="6" width="11.625" style="0" customWidth="1"/>
    <col min="7" max="8" width="10.625" style="0" customWidth="1"/>
  </cols>
  <sheetData>
    <row r="1" ht="13.5">
      <c r="F1" s="27"/>
    </row>
    <row r="2" spans="1:6" ht="21" customHeight="1">
      <c r="A2" s="2" t="s">
        <v>45</v>
      </c>
      <c r="F2" s="27"/>
    </row>
    <row r="3" spans="1:8" ht="15" customHeight="1">
      <c r="A3" s="3"/>
      <c r="B3" s="3"/>
      <c r="C3" s="3"/>
      <c r="D3" s="3"/>
      <c r="E3" s="3"/>
      <c r="F3" s="3"/>
      <c r="G3" s="3" t="s">
        <v>18</v>
      </c>
      <c r="H3" s="3"/>
    </row>
    <row r="4" spans="1:8" ht="15" customHeight="1">
      <c r="A4" s="715" t="s">
        <v>19</v>
      </c>
      <c r="B4" s="707" t="s">
        <v>46</v>
      </c>
      <c r="C4" s="708"/>
      <c r="D4" s="708"/>
      <c r="E4" s="709"/>
      <c r="F4" s="23" t="s">
        <v>37</v>
      </c>
      <c r="G4" s="707" t="s">
        <v>21</v>
      </c>
      <c r="H4" s="710"/>
    </row>
    <row r="5" spans="1:8" ht="15" customHeight="1">
      <c r="A5" s="714"/>
      <c r="B5" s="6" t="s">
        <v>47</v>
      </c>
      <c r="C5" s="28" t="s">
        <v>22</v>
      </c>
      <c r="D5" s="6" t="s">
        <v>23</v>
      </c>
      <c r="E5" s="6" t="s">
        <v>24</v>
      </c>
      <c r="F5" s="7" t="s">
        <v>25</v>
      </c>
      <c r="G5" s="6" t="s">
        <v>23</v>
      </c>
      <c r="H5" s="6" t="s">
        <v>24</v>
      </c>
    </row>
    <row r="6" spans="1:8" ht="15" customHeight="1">
      <c r="A6" s="29" t="s">
        <v>26</v>
      </c>
      <c r="B6" s="9">
        <f>B8+B23</f>
        <v>70238</v>
      </c>
      <c r="C6" s="30">
        <f>C8+C23</f>
        <v>70098</v>
      </c>
      <c r="D6" s="30">
        <f>D8+D23</f>
        <v>70243</v>
      </c>
      <c r="E6" s="30">
        <f>E8+E23</f>
        <v>69867</v>
      </c>
      <c r="F6" s="19" t="s">
        <v>48</v>
      </c>
      <c r="G6" s="31">
        <v>1</v>
      </c>
      <c r="H6" s="31">
        <v>1</v>
      </c>
    </row>
    <row r="7" spans="1:8" ht="15" customHeight="1">
      <c r="A7" s="8"/>
      <c r="B7" s="13"/>
      <c r="C7" s="24"/>
      <c r="D7" s="13"/>
      <c r="E7" s="13"/>
      <c r="F7" s="13"/>
      <c r="G7" s="14"/>
      <c r="H7" s="14"/>
    </row>
    <row r="8" spans="1:8" ht="15" customHeight="1">
      <c r="A8" s="8" t="s">
        <v>27</v>
      </c>
      <c r="B8" s="15">
        <f>B9+B13+B15+B19</f>
        <v>64235</v>
      </c>
      <c r="C8" s="10">
        <f>C9+C13+C15+C19</f>
        <v>64427</v>
      </c>
      <c r="D8" s="10">
        <f>D9+D13+D15+D19</f>
        <v>64761</v>
      </c>
      <c r="E8" s="10">
        <f>E9+E13+E15+E19</f>
        <v>64729</v>
      </c>
      <c r="F8" s="19" t="s">
        <v>49</v>
      </c>
      <c r="G8" s="16">
        <f>D8/70243</f>
        <v>0.9219566362484518</v>
      </c>
      <c r="H8" s="12">
        <f>E8/69867</f>
        <v>0.9264602745215911</v>
      </c>
    </row>
    <row r="9" spans="1:8" ht="15" customHeight="1">
      <c r="A9" s="8" t="s">
        <v>50</v>
      </c>
      <c r="B9" s="15">
        <f>B10+B11</f>
        <v>12041</v>
      </c>
      <c r="C9" s="10">
        <f>C10+C11</f>
        <v>12041</v>
      </c>
      <c r="D9" s="10">
        <f>D10+D11</f>
        <v>11980</v>
      </c>
      <c r="E9" s="10">
        <f>E10+E11</f>
        <v>11980</v>
      </c>
      <c r="F9" s="13">
        <f>+E9-D9</f>
        <v>0</v>
      </c>
      <c r="G9" s="16">
        <f>D9/70243</f>
        <v>0.17055080221516736</v>
      </c>
      <c r="H9" s="12">
        <f>E9/69867</f>
        <v>0.1714686475732463</v>
      </c>
    </row>
    <row r="10" spans="1:8" ht="15" customHeight="1">
      <c r="A10" s="8" t="s">
        <v>51</v>
      </c>
      <c r="B10" s="13">
        <v>10471</v>
      </c>
      <c r="C10" s="24">
        <v>9986</v>
      </c>
      <c r="D10" s="13">
        <v>10172</v>
      </c>
      <c r="E10" s="20">
        <v>10172</v>
      </c>
      <c r="F10" s="13">
        <f>+E10-D10</f>
        <v>0</v>
      </c>
      <c r="G10" s="16">
        <f>D10/70243</f>
        <v>0.14481158264880487</v>
      </c>
      <c r="H10" s="12">
        <f>E10/69867</f>
        <v>0.14559090844032233</v>
      </c>
    </row>
    <row r="11" spans="1:8" ht="15" customHeight="1">
      <c r="A11" s="8" t="s">
        <v>52</v>
      </c>
      <c r="B11" s="13">
        <v>1570</v>
      </c>
      <c r="C11" s="24">
        <v>2055</v>
      </c>
      <c r="D11" s="13">
        <v>1808</v>
      </c>
      <c r="E11" s="13">
        <v>1808</v>
      </c>
      <c r="F11" s="13">
        <f>+E11-D11</f>
        <v>0</v>
      </c>
      <c r="G11" s="16">
        <f>D11/70243</f>
        <v>0.025739219566362485</v>
      </c>
      <c r="H11" s="12">
        <f>E11/69867</f>
        <v>0.025877739132923985</v>
      </c>
    </row>
    <row r="12" spans="1:8" ht="15" customHeight="1">
      <c r="A12" s="8"/>
      <c r="B12" s="13"/>
      <c r="C12" s="24"/>
      <c r="D12" s="13"/>
      <c r="E12" s="13"/>
      <c r="F12" s="13"/>
      <c r="G12" s="12"/>
      <c r="H12" s="12"/>
    </row>
    <row r="13" spans="1:8" ht="15" customHeight="1">
      <c r="A13" s="8" t="s">
        <v>53</v>
      </c>
      <c r="B13" s="13">
        <v>108</v>
      </c>
      <c r="C13" s="24">
        <v>42</v>
      </c>
      <c r="D13" s="13">
        <v>42</v>
      </c>
      <c r="E13" s="13">
        <v>48</v>
      </c>
      <c r="F13" s="13">
        <f>+E13-D13</f>
        <v>6</v>
      </c>
      <c r="G13" s="16">
        <f>D13/70243</f>
        <v>0.0005979243483336418</v>
      </c>
      <c r="H13" s="12">
        <f>E13/69867</f>
        <v>0.0006870196229979818</v>
      </c>
    </row>
    <row r="14" spans="1:8" ht="15" customHeight="1">
      <c r="A14" s="8"/>
      <c r="B14" s="13"/>
      <c r="C14" s="24"/>
      <c r="D14" s="13"/>
      <c r="E14" s="20"/>
      <c r="F14" s="13"/>
      <c r="G14" s="16"/>
      <c r="H14" s="12"/>
    </row>
    <row r="15" spans="1:8" ht="15" customHeight="1">
      <c r="A15" s="8" t="s">
        <v>54</v>
      </c>
      <c r="B15" s="15">
        <f>B16+B17</f>
        <v>1118</v>
      </c>
      <c r="C15" s="10">
        <f>C17</f>
        <v>1015</v>
      </c>
      <c r="D15" s="10">
        <f>D17</f>
        <v>886</v>
      </c>
      <c r="E15" s="10">
        <f>E17</f>
        <v>505</v>
      </c>
      <c r="F15" s="19" t="s">
        <v>55</v>
      </c>
      <c r="G15" s="16">
        <f>D15/70243</f>
        <v>0.012613356491038253</v>
      </c>
      <c r="H15" s="12">
        <f>E15/69867</f>
        <v>0.007228018950291268</v>
      </c>
    </row>
    <row r="16" spans="1:8" ht="15" customHeight="1">
      <c r="A16" s="8" t="s">
        <v>56</v>
      </c>
      <c r="B16" s="13">
        <v>72</v>
      </c>
      <c r="C16" s="17" t="s">
        <v>40</v>
      </c>
      <c r="D16" s="17" t="s">
        <v>40</v>
      </c>
      <c r="E16" s="32" t="s">
        <v>40</v>
      </c>
      <c r="F16" s="17" t="s">
        <v>40</v>
      </c>
      <c r="G16" s="33" t="s">
        <v>40</v>
      </c>
      <c r="H16" s="34" t="s">
        <v>40</v>
      </c>
    </row>
    <row r="17" spans="1:8" ht="15" customHeight="1">
      <c r="A17" s="8" t="s">
        <v>52</v>
      </c>
      <c r="B17" s="13">
        <v>1046</v>
      </c>
      <c r="C17" s="24">
        <v>1015</v>
      </c>
      <c r="D17" s="13">
        <v>886</v>
      </c>
      <c r="E17" s="13">
        <v>505</v>
      </c>
      <c r="F17" s="19" t="s">
        <v>55</v>
      </c>
      <c r="G17" s="16">
        <f>D17/70243</f>
        <v>0.012613356491038253</v>
      </c>
      <c r="H17" s="12">
        <f>E17/69867</f>
        <v>0.007228018950291268</v>
      </c>
    </row>
    <row r="18" spans="1:8" ht="15" customHeight="1">
      <c r="A18" s="8"/>
      <c r="B18" s="13"/>
      <c r="C18" s="24"/>
      <c r="D18" s="13"/>
      <c r="E18" s="13"/>
      <c r="F18" s="13"/>
      <c r="G18" s="12"/>
      <c r="H18" s="12"/>
    </row>
    <row r="19" spans="1:8" ht="15" customHeight="1">
      <c r="A19" s="8" t="s">
        <v>57</v>
      </c>
      <c r="B19" s="13">
        <v>50968</v>
      </c>
      <c r="C19" s="24">
        <v>51329</v>
      </c>
      <c r="D19" s="13">
        <v>51853</v>
      </c>
      <c r="E19" s="13">
        <v>52196</v>
      </c>
      <c r="F19" s="13">
        <f>+E19-D19</f>
        <v>343</v>
      </c>
      <c r="G19" s="16">
        <f>D19/70243</f>
        <v>0.7381945531939126</v>
      </c>
      <c r="H19" s="12">
        <f>E19/69867</f>
        <v>0.7470765883750554</v>
      </c>
    </row>
    <row r="20" spans="1:8" ht="15" customHeight="1">
      <c r="A20" s="8" t="s">
        <v>58</v>
      </c>
      <c r="B20" s="13">
        <v>44238</v>
      </c>
      <c r="C20" s="24">
        <v>41010</v>
      </c>
      <c r="D20" s="13">
        <v>40194</v>
      </c>
      <c r="E20" s="13">
        <v>39585</v>
      </c>
      <c r="F20" s="19" t="s">
        <v>59</v>
      </c>
      <c r="G20" s="16">
        <f>D20/70243</f>
        <v>0.5722136013552952</v>
      </c>
      <c r="H20" s="12">
        <f>E20/69867</f>
        <v>0.5665764953411482</v>
      </c>
    </row>
    <row r="21" spans="1:8" ht="15" customHeight="1">
      <c r="A21" s="8" t="s">
        <v>60</v>
      </c>
      <c r="B21" s="13">
        <v>6730</v>
      </c>
      <c r="C21" s="24">
        <v>10319</v>
      </c>
      <c r="D21" s="13">
        <v>11659</v>
      </c>
      <c r="E21" s="13">
        <v>12611</v>
      </c>
      <c r="F21" s="13">
        <f>+E21-D21</f>
        <v>952</v>
      </c>
      <c r="G21" s="16">
        <f>D21/70243</f>
        <v>0.16598095183861736</v>
      </c>
      <c r="H21" s="12">
        <f>E21/69867</f>
        <v>0.1805000930339073</v>
      </c>
    </row>
    <row r="22" spans="1:8" ht="15" customHeight="1">
      <c r="A22" s="8"/>
      <c r="B22" s="13"/>
      <c r="C22" s="24"/>
      <c r="D22" s="13"/>
      <c r="E22" s="20"/>
      <c r="F22" s="13"/>
      <c r="G22" s="16"/>
      <c r="H22" s="12"/>
    </row>
    <row r="23" spans="1:8" ht="15" customHeight="1">
      <c r="A23" s="8" t="s">
        <v>33</v>
      </c>
      <c r="B23" s="13">
        <v>6003</v>
      </c>
      <c r="C23" s="24">
        <v>5671</v>
      </c>
      <c r="D23" s="13">
        <v>5482</v>
      </c>
      <c r="E23" s="13">
        <v>5138</v>
      </c>
      <c r="F23" s="19" t="s">
        <v>61</v>
      </c>
      <c r="G23" s="16">
        <f>D23/70243</f>
        <v>0.0780433637515482</v>
      </c>
      <c r="H23" s="12">
        <f>E23/69867</f>
        <v>0.07353972547840898</v>
      </c>
    </row>
    <row r="24" spans="1:8" ht="15" customHeight="1">
      <c r="A24" s="35" t="s">
        <v>62</v>
      </c>
      <c r="B24" s="22">
        <v>401</v>
      </c>
      <c r="C24" s="22">
        <v>731</v>
      </c>
      <c r="D24" s="22">
        <v>744</v>
      </c>
      <c r="E24" s="22">
        <v>761</v>
      </c>
      <c r="F24" s="22">
        <f>+E24-D24</f>
        <v>17</v>
      </c>
      <c r="G24" s="16">
        <f>D24/70243</f>
        <v>0.010591802741910225</v>
      </c>
      <c r="H24" s="12">
        <f>E24/69867</f>
        <v>0.010892123606280505</v>
      </c>
    </row>
    <row r="25" spans="1:8" s="36" customFormat="1" ht="15" customHeight="1">
      <c r="A25" s="705" t="s">
        <v>63</v>
      </c>
      <c r="B25" s="705"/>
      <c r="C25" s="705"/>
      <c r="D25" s="705"/>
      <c r="E25" s="705"/>
      <c r="F25" s="705"/>
      <c r="G25" s="705"/>
      <c r="H25" s="705"/>
    </row>
    <row r="26" s="36" customFormat="1" ht="15" customHeight="1">
      <c r="A26" s="36" t="s">
        <v>64</v>
      </c>
    </row>
    <row r="27" s="37" customFormat="1" ht="15" customHeight="1">
      <c r="A27" s="36" t="s">
        <v>65</v>
      </c>
    </row>
    <row r="28" spans="1:8" ht="14.25">
      <c r="A28" s="3"/>
      <c r="B28" s="3"/>
      <c r="C28" s="3"/>
      <c r="D28" s="3"/>
      <c r="E28" s="3"/>
      <c r="F28" s="3"/>
      <c r="G28" s="3"/>
      <c r="H28" s="3"/>
    </row>
  </sheetData>
  <mergeCells count="4">
    <mergeCell ref="A25:H25"/>
    <mergeCell ref="B4:E4"/>
    <mergeCell ref="G4:H4"/>
    <mergeCell ref="A4:A5"/>
  </mergeCells>
  <printOptions/>
  <pageMargins left="1.0236220472440944" right="0.35433070866141736" top="0.7480314960629921" bottom="0.2755905511811024" header="0.5118110236220472" footer="0.5118110236220472"/>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H11"/>
  <sheetViews>
    <sheetView workbookViewId="0" topLeftCell="A1">
      <selection activeCell="A4" sqref="A4"/>
    </sheetView>
  </sheetViews>
  <sheetFormatPr defaultColWidth="9.00390625" defaultRowHeight="13.5"/>
  <cols>
    <col min="1" max="1" width="24.375" style="0" customWidth="1"/>
    <col min="2" max="5" width="10.625" style="0" customWidth="1"/>
    <col min="6" max="6" width="11.625" style="0" customWidth="1"/>
    <col min="7" max="8" width="10.625" style="0" customWidth="1"/>
  </cols>
  <sheetData>
    <row r="1" spans="1:8" ht="14.25">
      <c r="A1" s="3"/>
      <c r="B1" s="3"/>
      <c r="C1" s="3"/>
      <c r="D1" s="3"/>
      <c r="E1" s="3"/>
      <c r="F1" s="3"/>
      <c r="G1" s="3"/>
      <c r="H1" s="3"/>
    </row>
    <row r="2" ht="21" customHeight="1">
      <c r="A2" s="2" t="s">
        <v>66</v>
      </c>
    </row>
    <row r="4" spans="1:4" ht="15" customHeight="1">
      <c r="A4" s="3"/>
      <c r="B4" s="3"/>
      <c r="D4" s="3" t="s">
        <v>67</v>
      </c>
    </row>
    <row r="5" spans="1:5" ht="15" customHeight="1">
      <c r="A5" s="4" t="s">
        <v>19</v>
      </c>
      <c r="B5" s="6" t="s">
        <v>47</v>
      </c>
      <c r="C5" s="5" t="s">
        <v>22</v>
      </c>
      <c r="D5" s="6" t="s">
        <v>23</v>
      </c>
      <c r="E5" s="6" t="s">
        <v>24</v>
      </c>
    </row>
    <row r="6" spans="1:5" ht="15" customHeight="1">
      <c r="A6" s="8" t="s">
        <v>27</v>
      </c>
      <c r="B6" s="38">
        <v>185.1</v>
      </c>
      <c r="C6" s="39">
        <v>186.2</v>
      </c>
      <c r="D6" s="39">
        <v>185.6</v>
      </c>
      <c r="E6" s="39">
        <v>185.5</v>
      </c>
    </row>
    <row r="7" spans="1:5" ht="15" customHeight="1">
      <c r="A7" s="8" t="s">
        <v>28</v>
      </c>
      <c r="B7" s="39">
        <v>337.8</v>
      </c>
      <c r="C7" s="39">
        <v>332.9</v>
      </c>
      <c r="D7" s="39">
        <v>328.1</v>
      </c>
      <c r="E7" s="39">
        <v>317.9</v>
      </c>
    </row>
    <row r="8" spans="1:5" ht="15" customHeight="1">
      <c r="A8" s="8" t="s">
        <v>41</v>
      </c>
      <c r="B8" s="39">
        <v>72</v>
      </c>
      <c r="C8" s="39">
        <v>0</v>
      </c>
      <c r="D8" s="39">
        <v>0</v>
      </c>
      <c r="E8" s="39">
        <v>0</v>
      </c>
    </row>
    <row r="9" spans="1:5" ht="15" customHeight="1">
      <c r="A9" s="8" t="s">
        <v>29</v>
      </c>
      <c r="B9" s="39">
        <v>170.5</v>
      </c>
      <c r="C9" s="39">
        <v>172.3</v>
      </c>
      <c r="D9" s="39">
        <v>171.7</v>
      </c>
      <c r="E9" s="39">
        <v>172.1</v>
      </c>
    </row>
    <row r="10" spans="1:5" ht="15" customHeight="1">
      <c r="A10" s="8"/>
      <c r="B10" s="39"/>
      <c r="C10" s="39"/>
      <c r="D10" s="39"/>
      <c r="E10" s="39"/>
    </row>
    <row r="11" spans="1:5" ht="15" customHeight="1">
      <c r="A11" s="21" t="s">
        <v>68</v>
      </c>
      <c r="B11" s="40">
        <v>10.6</v>
      </c>
      <c r="C11" s="40">
        <v>10.6</v>
      </c>
      <c r="D11" s="40">
        <v>10.7</v>
      </c>
      <c r="E11" s="40">
        <v>10.6</v>
      </c>
    </row>
  </sheetData>
  <printOptions/>
  <pageMargins left="1.0236220472440944" right="0.35433070866141736" top="0.7480314960629921" bottom="0.2755905511811024" header="0.5118110236220472" footer="0.5118110236220472"/>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Q17"/>
  <sheetViews>
    <sheetView workbookViewId="0" topLeftCell="A1">
      <selection activeCell="A2" sqref="A2"/>
    </sheetView>
  </sheetViews>
  <sheetFormatPr defaultColWidth="9.00390625" defaultRowHeight="13.5"/>
  <cols>
    <col min="1" max="1" width="12.625" style="0" customWidth="1"/>
    <col min="2" max="3" width="7.00390625" style="0" customWidth="1"/>
    <col min="4" max="4" width="5.625" style="0" customWidth="1"/>
    <col min="5" max="8" width="7.00390625" style="0" customWidth="1"/>
    <col min="9" max="9" width="5.625" style="0" customWidth="1"/>
    <col min="10" max="13" width="7.00390625" style="0" customWidth="1"/>
    <col min="14" max="14" width="5.625" style="0" customWidth="1"/>
    <col min="15" max="15" width="7.00390625" style="0" customWidth="1"/>
    <col min="16" max="16" width="7.75390625" style="0" customWidth="1"/>
    <col min="17" max="17" width="7.50390625" style="0" customWidth="1"/>
    <col min="18" max="19" width="7.00390625" style="0" customWidth="1"/>
    <col min="20" max="20" width="5.625" style="0" customWidth="1"/>
    <col min="21" max="21" width="7.00390625" style="0" customWidth="1"/>
    <col min="22" max="23" width="8.50390625" style="0" customWidth="1"/>
  </cols>
  <sheetData>
    <row r="1" ht="30" customHeight="1">
      <c r="A1" s="41" t="s">
        <v>69</v>
      </c>
    </row>
    <row r="2" spans="1:17" ht="30" customHeight="1">
      <c r="A2" s="3"/>
      <c r="B2" s="3"/>
      <c r="C2" s="3"/>
      <c r="D2" s="3"/>
      <c r="E2" s="3"/>
      <c r="F2" s="3"/>
      <c r="G2" s="3"/>
      <c r="H2" s="3"/>
      <c r="I2" s="3"/>
      <c r="J2" s="3"/>
      <c r="L2" s="3"/>
      <c r="M2" s="3"/>
      <c r="O2" s="42"/>
      <c r="P2" s="3"/>
      <c r="Q2" s="42" t="s">
        <v>18</v>
      </c>
    </row>
    <row r="3" spans="1:17" ht="30" customHeight="1">
      <c r="A3" s="715" t="s">
        <v>70</v>
      </c>
      <c r="B3" s="717" t="s">
        <v>47</v>
      </c>
      <c r="C3" s="718"/>
      <c r="D3" s="718"/>
      <c r="E3" s="719"/>
      <c r="F3" s="717" t="s">
        <v>22</v>
      </c>
      <c r="G3" s="718"/>
      <c r="H3" s="718"/>
      <c r="I3" s="719"/>
      <c r="J3" s="717" t="s">
        <v>23</v>
      </c>
      <c r="K3" s="718"/>
      <c r="L3" s="718"/>
      <c r="M3" s="719"/>
      <c r="N3" s="717" t="s">
        <v>24</v>
      </c>
      <c r="O3" s="718"/>
      <c r="P3" s="718"/>
      <c r="Q3" s="719"/>
    </row>
    <row r="4" spans="1:17" ht="30" customHeight="1">
      <c r="A4" s="716"/>
      <c r="B4" s="43"/>
      <c r="C4" s="43"/>
      <c r="D4" s="44" t="s">
        <v>71</v>
      </c>
      <c r="E4" s="43" t="s">
        <v>72</v>
      </c>
      <c r="F4" s="45"/>
      <c r="G4" s="43"/>
      <c r="H4" s="44" t="s">
        <v>71</v>
      </c>
      <c r="I4" s="43" t="s">
        <v>72</v>
      </c>
      <c r="J4" s="44"/>
      <c r="K4" s="43"/>
      <c r="L4" s="44" t="s">
        <v>71</v>
      </c>
      <c r="M4" s="43" t="s">
        <v>72</v>
      </c>
      <c r="N4" s="44"/>
      <c r="O4" s="43"/>
      <c r="P4" s="44" t="s">
        <v>71</v>
      </c>
      <c r="Q4" s="43" t="s">
        <v>72</v>
      </c>
    </row>
    <row r="5" spans="1:17" ht="30" customHeight="1">
      <c r="A5" s="714"/>
      <c r="B5" s="7" t="s">
        <v>26</v>
      </c>
      <c r="C5" s="7" t="s">
        <v>27</v>
      </c>
      <c r="D5" s="46" t="s">
        <v>73</v>
      </c>
      <c r="E5" s="47" t="s">
        <v>73</v>
      </c>
      <c r="F5" s="35" t="s">
        <v>26</v>
      </c>
      <c r="G5" s="7" t="s">
        <v>27</v>
      </c>
      <c r="H5" s="46" t="s">
        <v>73</v>
      </c>
      <c r="I5" s="47" t="s">
        <v>73</v>
      </c>
      <c r="J5" s="48" t="s">
        <v>26</v>
      </c>
      <c r="K5" s="7" t="s">
        <v>27</v>
      </c>
      <c r="L5" s="46" t="s">
        <v>73</v>
      </c>
      <c r="M5" s="47" t="s">
        <v>73</v>
      </c>
      <c r="N5" s="48" t="s">
        <v>26</v>
      </c>
      <c r="O5" s="7" t="s">
        <v>27</v>
      </c>
      <c r="P5" s="46" t="s">
        <v>73</v>
      </c>
      <c r="Q5" s="47" t="s">
        <v>73</v>
      </c>
    </row>
    <row r="6" spans="1:17" ht="30" customHeight="1">
      <c r="A6" s="45" t="s">
        <v>74</v>
      </c>
      <c r="B6" s="49">
        <f aca="true" t="shared" si="0" ref="B6:I6">SUM(B8:B17)</f>
        <v>7473</v>
      </c>
      <c r="C6" s="49">
        <f t="shared" si="0"/>
        <v>347</v>
      </c>
      <c r="D6" s="49">
        <f t="shared" si="0"/>
        <v>4416</v>
      </c>
      <c r="E6" s="49">
        <f t="shared" si="0"/>
        <v>2710</v>
      </c>
      <c r="F6" s="49">
        <f t="shared" si="0"/>
        <v>7571</v>
      </c>
      <c r="G6" s="49">
        <f t="shared" si="0"/>
        <v>346</v>
      </c>
      <c r="H6" s="49">
        <f t="shared" si="0"/>
        <v>4481</v>
      </c>
      <c r="I6" s="49">
        <f t="shared" si="0"/>
        <v>2744</v>
      </c>
      <c r="J6" s="49">
        <f aca="true" t="shared" si="1" ref="J6:O6">SUM(J8:J17)</f>
        <v>7702</v>
      </c>
      <c r="K6" s="49">
        <f t="shared" si="1"/>
        <v>349</v>
      </c>
      <c r="L6" s="49">
        <f t="shared" si="1"/>
        <v>4578</v>
      </c>
      <c r="M6" s="49">
        <f t="shared" si="1"/>
        <v>2775</v>
      </c>
      <c r="N6" s="49">
        <f t="shared" si="1"/>
        <v>7783</v>
      </c>
      <c r="O6" s="49">
        <f t="shared" si="1"/>
        <v>349</v>
      </c>
      <c r="P6" s="49">
        <f>SUM(P8:P17)</f>
        <v>4631</v>
      </c>
      <c r="Q6" s="49">
        <f>SUM(Q8:Q17)</f>
        <v>2803</v>
      </c>
    </row>
    <row r="7" spans="1:17" ht="30" customHeight="1">
      <c r="A7" s="45"/>
      <c r="B7" s="50"/>
      <c r="C7" s="50"/>
      <c r="D7" s="51"/>
      <c r="E7" s="50"/>
      <c r="F7" s="52"/>
      <c r="G7" s="50"/>
      <c r="H7" s="51"/>
      <c r="I7" s="50"/>
      <c r="J7" s="51"/>
      <c r="K7" s="50"/>
      <c r="L7" s="51"/>
      <c r="M7" s="50"/>
      <c r="N7" s="51"/>
      <c r="O7" s="50"/>
      <c r="P7" s="51"/>
      <c r="Q7" s="50"/>
    </row>
    <row r="8" spans="1:17" ht="30" customHeight="1">
      <c r="A8" s="45" t="s">
        <v>75</v>
      </c>
      <c r="B8" s="49">
        <f>SUM(C8:E8)</f>
        <v>2375</v>
      </c>
      <c r="C8" s="50">
        <v>107</v>
      </c>
      <c r="D8" s="51">
        <v>1424</v>
      </c>
      <c r="E8" s="50">
        <v>844</v>
      </c>
      <c r="F8" s="53">
        <f>SUM(G8:I8)</f>
        <v>2423</v>
      </c>
      <c r="G8" s="50">
        <v>106</v>
      </c>
      <c r="H8" s="51">
        <v>1457</v>
      </c>
      <c r="I8" s="50">
        <v>860</v>
      </c>
      <c r="J8" s="54">
        <f aca="true" t="shared" si="2" ref="J8:J17">SUM(K8:M8)</f>
        <v>2460</v>
      </c>
      <c r="K8" s="50">
        <v>106</v>
      </c>
      <c r="L8" s="51">
        <v>1486</v>
      </c>
      <c r="M8" s="50">
        <v>868</v>
      </c>
      <c r="N8" s="54">
        <f aca="true" t="shared" si="3" ref="N8:N17">SUM(O8:Q8)</f>
        <v>2480</v>
      </c>
      <c r="O8" s="50">
        <v>105</v>
      </c>
      <c r="P8" s="51">
        <v>1499</v>
      </c>
      <c r="Q8" s="50">
        <v>876</v>
      </c>
    </row>
    <row r="9" spans="1:17" ht="30" customHeight="1">
      <c r="A9" s="45" t="s">
        <v>76</v>
      </c>
      <c r="B9" s="49">
        <f aca="true" t="shared" si="4" ref="B9:B17">SUM(C9:E9)</f>
        <v>1548</v>
      </c>
      <c r="C9" s="50">
        <v>53</v>
      </c>
      <c r="D9" s="51">
        <v>959</v>
      </c>
      <c r="E9" s="50">
        <v>536</v>
      </c>
      <c r="F9" s="53">
        <f aca="true" t="shared" si="5" ref="F9:F17">SUM(G9:I9)</f>
        <v>1569</v>
      </c>
      <c r="G9" s="50">
        <v>53</v>
      </c>
      <c r="H9" s="51">
        <v>970</v>
      </c>
      <c r="I9" s="50">
        <v>546</v>
      </c>
      <c r="J9" s="53">
        <f t="shared" si="2"/>
        <v>1619</v>
      </c>
      <c r="K9" s="50">
        <v>52</v>
      </c>
      <c r="L9" s="51">
        <v>1003</v>
      </c>
      <c r="M9" s="50">
        <v>564</v>
      </c>
      <c r="N9" s="53">
        <f t="shared" si="3"/>
        <v>1628</v>
      </c>
      <c r="O9" s="50">
        <v>54</v>
      </c>
      <c r="P9" s="51">
        <v>1005</v>
      </c>
      <c r="Q9" s="50">
        <v>569</v>
      </c>
    </row>
    <row r="10" spans="1:17" ht="30" customHeight="1">
      <c r="A10" s="45" t="s">
        <v>77</v>
      </c>
      <c r="B10" s="49">
        <f t="shared" si="4"/>
        <v>788</v>
      </c>
      <c r="C10" s="50">
        <v>31</v>
      </c>
      <c r="D10" s="51">
        <v>457</v>
      </c>
      <c r="E10" s="50">
        <v>300</v>
      </c>
      <c r="F10" s="53">
        <f t="shared" si="5"/>
        <v>796</v>
      </c>
      <c r="G10" s="50">
        <v>31</v>
      </c>
      <c r="H10" s="51">
        <v>460</v>
      </c>
      <c r="I10" s="50">
        <v>305</v>
      </c>
      <c r="J10" s="53">
        <f t="shared" si="2"/>
        <v>814</v>
      </c>
      <c r="K10" s="50">
        <v>32</v>
      </c>
      <c r="L10" s="51">
        <v>474</v>
      </c>
      <c r="M10" s="50">
        <v>308</v>
      </c>
      <c r="N10" s="53">
        <f t="shared" si="3"/>
        <v>844</v>
      </c>
      <c r="O10" s="50">
        <v>32</v>
      </c>
      <c r="P10" s="51">
        <v>495</v>
      </c>
      <c r="Q10" s="50">
        <v>317</v>
      </c>
    </row>
    <row r="11" spans="1:17" ht="30" customHeight="1">
      <c r="A11" s="45" t="s">
        <v>78</v>
      </c>
      <c r="B11" s="49">
        <f t="shared" si="4"/>
        <v>808</v>
      </c>
      <c r="C11" s="50">
        <v>39</v>
      </c>
      <c r="D11" s="51">
        <v>456</v>
      </c>
      <c r="E11" s="50">
        <v>313</v>
      </c>
      <c r="F11" s="53">
        <f t="shared" si="5"/>
        <v>816</v>
      </c>
      <c r="G11" s="50">
        <v>39</v>
      </c>
      <c r="H11" s="51">
        <v>463</v>
      </c>
      <c r="I11" s="50">
        <v>314</v>
      </c>
      <c r="J11" s="54">
        <f t="shared" si="2"/>
        <v>822</v>
      </c>
      <c r="K11" s="50">
        <v>40</v>
      </c>
      <c r="L11" s="51">
        <v>466</v>
      </c>
      <c r="M11" s="50">
        <v>316</v>
      </c>
      <c r="N11" s="54">
        <f t="shared" si="3"/>
        <v>845</v>
      </c>
      <c r="O11" s="50">
        <v>40</v>
      </c>
      <c r="P11" s="51">
        <v>484</v>
      </c>
      <c r="Q11" s="50">
        <v>321</v>
      </c>
    </row>
    <row r="12" spans="1:17" ht="30" customHeight="1">
      <c r="A12" s="45" t="s">
        <v>79</v>
      </c>
      <c r="B12" s="49">
        <f t="shared" si="4"/>
        <v>354</v>
      </c>
      <c r="C12" s="50">
        <v>20</v>
      </c>
      <c r="D12" s="51">
        <v>207</v>
      </c>
      <c r="E12" s="50">
        <v>127</v>
      </c>
      <c r="F12" s="53">
        <f t="shared" si="5"/>
        <v>354</v>
      </c>
      <c r="G12" s="50">
        <v>20</v>
      </c>
      <c r="H12" s="51">
        <v>208</v>
      </c>
      <c r="I12" s="50">
        <v>126</v>
      </c>
      <c r="J12" s="54">
        <f t="shared" si="2"/>
        <v>361</v>
      </c>
      <c r="K12" s="50">
        <v>20</v>
      </c>
      <c r="L12" s="51">
        <v>213</v>
      </c>
      <c r="M12" s="50">
        <v>128</v>
      </c>
      <c r="N12" s="54">
        <f t="shared" si="3"/>
        <v>360</v>
      </c>
      <c r="O12" s="50">
        <v>20</v>
      </c>
      <c r="P12" s="51">
        <v>212</v>
      </c>
      <c r="Q12" s="50">
        <v>128</v>
      </c>
    </row>
    <row r="13" spans="1:17" ht="30" customHeight="1">
      <c r="A13" s="45" t="s">
        <v>80</v>
      </c>
      <c r="B13" s="49">
        <f t="shared" si="4"/>
        <v>713</v>
      </c>
      <c r="C13" s="50">
        <v>44</v>
      </c>
      <c r="D13" s="51">
        <v>390</v>
      </c>
      <c r="E13" s="50">
        <v>279</v>
      </c>
      <c r="F13" s="53">
        <f t="shared" si="5"/>
        <v>725</v>
      </c>
      <c r="G13" s="50">
        <v>44</v>
      </c>
      <c r="H13" s="51">
        <v>400</v>
      </c>
      <c r="I13" s="50">
        <v>281</v>
      </c>
      <c r="J13" s="54">
        <f t="shared" si="2"/>
        <v>728</v>
      </c>
      <c r="K13" s="50">
        <v>44</v>
      </c>
      <c r="L13" s="51">
        <v>404</v>
      </c>
      <c r="M13" s="50">
        <v>280</v>
      </c>
      <c r="N13" s="54">
        <f t="shared" si="3"/>
        <v>736</v>
      </c>
      <c r="O13" s="50">
        <v>42</v>
      </c>
      <c r="P13" s="51">
        <v>410</v>
      </c>
      <c r="Q13" s="50">
        <v>284</v>
      </c>
    </row>
    <row r="14" spans="1:17" ht="30" customHeight="1">
      <c r="A14" s="45" t="s">
        <v>81</v>
      </c>
      <c r="B14" s="49">
        <f t="shared" si="4"/>
        <v>314</v>
      </c>
      <c r="C14" s="50">
        <v>21</v>
      </c>
      <c r="D14" s="51">
        <v>186</v>
      </c>
      <c r="E14" s="50">
        <v>107</v>
      </c>
      <c r="F14" s="53">
        <f t="shared" si="5"/>
        <v>316</v>
      </c>
      <c r="G14" s="50">
        <v>21</v>
      </c>
      <c r="H14" s="51">
        <v>186</v>
      </c>
      <c r="I14" s="50">
        <v>109</v>
      </c>
      <c r="J14" s="54">
        <f t="shared" si="2"/>
        <v>319</v>
      </c>
      <c r="K14" s="50">
        <v>22</v>
      </c>
      <c r="L14" s="51">
        <v>189</v>
      </c>
      <c r="M14" s="50">
        <v>108</v>
      </c>
      <c r="N14" s="54">
        <f t="shared" si="3"/>
        <v>315</v>
      </c>
      <c r="O14" s="50">
        <v>23</v>
      </c>
      <c r="P14" s="51">
        <v>183</v>
      </c>
      <c r="Q14" s="50">
        <v>109</v>
      </c>
    </row>
    <row r="15" spans="1:17" ht="30" customHeight="1">
      <c r="A15" s="45" t="s">
        <v>82</v>
      </c>
      <c r="B15" s="49">
        <f t="shared" si="4"/>
        <v>223</v>
      </c>
      <c r="C15" s="50">
        <v>14</v>
      </c>
      <c r="D15" s="51">
        <v>133</v>
      </c>
      <c r="E15" s="50">
        <v>76</v>
      </c>
      <c r="F15" s="53">
        <f t="shared" si="5"/>
        <v>220</v>
      </c>
      <c r="G15" s="50">
        <v>14</v>
      </c>
      <c r="H15" s="51">
        <v>132</v>
      </c>
      <c r="I15" s="50">
        <v>74</v>
      </c>
      <c r="J15" s="54">
        <f t="shared" si="2"/>
        <v>224</v>
      </c>
      <c r="K15" s="50">
        <v>14</v>
      </c>
      <c r="L15" s="51">
        <v>133</v>
      </c>
      <c r="M15" s="50">
        <v>77</v>
      </c>
      <c r="N15" s="54">
        <f t="shared" si="3"/>
        <v>217</v>
      </c>
      <c r="O15" s="50">
        <v>14</v>
      </c>
      <c r="P15" s="51">
        <v>129</v>
      </c>
      <c r="Q15" s="50">
        <v>74</v>
      </c>
    </row>
    <row r="16" spans="1:17" ht="30" customHeight="1">
      <c r="A16" s="45" t="s">
        <v>83</v>
      </c>
      <c r="B16" s="49">
        <f t="shared" si="4"/>
        <v>134</v>
      </c>
      <c r="C16" s="50">
        <v>7</v>
      </c>
      <c r="D16" s="51">
        <v>80</v>
      </c>
      <c r="E16" s="50">
        <v>47</v>
      </c>
      <c r="F16" s="53">
        <f t="shared" si="5"/>
        <v>134</v>
      </c>
      <c r="G16" s="50">
        <v>7</v>
      </c>
      <c r="H16" s="51">
        <v>80</v>
      </c>
      <c r="I16" s="50">
        <v>47</v>
      </c>
      <c r="J16" s="54">
        <f t="shared" si="2"/>
        <v>133</v>
      </c>
      <c r="K16" s="50">
        <v>7</v>
      </c>
      <c r="L16" s="51">
        <v>80</v>
      </c>
      <c r="M16" s="50">
        <v>46</v>
      </c>
      <c r="N16" s="54">
        <f t="shared" si="3"/>
        <v>135</v>
      </c>
      <c r="O16" s="50">
        <v>7</v>
      </c>
      <c r="P16" s="51">
        <v>82</v>
      </c>
      <c r="Q16" s="50">
        <v>46</v>
      </c>
    </row>
    <row r="17" spans="1:17" ht="30" customHeight="1">
      <c r="A17" s="35" t="s">
        <v>84</v>
      </c>
      <c r="B17" s="55">
        <f t="shared" si="4"/>
        <v>216</v>
      </c>
      <c r="C17" s="56">
        <v>11</v>
      </c>
      <c r="D17" s="57">
        <v>124</v>
      </c>
      <c r="E17" s="56">
        <v>81</v>
      </c>
      <c r="F17" s="55">
        <f t="shared" si="5"/>
        <v>218</v>
      </c>
      <c r="G17" s="56">
        <v>11</v>
      </c>
      <c r="H17" s="57">
        <v>125</v>
      </c>
      <c r="I17" s="56">
        <v>82</v>
      </c>
      <c r="J17" s="55">
        <f t="shared" si="2"/>
        <v>222</v>
      </c>
      <c r="K17" s="56">
        <v>12</v>
      </c>
      <c r="L17" s="57">
        <v>130</v>
      </c>
      <c r="M17" s="56">
        <v>80</v>
      </c>
      <c r="N17" s="55">
        <f t="shared" si="3"/>
        <v>223</v>
      </c>
      <c r="O17" s="56">
        <v>12</v>
      </c>
      <c r="P17" s="57">
        <v>132</v>
      </c>
      <c r="Q17" s="56">
        <v>79</v>
      </c>
    </row>
  </sheetData>
  <mergeCells count="5">
    <mergeCell ref="A3:A5"/>
    <mergeCell ref="N3:Q3"/>
    <mergeCell ref="B3:E3"/>
    <mergeCell ref="F3:I3"/>
    <mergeCell ref="J3:M3"/>
  </mergeCells>
  <printOptions/>
  <pageMargins left="0.3937007874015748" right="0.1968503937007874" top="0.8661417322834646" bottom="0.984251968503937" header="0.5118110236220472" footer="0.5118110236220472"/>
  <pageSetup horizontalDpi="300" verticalDpi="300" orientation="portrait" paperSize="9" scale="57" r:id="rId1"/>
</worksheet>
</file>

<file path=xl/worksheets/sheet7.xml><?xml version="1.0" encoding="utf-8"?>
<worksheet xmlns="http://schemas.openxmlformats.org/spreadsheetml/2006/main" xmlns:r="http://schemas.openxmlformats.org/officeDocument/2006/relationships">
  <dimension ref="A2:X19"/>
  <sheetViews>
    <sheetView workbookViewId="0" topLeftCell="A1">
      <selection activeCell="C3" sqref="C3"/>
    </sheetView>
  </sheetViews>
  <sheetFormatPr defaultColWidth="9.00390625" defaultRowHeight="13.5"/>
  <cols>
    <col min="1" max="1" width="12.625" style="0" customWidth="1"/>
    <col min="2" max="3" width="7.00390625" style="0" customWidth="1"/>
    <col min="4" max="4" width="5.625" style="0" customWidth="1"/>
    <col min="5" max="8" width="7.00390625" style="0" customWidth="1"/>
    <col min="9" max="9" width="5.625" style="0" customWidth="1"/>
    <col min="10" max="13" width="7.00390625" style="0" customWidth="1"/>
    <col min="14" max="14" width="5.625" style="0" customWidth="1"/>
    <col min="15" max="15" width="7.00390625" style="0" customWidth="1"/>
    <col min="16" max="16" width="7.75390625" style="0" customWidth="1"/>
    <col min="17" max="17" width="7.50390625" style="0" customWidth="1"/>
    <col min="18" max="19" width="7.00390625" style="0" customWidth="1"/>
    <col min="20" max="20" width="5.625" style="0" customWidth="1"/>
    <col min="21" max="21" width="7.00390625" style="0" customWidth="1"/>
    <col min="22" max="23" width="8.50390625" style="0" customWidth="1"/>
  </cols>
  <sheetData>
    <row r="2" s="58" customFormat="1" ht="30" customHeight="1">
      <c r="A2" s="41" t="s">
        <v>85</v>
      </c>
    </row>
    <row r="3" spans="1:21" ht="30" customHeight="1">
      <c r="A3" s="3"/>
      <c r="B3" s="3"/>
      <c r="C3" s="3"/>
      <c r="D3" s="3"/>
      <c r="E3" s="3"/>
      <c r="F3" s="3"/>
      <c r="G3" s="3"/>
      <c r="H3" s="3"/>
      <c r="I3" s="3"/>
      <c r="J3" s="3"/>
      <c r="K3" s="3"/>
      <c r="L3" s="3"/>
      <c r="M3" s="3"/>
      <c r="N3" s="3"/>
      <c r="Q3" s="3"/>
      <c r="R3" s="3"/>
      <c r="T3" s="3"/>
      <c r="U3" t="s">
        <v>86</v>
      </c>
    </row>
    <row r="4" spans="1:24" ht="30" customHeight="1">
      <c r="A4" s="715" t="s">
        <v>70</v>
      </c>
      <c r="B4" s="717" t="s">
        <v>47</v>
      </c>
      <c r="C4" s="720"/>
      <c r="D4" s="720"/>
      <c r="E4" s="720"/>
      <c r="F4" s="722"/>
      <c r="G4" s="717" t="s">
        <v>22</v>
      </c>
      <c r="H4" s="720"/>
      <c r="I4" s="720"/>
      <c r="J4" s="720"/>
      <c r="K4" s="722"/>
      <c r="L4" s="717" t="s">
        <v>23</v>
      </c>
      <c r="M4" s="718"/>
      <c r="N4" s="718"/>
      <c r="O4" s="718"/>
      <c r="P4" s="718"/>
      <c r="Q4" s="719"/>
      <c r="R4" s="717" t="s">
        <v>24</v>
      </c>
      <c r="S4" s="720"/>
      <c r="T4" s="720"/>
      <c r="U4" s="720"/>
      <c r="V4" s="720"/>
      <c r="W4" s="721"/>
      <c r="X4" s="59"/>
    </row>
    <row r="5" spans="1:24" ht="30" customHeight="1">
      <c r="A5" s="714"/>
      <c r="B5" s="6" t="s">
        <v>26</v>
      </c>
      <c r="C5" s="6" t="s">
        <v>87</v>
      </c>
      <c r="D5" s="60" t="s">
        <v>88</v>
      </c>
      <c r="E5" s="6" t="s">
        <v>89</v>
      </c>
      <c r="F5" s="28" t="s">
        <v>71</v>
      </c>
      <c r="G5" s="4" t="s">
        <v>26</v>
      </c>
      <c r="H5" s="6" t="s">
        <v>87</v>
      </c>
      <c r="I5" s="60" t="s">
        <v>88</v>
      </c>
      <c r="J5" s="6" t="s">
        <v>89</v>
      </c>
      <c r="K5" s="5" t="s">
        <v>71</v>
      </c>
      <c r="L5" s="28" t="s">
        <v>26</v>
      </c>
      <c r="M5" s="6" t="s">
        <v>87</v>
      </c>
      <c r="N5" s="60" t="s">
        <v>88</v>
      </c>
      <c r="O5" s="6" t="s">
        <v>89</v>
      </c>
      <c r="P5" s="61" t="s">
        <v>90</v>
      </c>
      <c r="Q5" s="62" t="s">
        <v>91</v>
      </c>
      <c r="R5" s="48" t="s">
        <v>26</v>
      </c>
      <c r="S5" s="7" t="s">
        <v>87</v>
      </c>
      <c r="T5" s="63" t="s">
        <v>88</v>
      </c>
      <c r="U5" s="7" t="s">
        <v>89</v>
      </c>
      <c r="V5" s="61" t="s">
        <v>90</v>
      </c>
      <c r="W5" s="62" t="s">
        <v>91</v>
      </c>
      <c r="X5" s="59"/>
    </row>
    <row r="6" spans="1:24" ht="30" customHeight="1">
      <c r="A6" s="45" t="s">
        <v>74</v>
      </c>
      <c r="B6" s="49">
        <f aca="true" t="shared" si="0" ref="B6:Q6">SUM(B8:B17)</f>
        <v>64235</v>
      </c>
      <c r="C6" s="49">
        <f t="shared" si="0"/>
        <v>12041</v>
      </c>
      <c r="D6" s="49">
        <f t="shared" si="0"/>
        <v>108</v>
      </c>
      <c r="E6" s="49">
        <f t="shared" si="0"/>
        <v>1118</v>
      </c>
      <c r="F6" s="49">
        <f t="shared" si="0"/>
        <v>50968</v>
      </c>
      <c r="G6" s="49">
        <f t="shared" si="0"/>
        <v>64427</v>
      </c>
      <c r="H6" s="49">
        <f t="shared" si="0"/>
        <v>12041</v>
      </c>
      <c r="I6" s="49">
        <f t="shared" si="0"/>
        <v>42</v>
      </c>
      <c r="J6" s="49">
        <f t="shared" si="0"/>
        <v>1015</v>
      </c>
      <c r="K6" s="49">
        <f t="shared" si="0"/>
        <v>51329</v>
      </c>
      <c r="L6" s="49">
        <f t="shared" si="0"/>
        <v>64761</v>
      </c>
      <c r="M6" s="49">
        <f t="shared" si="0"/>
        <v>11980</v>
      </c>
      <c r="N6" s="49">
        <f t="shared" si="0"/>
        <v>42</v>
      </c>
      <c r="O6" s="49">
        <f t="shared" si="0"/>
        <v>886</v>
      </c>
      <c r="P6" s="49">
        <f>SUM(P8:P17)</f>
        <v>40194</v>
      </c>
      <c r="Q6" s="49">
        <f t="shared" si="0"/>
        <v>11659</v>
      </c>
      <c r="R6" s="49">
        <f aca="true" t="shared" si="1" ref="R6:W6">SUM(R8:R17)</f>
        <v>64729</v>
      </c>
      <c r="S6" s="49">
        <f t="shared" si="1"/>
        <v>11980</v>
      </c>
      <c r="T6" s="49">
        <f t="shared" si="1"/>
        <v>48</v>
      </c>
      <c r="U6" s="49">
        <f t="shared" si="1"/>
        <v>505</v>
      </c>
      <c r="V6" s="49">
        <f t="shared" si="1"/>
        <v>39585</v>
      </c>
      <c r="W6" s="53">
        <f t="shared" si="1"/>
        <v>12611</v>
      </c>
      <c r="X6" s="59"/>
    </row>
    <row r="7" spans="1:24" ht="30" customHeight="1">
      <c r="A7" s="45"/>
      <c r="B7" s="50"/>
      <c r="C7" s="50"/>
      <c r="D7" s="51"/>
      <c r="E7" s="50"/>
      <c r="F7" s="51"/>
      <c r="G7" s="52"/>
      <c r="H7" s="50"/>
      <c r="I7" s="51"/>
      <c r="J7" s="50"/>
      <c r="K7" s="64"/>
      <c r="L7" s="51"/>
      <c r="M7" s="50"/>
      <c r="N7" s="51"/>
      <c r="O7" s="50"/>
      <c r="P7" s="64"/>
      <c r="Q7" s="64"/>
      <c r="R7" s="51"/>
      <c r="S7" s="50"/>
      <c r="T7" s="51"/>
      <c r="U7" s="50"/>
      <c r="V7" s="64"/>
      <c r="W7" s="59"/>
      <c r="X7" s="59"/>
    </row>
    <row r="8" spans="1:24" ht="30" customHeight="1">
      <c r="A8" s="45" t="s">
        <v>75</v>
      </c>
      <c r="B8" s="49">
        <f>SUM(C8:F8)</f>
        <v>19478</v>
      </c>
      <c r="C8" s="50">
        <v>3836</v>
      </c>
      <c r="D8" s="51">
        <v>10</v>
      </c>
      <c r="E8" s="50">
        <v>231</v>
      </c>
      <c r="F8" s="64">
        <v>15401</v>
      </c>
      <c r="G8" s="53">
        <f>SUM(H8:K8)</f>
        <v>19299</v>
      </c>
      <c r="H8" s="50">
        <v>3836</v>
      </c>
      <c r="I8" s="51">
        <v>10</v>
      </c>
      <c r="J8" s="50">
        <v>146</v>
      </c>
      <c r="K8" s="64">
        <v>15307</v>
      </c>
      <c r="L8" s="54">
        <f>SUM(M8:Q8)</f>
        <v>19030</v>
      </c>
      <c r="M8" s="50">
        <v>3753</v>
      </c>
      <c r="N8" s="51">
        <v>10</v>
      </c>
      <c r="O8" s="50">
        <v>100</v>
      </c>
      <c r="P8" s="64">
        <v>12354</v>
      </c>
      <c r="Q8" s="51">
        <v>2813</v>
      </c>
      <c r="R8" s="49">
        <f>SUM(S8:W8)</f>
        <v>19038</v>
      </c>
      <c r="S8" s="50">
        <v>3753</v>
      </c>
      <c r="T8" s="51">
        <v>10</v>
      </c>
      <c r="U8" s="50">
        <v>100</v>
      </c>
      <c r="V8" s="64">
        <v>12279</v>
      </c>
      <c r="W8" s="51">
        <v>2896</v>
      </c>
      <c r="X8" s="59"/>
    </row>
    <row r="9" spans="1:24" ht="30" customHeight="1">
      <c r="A9" s="45" t="s">
        <v>76</v>
      </c>
      <c r="B9" s="49">
        <f aca="true" t="shared" si="2" ref="B9:B17">SUM(C9:F9)</f>
        <v>9787</v>
      </c>
      <c r="C9" s="50">
        <v>835</v>
      </c>
      <c r="D9" s="51">
        <v>25</v>
      </c>
      <c r="E9" s="50">
        <v>106</v>
      </c>
      <c r="F9" s="64">
        <v>8821</v>
      </c>
      <c r="G9" s="53">
        <f aca="true" t="shared" si="3" ref="G9:G17">SUM(H9:K9)</f>
        <v>9756</v>
      </c>
      <c r="H9" s="50">
        <v>835</v>
      </c>
      <c r="I9" s="51"/>
      <c r="J9" s="50">
        <v>106</v>
      </c>
      <c r="K9" s="64">
        <v>8815</v>
      </c>
      <c r="L9" s="54">
        <f aca="true" t="shared" si="4" ref="L9:L17">SUM(M9:Q9)</f>
        <v>9712</v>
      </c>
      <c r="M9" s="50">
        <v>835</v>
      </c>
      <c r="N9" s="51"/>
      <c r="O9" s="50">
        <v>106</v>
      </c>
      <c r="P9" s="64">
        <v>7104</v>
      </c>
      <c r="Q9" s="51">
        <v>1667</v>
      </c>
      <c r="R9" s="49">
        <f aca="true" t="shared" si="5" ref="R9:R17">SUM(S9:W9)</f>
        <v>9783</v>
      </c>
      <c r="S9" s="50">
        <v>835</v>
      </c>
      <c r="T9" s="51"/>
      <c r="U9" s="50">
        <v>59</v>
      </c>
      <c r="V9" s="64">
        <v>7008</v>
      </c>
      <c r="W9" s="51">
        <v>1881</v>
      </c>
      <c r="X9" s="59"/>
    </row>
    <row r="10" spans="1:24" ht="30" customHeight="1">
      <c r="A10" s="45" t="s">
        <v>77</v>
      </c>
      <c r="B10" s="49">
        <f t="shared" si="2"/>
        <v>7679</v>
      </c>
      <c r="C10" s="50">
        <v>1482</v>
      </c>
      <c r="D10" s="51">
        <v>20</v>
      </c>
      <c r="E10" s="50">
        <v>312</v>
      </c>
      <c r="F10" s="64">
        <v>5865</v>
      </c>
      <c r="G10" s="53">
        <f t="shared" si="3"/>
        <v>7665</v>
      </c>
      <c r="H10" s="50">
        <v>1482</v>
      </c>
      <c r="I10" s="51"/>
      <c r="J10" s="50">
        <v>312</v>
      </c>
      <c r="K10" s="64">
        <v>5871</v>
      </c>
      <c r="L10" s="54">
        <f t="shared" si="4"/>
        <v>7895</v>
      </c>
      <c r="M10" s="50">
        <v>1482</v>
      </c>
      <c r="N10" s="51"/>
      <c r="O10" s="50">
        <v>312</v>
      </c>
      <c r="P10" s="64">
        <v>4471</v>
      </c>
      <c r="Q10" s="51">
        <v>1630</v>
      </c>
      <c r="R10" s="49">
        <f t="shared" si="5"/>
        <v>7763</v>
      </c>
      <c r="S10" s="50">
        <v>1482</v>
      </c>
      <c r="T10" s="51"/>
      <c r="U10" s="50">
        <v>200</v>
      </c>
      <c r="V10" s="64">
        <v>4293</v>
      </c>
      <c r="W10" s="51">
        <v>1788</v>
      </c>
      <c r="X10" s="59"/>
    </row>
    <row r="11" spans="1:24" ht="30" customHeight="1">
      <c r="A11" s="45" t="s">
        <v>78</v>
      </c>
      <c r="B11" s="49">
        <f t="shared" si="2"/>
        <v>7202</v>
      </c>
      <c r="C11" s="50">
        <v>1530</v>
      </c>
      <c r="D11" s="51">
        <v>6</v>
      </c>
      <c r="E11" s="50">
        <v>144</v>
      </c>
      <c r="F11" s="64">
        <v>5522</v>
      </c>
      <c r="G11" s="53">
        <f t="shared" si="3"/>
        <v>7385</v>
      </c>
      <c r="H11" s="50">
        <v>1530</v>
      </c>
      <c r="I11" s="51">
        <v>6</v>
      </c>
      <c r="J11" s="50">
        <v>144</v>
      </c>
      <c r="K11" s="64">
        <v>5705</v>
      </c>
      <c r="L11" s="54">
        <f t="shared" si="4"/>
        <v>7445</v>
      </c>
      <c r="M11" s="50">
        <v>1530</v>
      </c>
      <c r="N11" s="51">
        <v>6</v>
      </c>
      <c r="O11" s="50">
        <v>72</v>
      </c>
      <c r="P11" s="64">
        <v>4462</v>
      </c>
      <c r="Q11" s="51">
        <v>1375</v>
      </c>
      <c r="R11" s="49">
        <f t="shared" si="5"/>
        <v>7435</v>
      </c>
      <c r="S11" s="50">
        <v>1530</v>
      </c>
      <c r="T11" s="51">
        <v>6</v>
      </c>
      <c r="U11" s="50"/>
      <c r="V11" s="64">
        <v>4341</v>
      </c>
      <c r="W11" s="51">
        <v>1558</v>
      </c>
      <c r="X11" s="59"/>
    </row>
    <row r="12" spans="1:24" ht="30" customHeight="1">
      <c r="A12" s="45" t="s">
        <v>92</v>
      </c>
      <c r="B12" s="49">
        <f t="shared" si="2"/>
        <v>4398</v>
      </c>
      <c r="C12" s="50">
        <v>825</v>
      </c>
      <c r="D12" s="51">
        <v>16</v>
      </c>
      <c r="E12" s="50">
        <v>200</v>
      </c>
      <c r="F12" s="64">
        <v>3357</v>
      </c>
      <c r="G12" s="53">
        <f t="shared" si="3"/>
        <v>4365</v>
      </c>
      <c r="H12" s="50">
        <v>825</v>
      </c>
      <c r="I12" s="51">
        <v>6</v>
      </c>
      <c r="J12" s="50">
        <v>200</v>
      </c>
      <c r="K12" s="64">
        <v>3334</v>
      </c>
      <c r="L12" s="54">
        <f t="shared" si="4"/>
        <v>4397</v>
      </c>
      <c r="M12" s="50">
        <v>847</v>
      </c>
      <c r="N12" s="51">
        <v>6</v>
      </c>
      <c r="O12" s="50">
        <v>200</v>
      </c>
      <c r="P12" s="64">
        <v>2198</v>
      </c>
      <c r="Q12" s="51">
        <v>1146</v>
      </c>
      <c r="R12" s="49">
        <f t="shared" si="5"/>
        <v>4351</v>
      </c>
      <c r="S12" s="50">
        <v>847</v>
      </c>
      <c r="T12" s="51">
        <v>6</v>
      </c>
      <c r="U12" s="50">
        <v>50</v>
      </c>
      <c r="V12" s="64">
        <v>2302</v>
      </c>
      <c r="W12" s="51">
        <v>1146</v>
      </c>
      <c r="X12" s="59"/>
    </row>
    <row r="13" spans="1:24" ht="30" customHeight="1">
      <c r="A13" s="45" t="s">
        <v>80</v>
      </c>
      <c r="B13" s="49">
        <f t="shared" si="2"/>
        <v>6539</v>
      </c>
      <c r="C13" s="50">
        <v>1311</v>
      </c>
      <c r="D13" s="51"/>
      <c r="E13" s="50">
        <v>18</v>
      </c>
      <c r="F13" s="64">
        <v>5210</v>
      </c>
      <c r="G13" s="53">
        <f t="shared" si="3"/>
        <v>6734</v>
      </c>
      <c r="H13" s="50">
        <v>1311</v>
      </c>
      <c r="I13" s="51"/>
      <c r="J13" s="50"/>
      <c r="K13" s="64">
        <v>5423</v>
      </c>
      <c r="L13" s="54">
        <f t="shared" si="4"/>
        <v>6866</v>
      </c>
      <c r="M13" s="50">
        <v>1311</v>
      </c>
      <c r="N13" s="51"/>
      <c r="O13" s="50"/>
      <c r="P13" s="64">
        <v>4346</v>
      </c>
      <c r="Q13" s="51">
        <v>1209</v>
      </c>
      <c r="R13" s="49">
        <f t="shared" si="5"/>
        <v>6811</v>
      </c>
      <c r="S13" s="50">
        <v>1311</v>
      </c>
      <c r="T13" s="51">
        <v>6</v>
      </c>
      <c r="U13" s="50"/>
      <c r="V13" s="64">
        <v>4215</v>
      </c>
      <c r="W13" s="51">
        <v>1279</v>
      </c>
      <c r="X13" s="59"/>
    </row>
    <row r="14" spans="1:24" ht="30" customHeight="1">
      <c r="A14" s="45" t="s">
        <v>81</v>
      </c>
      <c r="B14" s="49">
        <f t="shared" si="2"/>
        <v>3422</v>
      </c>
      <c r="C14" s="50">
        <v>918</v>
      </c>
      <c r="D14" s="51">
        <v>4</v>
      </c>
      <c r="E14" s="50">
        <v>11</v>
      </c>
      <c r="F14" s="64">
        <v>2489</v>
      </c>
      <c r="G14" s="53">
        <f t="shared" si="3"/>
        <v>3445</v>
      </c>
      <c r="H14" s="50">
        <v>918</v>
      </c>
      <c r="I14" s="51">
        <v>4</v>
      </c>
      <c r="J14" s="50">
        <v>11</v>
      </c>
      <c r="K14" s="64">
        <v>2512</v>
      </c>
      <c r="L14" s="54">
        <f t="shared" si="4"/>
        <v>3481</v>
      </c>
      <c r="M14" s="50">
        <v>918</v>
      </c>
      <c r="N14" s="51">
        <v>4</v>
      </c>
      <c r="O14" s="50"/>
      <c r="P14" s="64">
        <v>2055</v>
      </c>
      <c r="Q14" s="51">
        <v>504</v>
      </c>
      <c r="R14" s="49">
        <f t="shared" si="5"/>
        <v>3501</v>
      </c>
      <c r="S14" s="50">
        <v>918</v>
      </c>
      <c r="T14" s="51">
        <v>4</v>
      </c>
      <c r="U14" s="50"/>
      <c r="V14" s="64">
        <v>2025</v>
      </c>
      <c r="W14" s="51">
        <v>554</v>
      </c>
      <c r="X14" s="59"/>
    </row>
    <row r="15" spans="1:24" ht="30" customHeight="1">
      <c r="A15" s="45" t="s">
        <v>82</v>
      </c>
      <c r="B15" s="49">
        <f t="shared" si="2"/>
        <v>2449</v>
      </c>
      <c r="C15" s="50">
        <v>645</v>
      </c>
      <c r="D15" s="51">
        <v>8</v>
      </c>
      <c r="E15" s="50">
        <v>20</v>
      </c>
      <c r="F15" s="64">
        <v>1776</v>
      </c>
      <c r="G15" s="53">
        <f t="shared" si="3"/>
        <v>2432</v>
      </c>
      <c r="H15" s="50">
        <v>645</v>
      </c>
      <c r="I15" s="51">
        <v>8</v>
      </c>
      <c r="J15" s="50">
        <v>20</v>
      </c>
      <c r="K15" s="64">
        <v>1759</v>
      </c>
      <c r="L15" s="54">
        <f t="shared" si="4"/>
        <v>2432</v>
      </c>
      <c r="M15" s="50">
        <v>645</v>
      </c>
      <c r="N15" s="51">
        <v>8</v>
      </c>
      <c r="O15" s="50">
        <v>20</v>
      </c>
      <c r="P15" s="64">
        <v>1589</v>
      </c>
      <c r="Q15" s="51">
        <v>170</v>
      </c>
      <c r="R15" s="49">
        <f t="shared" si="5"/>
        <v>2411</v>
      </c>
      <c r="S15" s="50">
        <v>645</v>
      </c>
      <c r="T15" s="51">
        <v>8</v>
      </c>
      <c r="U15" s="50">
        <v>20</v>
      </c>
      <c r="V15" s="64">
        <v>1532</v>
      </c>
      <c r="W15" s="51">
        <v>206</v>
      </c>
      <c r="X15" s="59"/>
    </row>
    <row r="16" spans="1:24" ht="30" customHeight="1">
      <c r="A16" s="45" t="s">
        <v>83</v>
      </c>
      <c r="B16" s="49">
        <f t="shared" si="2"/>
        <v>1570</v>
      </c>
      <c r="C16" s="50">
        <v>266</v>
      </c>
      <c r="D16" s="51">
        <v>15</v>
      </c>
      <c r="E16" s="50">
        <v>50</v>
      </c>
      <c r="F16" s="64">
        <v>1239</v>
      </c>
      <c r="G16" s="53">
        <f t="shared" si="3"/>
        <v>1559</v>
      </c>
      <c r="H16" s="50">
        <v>266</v>
      </c>
      <c r="I16" s="51">
        <v>4</v>
      </c>
      <c r="J16" s="50">
        <v>50</v>
      </c>
      <c r="K16" s="64">
        <v>1239</v>
      </c>
      <c r="L16" s="54">
        <f t="shared" si="4"/>
        <v>1559</v>
      </c>
      <c r="M16" s="50">
        <v>266</v>
      </c>
      <c r="N16" s="51">
        <v>4</v>
      </c>
      <c r="O16" s="50">
        <v>50</v>
      </c>
      <c r="P16" s="64">
        <v>858</v>
      </c>
      <c r="Q16" s="51">
        <v>381</v>
      </c>
      <c r="R16" s="49">
        <f t="shared" si="5"/>
        <v>1559</v>
      </c>
      <c r="S16" s="50">
        <v>266</v>
      </c>
      <c r="T16" s="51">
        <v>4</v>
      </c>
      <c r="U16" s="50">
        <v>50</v>
      </c>
      <c r="V16" s="64">
        <v>858</v>
      </c>
      <c r="W16" s="51">
        <v>381</v>
      </c>
      <c r="X16" s="59"/>
    </row>
    <row r="17" spans="1:24" ht="30" customHeight="1">
      <c r="A17" s="35" t="s">
        <v>84</v>
      </c>
      <c r="B17" s="55">
        <f t="shared" si="2"/>
        <v>1711</v>
      </c>
      <c r="C17" s="56">
        <v>393</v>
      </c>
      <c r="D17" s="57">
        <v>4</v>
      </c>
      <c r="E17" s="56">
        <v>26</v>
      </c>
      <c r="F17" s="65">
        <v>1288</v>
      </c>
      <c r="G17" s="55">
        <f t="shared" si="3"/>
        <v>1787</v>
      </c>
      <c r="H17" s="56">
        <v>393</v>
      </c>
      <c r="I17" s="57">
        <v>4</v>
      </c>
      <c r="J17" s="56">
        <v>26</v>
      </c>
      <c r="K17" s="65">
        <v>1364</v>
      </c>
      <c r="L17" s="55">
        <f t="shared" si="4"/>
        <v>1944</v>
      </c>
      <c r="M17" s="56">
        <v>393</v>
      </c>
      <c r="N17" s="57">
        <v>4</v>
      </c>
      <c r="O17" s="56">
        <v>26</v>
      </c>
      <c r="P17" s="65">
        <v>757</v>
      </c>
      <c r="Q17" s="57">
        <v>764</v>
      </c>
      <c r="R17" s="55">
        <f t="shared" si="5"/>
        <v>2077</v>
      </c>
      <c r="S17" s="56">
        <v>393</v>
      </c>
      <c r="T17" s="57">
        <v>4</v>
      </c>
      <c r="U17" s="56">
        <v>26</v>
      </c>
      <c r="V17" s="65">
        <v>732</v>
      </c>
      <c r="W17" s="57">
        <v>922</v>
      </c>
      <c r="X17" s="59"/>
    </row>
    <row r="18" ht="17.25" customHeight="1">
      <c r="A18" t="s">
        <v>93</v>
      </c>
    </row>
    <row r="19" ht="13.5">
      <c r="A19" t="s">
        <v>94</v>
      </c>
    </row>
  </sheetData>
  <mergeCells count="5">
    <mergeCell ref="R4:W4"/>
    <mergeCell ref="L4:Q4"/>
    <mergeCell ref="A4:A5"/>
    <mergeCell ref="B4:F4"/>
    <mergeCell ref="G4:K4"/>
  </mergeCells>
  <printOptions/>
  <pageMargins left="0.3937007874015748" right="0.1968503937007874" top="0.8661417322834646" bottom="0.984251968503937" header="0.5118110236220472" footer="0.5118110236220472"/>
  <pageSetup horizontalDpi="300" verticalDpi="300" orientation="portrait" paperSize="9" scale="57" r:id="rId1"/>
</worksheet>
</file>

<file path=xl/worksheets/sheet8.xml><?xml version="1.0" encoding="utf-8"?>
<worksheet xmlns="http://schemas.openxmlformats.org/spreadsheetml/2006/main" xmlns:r="http://schemas.openxmlformats.org/officeDocument/2006/relationships">
  <dimension ref="A1:L171"/>
  <sheetViews>
    <sheetView showOutlineSymbols="0" zoomScale="87" zoomScaleNormal="87" workbookViewId="0" topLeftCell="A1">
      <selection activeCell="A2" sqref="A2"/>
    </sheetView>
  </sheetViews>
  <sheetFormatPr defaultColWidth="9.00390625" defaultRowHeight="13.5"/>
  <cols>
    <col min="1" max="11" width="12.625" style="68" customWidth="1"/>
    <col min="12" max="12" width="2.75390625" style="68" customWidth="1"/>
    <col min="13" max="244" width="10.75390625" style="68" customWidth="1"/>
    <col min="245" max="16384" width="10.75390625" style="69" customWidth="1"/>
  </cols>
  <sheetData>
    <row r="1" spans="1:5" ht="24" customHeight="1">
      <c r="A1" s="66" t="s">
        <v>11</v>
      </c>
      <c r="B1" s="66" t="s">
        <v>185</v>
      </c>
      <c r="C1" s="67"/>
      <c r="D1" s="67"/>
      <c r="E1" s="67"/>
    </row>
    <row r="2" spans="1:11" ht="19.5" customHeight="1">
      <c r="A2" s="70"/>
      <c r="B2" s="70"/>
      <c r="C2" s="70"/>
      <c r="D2" s="70"/>
      <c r="E2" s="70"/>
      <c r="F2" s="70"/>
      <c r="G2" s="70"/>
      <c r="H2" s="70"/>
      <c r="I2" s="70"/>
      <c r="J2" s="70"/>
      <c r="K2" s="70"/>
    </row>
    <row r="3" spans="1:12" ht="21.75" customHeight="1">
      <c r="A3" s="71"/>
      <c r="B3" s="72"/>
      <c r="C3" s="726" t="s">
        <v>186</v>
      </c>
      <c r="D3" s="727"/>
      <c r="E3" s="727"/>
      <c r="F3" s="728"/>
      <c r="G3" s="73" t="s">
        <v>187</v>
      </c>
      <c r="H3" s="726" t="s">
        <v>188</v>
      </c>
      <c r="I3" s="727"/>
      <c r="J3" s="732"/>
      <c r="K3" s="723" t="s">
        <v>36</v>
      </c>
      <c r="L3" s="74"/>
    </row>
    <row r="4" spans="1:12" ht="19.5" customHeight="1">
      <c r="A4" s="71" t="s">
        <v>189</v>
      </c>
      <c r="B4" s="72" t="s">
        <v>190</v>
      </c>
      <c r="C4" s="729"/>
      <c r="D4" s="730"/>
      <c r="E4" s="730"/>
      <c r="F4" s="731"/>
      <c r="G4" s="72" t="s">
        <v>191</v>
      </c>
      <c r="H4" s="733"/>
      <c r="I4" s="734"/>
      <c r="J4" s="735"/>
      <c r="K4" s="724"/>
      <c r="L4" s="74"/>
    </row>
    <row r="5" spans="1:12" ht="19.5" customHeight="1">
      <c r="A5" s="75"/>
      <c r="B5" s="76"/>
      <c r="C5" s="77" t="s">
        <v>95</v>
      </c>
      <c r="D5" s="78" t="s">
        <v>96</v>
      </c>
      <c r="E5" s="78" t="s">
        <v>97</v>
      </c>
      <c r="F5" s="78" t="s">
        <v>98</v>
      </c>
      <c r="G5" s="79" t="s">
        <v>192</v>
      </c>
      <c r="H5" s="80" t="s">
        <v>26</v>
      </c>
      <c r="I5" s="81" t="s">
        <v>193</v>
      </c>
      <c r="J5" s="82" t="s">
        <v>194</v>
      </c>
      <c r="K5" s="725"/>
      <c r="L5" s="74"/>
    </row>
    <row r="6" spans="1:12" ht="19.5" customHeight="1">
      <c r="A6" s="83"/>
      <c r="B6" s="84" t="s">
        <v>195</v>
      </c>
      <c r="C6" s="85">
        <f aca="true" t="shared" si="0" ref="C6:K6">+C7+C17+C21+C28+C35+C51+C61+C89+C112+C121</f>
        <v>349</v>
      </c>
      <c r="D6" s="86">
        <f t="shared" si="0"/>
        <v>32</v>
      </c>
      <c r="E6" s="87">
        <v>0</v>
      </c>
      <c r="F6" s="86">
        <f t="shared" si="0"/>
        <v>317</v>
      </c>
      <c r="G6" s="85">
        <f t="shared" si="0"/>
        <v>153</v>
      </c>
      <c r="H6" s="88">
        <f t="shared" si="0"/>
        <v>4631</v>
      </c>
      <c r="I6" s="86">
        <f t="shared" si="0"/>
        <v>483</v>
      </c>
      <c r="J6" s="89">
        <f t="shared" si="0"/>
        <v>4148</v>
      </c>
      <c r="K6" s="90">
        <f t="shared" si="0"/>
        <v>2803</v>
      </c>
      <c r="L6" s="74"/>
    </row>
    <row r="7" spans="1:12" ht="19.5" customHeight="1">
      <c r="A7" s="91" t="s">
        <v>99</v>
      </c>
      <c r="B7" s="92" t="s">
        <v>99</v>
      </c>
      <c r="C7" s="93">
        <f aca="true" t="shared" si="1" ref="C7:C16">D7+F7</f>
        <v>105</v>
      </c>
      <c r="D7" s="94">
        <v>11</v>
      </c>
      <c r="E7" s="95">
        <v>0</v>
      </c>
      <c r="F7" s="96">
        <v>94</v>
      </c>
      <c r="G7" s="97">
        <v>36</v>
      </c>
      <c r="H7" s="98">
        <f>+SUM(I7:J7)</f>
        <v>1499</v>
      </c>
      <c r="I7" s="99">
        <f>SUM(I8:I16)</f>
        <v>120</v>
      </c>
      <c r="J7" s="93">
        <f>SUM(J8:J16)</f>
        <v>1379</v>
      </c>
      <c r="K7" s="98">
        <f>SUM(K8:K16)</f>
        <v>876</v>
      </c>
      <c r="L7" s="74"/>
    </row>
    <row r="8" spans="1:12" ht="19.5" customHeight="1">
      <c r="A8" s="75"/>
      <c r="B8" s="76" t="s">
        <v>196</v>
      </c>
      <c r="C8" s="100">
        <f t="shared" si="1"/>
        <v>5</v>
      </c>
      <c r="D8" s="101">
        <v>0</v>
      </c>
      <c r="E8" s="101">
        <v>0</v>
      </c>
      <c r="F8" s="102">
        <v>5</v>
      </c>
      <c r="G8" s="103">
        <v>3</v>
      </c>
      <c r="H8" s="104">
        <f>+SUM(I8:J8)</f>
        <v>197</v>
      </c>
      <c r="I8" s="105">
        <v>23</v>
      </c>
      <c r="J8" s="102">
        <v>174</v>
      </c>
      <c r="K8" s="104">
        <v>117</v>
      </c>
      <c r="L8" s="74"/>
    </row>
    <row r="9" spans="1:12" ht="19.5" customHeight="1">
      <c r="A9" s="75"/>
      <c r="B9" s="76" t="s">
        <v>197</v>
      </c>
      <c r="C9" s="100">
        <f t="shared" si="1"/>
        <v>8</v>
      </c>
      <c r="D9" s="101">
        <v>0</v>
      </c>
      <c r="E9" s="101">
        <v>0</v>
      </c>
      <c r="F9" s="102">
        <v>8</v>
      </c>
      <c r="G9" s="103">
        <v>5</v>
      </c>
      <c r="H9" s="104">
        <f>+SUM(I9:J9)</f>
        <v>170</v>
      </c>
      <c r="I9" s="105">
        <v>14</v>
      </c>
      <c r="J9" s="102">
        <v>156</v>
      </c>
      <c r="K9" s="104">
        <v>83</v>
      </c>
      <c r="L9" s="74"/>
    </row>
    <row r="10" spans="1:12" ht="19.5" customHeight="1">
      <c r="A10" s="75"/>
      <c r="B10" s="76" t="s">
        <v>198</v>
      </c>
      <c r="C10" s="100">
        <f t="shared" si="1"/>
        <v>10</v>
      </c>
      <c r="D10" s="103">
        <v>1</v>
      </c>
      <c r="E10" s="101">
        <v>0</v>
      </c>
      <c r="F10" s="102">
        <v>9</v>
      </c>
      <c r="G10" s="103">
        <v>2</v>
      </c>
      <c r="H10" s="104">
        <f aca="true" t="shared" si="2" ref="H10:H15">+SUM(I10:J10)</f>
        <v>146</v>
      </c>
      <c r="I10" s="105">
        <v>12</v>
      </c>
      <c r="J10" s="102">
        <v>134</v>
      </c>
      <c r="K10" s="104">
        <v>74</v>
      </c>
      <c r="L10" s="74"/>
    </row>
    <row r="11" spans="1:12" ht="19.5" customHeight="1">
      <c r="A11" s="75"/>
      <c r="B11" s="76" t="s">
        <v>199</v>
      </c>
      <c r="C11" s="100">
        <f t="shared" si="1"/>
        <v>10</v>
      </c>
      <c r="D11" s="101">
        <v>0</v>
      </c>
      <c r="E11" s="101">
        <v>0</v>
      </c>
      <c r="F11" s="102">
        <v>10</v>
      </c>
      <c r="G11" s="103">
        <v>4</v>
      </c>
      <c r="H11" s="104">
        <f t="shared" si="2"/>
        <v>137</v>
      </c>
      <c r="I11" s="105">
        <v>9</v>
      </c>
      <c r="J11" s="102">
        <v>128</v>
      </c>
      <c r="K11" s="104">
        <v>75</v>
      </c>
      <c r="L11" s="74"/>
    </row>
    <row r="12" spans="1:12" ht="19.5" customHeight="1">
      <c r="A12" s="75"/>
      <c r="B12" s="76" t="s">
        <v>200</v>
      </c>
      <c r="C12" s="100">
        <f t="shared" si="1"/>
        <v>11</v>
      </c>
      <c r="D12" s="101">
        <v>0</v>
      </c>
      <c r="E12" s="101">
        <v>0</v>
      </c>
      <c r="F12" s="102">
        <v>11</v>
      </c>
      <c r="G12" s="103">
        <v>5</v>
      </c>
      <c r="H12" s="104">
        <f t="shared" si="2"/>
        <v>132</v>
      </c>
      <c r="I12" s="105">
        <v>14</v>
      </c>
      <c r="J12" s="102">
        <v>118</v>
      </c>
      <c r="K12" s="104">
        <v>82</v>
      </c>
      <c r="L12" s="74"/>
    </row>
    <row r="13" spans="1:12" ht="19.5" customHeight="1">
      <c r="A13" s="75"/>
      <c r="B13" s="76" t="s">
        <v>201</v>
      </c>
      <c r="C13" s="100">
        <f t="shared" si="1"/>
        <v>6</v>
      </c>
      <c r="D13" s="101">
        <v>0</v>
      </c>
      <c r="E13" s="101">
        <v>0</v>
      </c>
      <c r="F13" s="102">
        <v>6</v>
      </c>
      <c r="G13" s="103">
        <v>2</v>
      </c>
      <c r="H13" s="104">
        <f t="shared" si="2"/>
        <v>164</v>
      </c>
      <c r="I13" s="105">
        <v>14</v>
      </c>
      <c r="J13" s="102">
        <v>150</v>
      </c>
      <c r="K13" s="104">
        <v>101</v>
      </c>
      <c r="L13" s="74"/>
    </row>
    <row r="14" spans="1:12" ht="19.5" customHeight="1">
      <c r="A14" s="75"/>
      <c r="B14" s="76" t="s">
        <v>202</v>
      </c>
      <c r="C14" s="100">
        <f t="shared" si="1"/>
        <v>19</v>
      </c>
      <c r="D14" s="103">
        <v>4</v>
      </c>
      <c r="E14" s="101">
        <v>0</v>
      </c>
      <c r="F14" s="102">
        <v>15</v>
      </c>
      <c r="G14" s="103">
        <v>7</v>
      </c>
      <c r="H14" s="104">
        <f t="shared" si="2"/>
        <v>136</v>
      </c>
      <c r="I14" s="105">
        <v>13</v>
      </c>
      <c r="J14" s="102">
        <v>123</v>
      </c>
      <c r="K14" s="104">
        <v>96</v>
      </c>
      <c r="L14" s="74"/>
    </row>
    <row r="15" spans="1:12" ht="19.5" customHeight="1">
      <c r="A15" s="75"/>
      <c r="B15" s="76" t="s">
        <v>203</v>
      </c>
      <c r="C15" s="100">
        <f t="shared" si="1"/>
        <v>20</v>
      </c>
      <c r="D15" s="103">
        <v>1</v>
      </c>
      <c r="E15" s="101">
        <v>0</v>
      </c>
      <c r="F15" s="102">
        <v>19</v>
      </c>
      <c r="G15" s="103">
        <v>6</v>
      </c>
      <c r="H15" s="104">
        <f t="shared" si="2"/>
        <v>280</v>
      </c>
      <c r="I15" s="105">
        <v>11</v>
      </c>
      <c r="J15" s="102">
        <v>269</v>
      </c>
      <c r="K15" s="104">
        <v>177</v>
      </c>
      <c r="L15" s="74"/>
    </row>
    <row r="16" spans="1:12" ht="19.5" customHeight="1">
      <c r="A16" s="75"/>
      <c r="B16" s="76" t="s">
        <v>204</v>
      </c>
      <c r="C16" s="100">
        <f t="shared" si="1"/>
        <v>16</v>
      </c>
      <c r="D16" s="103">
        <v>5</v>
      </c>
      <c r="E16" s="106">
        <v>0</v>
      </c>
      <c r="F16" s="103">
        <v>11</v>
      </c>
      <c r="G16" s="103">
        <v>2</v>
      </c>
      <c r="H16" s="104">
        <f>+SUM(I16:J16)</f>
        <v>137</v>
      </c>
      <c r="I16" s="105">
        <v>10</v>
      </c>
      <c r="J16" s="102">
        <v>127</v>
      </c>
      <c r="K16" s="104">
        <v>71</v>
      </c>
      <c r="L16" s="74"/>
    </row>
    <row r="17" spans="1:12" ht="19.5" customHeight="1">
      <c r="A17" s="107" t="s">
        <v>76</v>
      </c>
      <c r="B17" s="84"/>
      <c r="C17" s="108">
        <f aca="true" t="shared" si="3" ref="C17:K17">+SUM(C18:C20)</f>
        <v>54</v>
      </c>
      <c r="D17" s="86">
        <f t="shared" si="3"/>
        <v>2</v>
      </c>
      <c r="E17" s="101">
        <f t="shared" si="3"/>
        <v>0</v>
      </c>
      <c r="F17" s="86">
        <f t="shared" si="3"/>
        <v>52</v>
      </c>
      <c r="G17" s="109">
        <f t="shared" si="3"/>
        <v>29</v>
      </c>
      <c r="H17" s="110">
        <f t="shared" si="3"/>
        <v>1005</v>
      </c>
      <c r="I17" s="86">
        <f t="shared" si="3"/>
        <v>76</v>
      </c>
      <c r="J17" s="89">
        <f t="shared" si="3"/>
        <v>929</v>
      </c>
      <c r="K17" s="89">
        <f t="shared" si="3"/>
        <v>569</v>
      </c>
      <c r="L17" s="74"/>
    </row>
    <row r="18" spans="1:12" ht="19.5" customHeight="1">
      <c r="A18" s="91" t="s">
        <v>205</v>
      </c>
      <c r="B18" s="92" t="s">
        <v>100</v>
      </c>
      <c r="C18" s="111">
        <f aca="true" t="shared" si="4" ref="C18:C67">D18+F18</f>
        <v>28</v>
      </c>
      <c r="D18" s="101">
        <v>0</v>
      </c>
      <c r="E18" s="112">
        <v>0</v>
      </c>
      <c r="F18" s="97">
        <v>28</v>
      </c>
      <c r="G18" s="97">
        <v>16</v>
      </c>
      <c r="H18" s="113">
        <f>+SUM(I18:J18)</f>
        <v>491</v>
      </c>
      <c r="I18" s="114">
        <v>38</v>
      </c>
      <c r="J18" s="93">
        <v>453</v>
      </c>
      <c r="K18" s="98">
        <v>251</v>
      </c>
      <c r="L18" s="74"/>
    </row>
    <row r="19" spans="1:12" ht="19.5" customHeight="1">
      <c r="A19" s="91" t="s">
        <v>206</v>
      </c>
      <c r="B19" s="92" t="s">
        <v>101</v>
      </c>
      <c r="C19" s="111">
        <f t="shared" si="4"/>
        <v>23</v>
      </c>
      <c r="D19" s="97">
        <v>2</v>
      </c>
      <c r="E19" s="112">
        <v>0</v>
      </c>
      <c r="F19" s="97">
        <v>21</v>
      </c>
      <c r="G19" s="97">
        <v>12</v>
      </c>
      <c r="H19" s="115">
        <f>+SUM(I19:J19)</f>
        <v>414</v>
      </c>
      <c r="I19" s="114">
        <v>34</v>
      </c>
      <c r="J19" s="93">
        <v>380</v>
      </c>
      <c r="K19" s="98">
        <v>260</v>
      </c>
      <c r="L19" s="74"/>
    </row>
    <row r="20" spans="1:12" ht="19.5" customHeight="1">
      <c r="A20" s="116" t="s">
        <v>207</v>
      </c>
      <c r="B20" s="117" t="s">
        <v>102</v>
      </c>
      <c r="C20" s="118">
        <f t="shared" si="4"/>
        <v>3</v>
      </c>
      <c r="D20" s="119">
        <v>0</v>
      </c>
      <c r="E20" s="120">
        <v>0</v>
      </c>
      <c r="F20" s="121">
        <v>3</v>
      </c>
      <c r="G20" s="121">
        <v>1</v>
      </c>
      <c r="H20" s="115">
        <f>+SUM(I20:J20)</f>
        <v>100</v>
      </c>
      <c r="I20" s="122">
        <v>4</v>
      </c>
      <c r="J20" s="123">
        <v>96</v>
      </c>
      <c r="K20" s="124">
        <v>58</v>
      </c>
      <c r="L20" s="74"/>
    </row>
    <row r="21" spans="1:12" ht="19.5" customHeight="1">
      <c r="A21" s="125" t="s">
        <v>77</v>
      </c>
      <c r="B21" s="126"/>
      <c r="C21" s="127">
        <f>+C22+C23+C24+C27</f>
        <v>32</v>
      </c>
      <c r="D21" s="86">
        <f>+D22+D23+D24+D27</f>
        <v>4</v>
      </c>
      <c r="E21" s="101">
        <v>0</v>
      </c>
      <c r="F21" s="86">
        <f aca="true" t="shared" si="5" ref="F21:K21">+F22+F23+F24+F27</f>
        <v>28</v>
      </c>
      <c r="G21" s="127">
        <f t="shared" si="5"/>
        <v>11</v>
      </c>
      <c r="H21" s="110">
        <f t="shared" si="5"/>
        <v>495</v>
      </c>
      <c r="I21" s="86">
        <f t="shared" si="5"/>
        <v>41</v>
      </c>
      <c r="J21" s="128">
        <f t="shared" si="5"/>
        <v>454</v>
      </c>
      <c r="K21" s="127">
        <f t="shared" si="5"/>
        <v>317</v>
      </c>
      <c r="L21" s="74"/>
    </row>
    <row r="22" spans="1:12" ht="19.5" customHeight="1">
      <c r="A22" s="91" t="s">
        <v>208</v>
      </c>
      <c r="B22" s="129" t="s">
        <v>103</v>
      </c>
      <c r="C22" s="111">
        <f t="shared" si="4"/>
        <v>9</v>
      </c>
      <c r="D22" s="101">
        <v>0</v>
      </c>
      <c r="E22" s="112">
        <v>0</v>
      </c>
      <c r="F22" s="97">
        <v>9</v>
      </c>
      <c r="G22" s="97">
        <v>1</v>
      </c>
      <c r="H22" s="130">
        <f>+SUM(I22:J22)</f>
        <v>151</v>
      </c>
      <c r="I22" s="114">
        <v>13</v>
      </c>
      <c r="J22" s="93">
        <v>138</v>
      </c>
      <c r="K22" s="98">
        <v>98</v>
      </c>
      <c r="L22" s="74"/>
    </row>
    <row r="23" spans="1:12" ht="19.5" customHeight="1">
      <c r="A23" s="91" t="s">
        <v>209</v>
      </c>
      <c r="B23" s="92" t="s">
        <v>104</v>
      </c>
      <c r="C23" s="131">
        <f t="shared" si="4"/>
        <v>6</v>
      </c>
      <c r="D23" s="132">
        <v>0</v>
      </c>
      <c r="E23" s="112">
        <v>0</v>
      </c>
      <c r="F23" s="97">
        <v>6</v>
      </c>
      <c r="G23" s="97">
        <v>3</v>
      </c>
      <c r="H23" s="133">
        <f>+SUM(I23:J23)</f>
        <v>171</v>
      </c>
      <c r="I23" s="114">
        <v>14</v>
      </c>
      <c r="J23" s="93">
        <v>157</v>
      </c>
      <c r="K23" s="98">
        <v>110</v>
      </c>
      <c r="L23" s="74"/>
    </row>
    <row r="24" spans="1:12" ht="19.5" customHeight="1">
      <c r="A24" s="91" t="s">
        <v>210</v>
      </c>
      <c r="B24" s="134"/>
      <c r="C24" s="135">
        <f t="shared" si="4"/>
        <v>9</v>
      </c>
      <c r="D24" s="95">
        <v>0</v>
      </c>
      <c r="E24" s="112">
        <v>0</v>
      </c>
      <c r="F24" s="97">
        <f>SUM(F25:F26)</f>
        <v>9</v>
      </c>
      <c r="G24" s="97">
        <f>SUM(G25:G26)</f>
        <v>5</v>
      </c>
      <c r="H24" s="115">
        <f>SUM(H25:H26)</f>
        <v>108</v>
      </c>
      <c r="I24" s="114">
        <v>5</v>
      </c>
      <c r="J24" s="98">
        <f>SUM(J25:J26)</f>
        <v>103</v>
      </c>
      <c r="K24" s="98">
        <f>SUM(K25:K26)</f>
        <v>72</v>
      </c>
      <c r="L24" s="74"/>
    </row>
    <row r="25" spans="1:12" ht="19.5" customHeight="1">
      <c r="A25" s="75"/>
      <c r="B25" s="76" t="s">
        <v>105</v>
      </c>
      <c r="C25" s="100">
        <f t="shared" si="4"/>
        <v>7</v>
      </c>
      <c r="D25" s="101">
        <v>0</v>
      </c>
      <c r="E25" s="101">
        <v>0</v>
      </c>
      <c r="F25" s="103">
        <v>7</v>
      </c>
      <c r="G25" s="103">
        <v>3</v>
      </c>
      <c r="H25" s="133">
        <f>+SUM(I25:J25)</f>
        <v>96</v>
      </c>
      <c r="I25" s="105">
        <v>5</v>
      </c>
      <c r="J25" s="102">
        <v>91</v>
      </c>
      <c r="K25" s="104">
        <v>66</v>
      </c>
      <c r="L25" s="74"/>
    </row>
    <row r="26" spans="1:12" ht="19.5" customHeight="1">
      <c r="A26" s="75"/>
      <c r="B26" s="136" t="s">
        <v>106</v>
      </c>
      <c r="C26" s="137">
        <f t="shared" si="4"/>
        <v>2</v>
      </c>
      <c r="D26" s="101">
        <v>0</v>
      </c>
      <c r="E26" s="101">
        <v>0</v>
      </c>
      <c r="F26" s="103">
        <v>2</v>
      </c>
      <c r="G26" s="103">
        <v>2</v>
      </c>
      <c r="H26" s="130">
        <f>+SUM(I26:J26)</f>
        <v>12</v>
      </c>
      <c r="I26" s="101">
        <v>0</v>
      </c>
      <c r="J26" s="102">
        <v>12</v>
      </c>
      <c r="K26" s="104">
        <v>6</v>
      </c>
      <c r="L26" s="74"/>
    </row>
    <row r="27" spans="1:12" ht="19.5" customHeight="1">
      <c r="A27" s="91" t="s">
        <v>211</v>
      </c>
      <c r="B27" s="134" t="s">
        <v>107</v>
      </c>
      <c r="C27" s="138">
        <f t="shared" si="4"/>
        <v>8</v>
      </c>
      <c r="D27" s="139">
        <v>4</v>
      </c>
      <c r="E27" s="120">
        <v>0</v>
      </c>
      <c r="F27" s="97">
        <v>4</v>
      </c>
      <c r="G27" s="97">
        <v>2</v>
      </c>
      <c r="H27" s="104">
        <f>+SUM(I27:J27)</f>
        <v>65</v>
      </c>
      <c r="I27" s="114">
        <v>9</v>
      </c>
      <c r="J27" s="93">
        <v>56</v>
      </c>
      <c r="K27" s="98">
        <v>37</v>
      </c>
      <c r="L27" s="74"/>
    </row>
    <row r="28" spans="1:12" ht="19.5" customHeight="1">
      <c r="A28" s="107" t="s">
        <v>78</v>
      </c>
      <c r="B28" s="84"/>
      <c r="C28" s="127">
        <f>+C29+C30+C34</f>
        <v>40</v>
      </c>
      <c r="D28" s="86">
        <f aca="true" t="shared" si="6" ref="D28:K28">+D29+D30+D34</f>
        <v>4</v>
      </c>
      <c r="E28" s="101">
        <f t="shared" si="6"/>
        <v>0</v>
      </c>
      <c r="F28" s="86">
        <f t="shared" si="6"/>
        <v>36</v>
      </c>
      <c r="G28" s="85">
        <f t="shared" si="6"/>
        <v>19</v>
      </c>
      <c r="H28" s="110">
        <f t="shared" si="6"/>
        <v>484</v>
      </c>
      <c r="I28" s="86">
        <f t="shared" si="6"/>
        <v>69</v>
      </c>
      <c r="J28" s="128">
        <f t="shared" si="6"/>
        <v>415</v>
      </c>
      <c r="K28" s="85">
        <f t="shared" si="6"/>
        <v>321</v>
      </c>
      <c r="L28" s="74"/>
    </row>
    <row r="29" spans="1:12" ht="19.5" customHeight="1">
      <c r="A29" s="140" t="s">
        <v>212</v>
      </c>
      <c r="B29" s="134" t="s">
        <v>108</v>
      </c>
      <c r="C29" s="135">
        <f t="shared" si="4"/>
        <v>22</v>
      </c>
      <c r="D29" s="93">
        <v>2</v>
      </c>
      <c r="E29" s="112">
        <v>0</v>
      </c>
      <c r="F29" s="141">
        <v>20</v>
      </c>
      <c r="G29" s="141">
        <v>12</v>
      </c>
      <c r="H29" s="104">
        <f>+SUM(I29:J29)</f>
        <v>230</v>
      </c>
      <c r="I29" s="114">
        <v>26</v>
      </c>
      <c r="J29" s="93">
        <v>204</v>
      </c>
      <c r="K29" s="142">
        <v>150</v>
      </c>
      <c r="L29" s="74"/>
    </row>
    <row r="30" spans="1:12" ht="19.5" customHeight="1">
      <c r="A30" s="140" t="s">
        <v>213</v>
      </c>
      <c r="B30" s="134"/>
      <c r="C30" s="135">
        <f t="shared" si="4"/>
        <v>17</v>
      </c>
      <c r="D30" s="112">
        <v>2</v>
      </c>
      <c r="E30" s="112">
        <v>0</v>
      </c>
      <c r="F30" s="141">
        <f aca="true" t="shared" si="7" ref="F30:K30">SUM(F31:F33)</f>
        <v>15</v>
      </c>
      <c r="G30" s="141">
        <f t="shared" si="7"/>
        <v>7</v>
      </c>
      <c r="H30" s="115">
        <f t="shared" si="7"/>
        <v>186</v>
      </c>
      <c r="I30" s="99">
        <f t="shared" si="7"/>
        <v>32</v>
      </c>
      <c r="J30" s="93">
        <f t="shared" si="7"/>
        <v>154</v>
      </c>
      <c r="K30" s="142">
        <f t="shared" si="7"/>
        <v>131</v>
      </c>
      <c r="L30" s="74"/>
    </row>
    <row r="31" spans="1:12" ht="19.5" customHeight="1">
      <c r="A31" s="143"/>
      <c r="B31" s="136" t="s">
        <v>109</v>
      </c>
      <c r="C31" s="137">
        <f t="shared" si="4"/>
        <v>15</v>
      </c>
      <c r="D31" s="102">
        <v>1</v>
      </c>
      <c r="E31" s="101">
        <v>0</v>
      </c>
      <c r="F31" s="144">
        <v>14</v>
      </c>
      <c r="G31" s="144">
        <v>6</v>
      </c>
      <c r="H31" s="104">
        <f>+SUM(I31:J31)</f>
        <v>145</v>
      </c>
      <c r="I31" s="105">
        <v>28</v>
      </c>
      <c r="J31" s="102">
        <v>117</v>
      </c>
      <c r="K31" s="145">
        <v>106</v>
      </c>
      <c r="L31" s="74"/>
    </row>
    <row r="32" spans="1:12" ht="19.5" customHeight="1">
      <c r="A32" s="143"/>
      <c r="B32" s="136" t="s">
        <v>110</v>
      </c>
      <c r="C32" s="137">
        <f t="shared" si="4"/>
        <v>2</v>
      </c>
      <c r="D32" s="102">
        <v>1</v>
      </c>
      <c r="E32" s="101">
        <v>0</v>
      </c>
      <c r="F32" s="144">
        <v>1</v>
      </c>
      <c r="G32" s="144">
        <v>1</v>
      </c>
      <c r="H32" s="104">
        <f>+SUM(I32:J32)</f>
        <v>18</v>
      </c>
      <c r="I32" s="105">
        <v>1</v>
      </c>
      <c r="J32" s="102">
        <v>17</v>
      </c>
      <c r="K32" s="145">
        <v>12</v>
      </c>
      <c r="L32" s="74"/>
    </row>
    <row r="33" spans="1:12" ht="19.5" customHeight="1">
      <c r="A33" s="143"/>
      <c r="B33" s="76" t="s">
        <v>111</v>
      </c>
      <c r="C33" s="146">
        <f t="shared" si="4"/>
        <v>0</v>
      </c>
      <c r="D33" s="147">
        <v>0</v>
      </c>
      <c r="E33" s="101">
        <v>0</v>
      </c>
      <c r="F33" s="101">
        <v>0</v>
      </c>
      <c r="G33" s="101">
        <v>0</v>
      </c>
      <c r="H33" s="104">
        <f>+SUM(I33:J33)</f>
        <v>23</v>
      </c>
      <c r="I33" s="105">
        <v>3</v>
      </c>
      <c r="J33" s="102">
        <v>20</v>
      </c>
      <c r="K33" s="145">
        <v>13</v>
      </c>
      <c r="L33" s="74"/>
    </row>
    <row r="34" spans="1:12" ht="19.5" customHeight="1">
      <c r="A34" s="116" t="s">
        <v>214</v>
      </c>
      <c r="B34" s="117" t="s">
        <v>112</v>
      </c>
      <c r="C34" s="118">
        <f t="shared" si="4"/>
        <v>1</v>
      </c>
      <c r="D34" s="101">
        <v>0</v>
      </c>
      <c r="E34" s="120">
        <v>0</v>
      </c>
      <c r="F34" s="121">
        <v>1</v>
      </c>
      <c r="G34" s="120">
        <v>0</v>
      </c>
      <c r="H34" s="115">
        <f>+SUM(I34:J34)</f>
        <v>68</v>
      </c>
      <c r="I34" s="122">
        <v>11</v>
      </c>
      <c r="J34" s="123">
        <v>57</v>
      </c>
      <c r="K34" s="124">
        <v>40</v>
      </c>
      <c r="L34" s="74"/>
    </row>
    <row r="35" spans="1:12" ht="19.5" customHeight="1">
      <c r="A35" s="125" t="s">
        <v>79</v>
      </c>
      <c r="B35" s="126"/>
      <c r="C35" s="127">
        <f>+C36+C42+C45+C46</f>
        <v>20</v>
      </c>
      <c r="D35" s="86">
        <f aca="true" t="shared" si="8" ref="D35:K35">+D36+D42+D45+D46</f>
        <v>2</v>
      </c>
      <c r="E35" s="101">
        <f t="shared" si="8"/>
        <v>0</v>
      </c>
      <c r="F35" s="86">
        <f t="shared" si="8"/>
        <v>18</v>
      </c>
      <c r="G35" s="89">
        <f t="shared" si="8"/>
        <v>9</v>
      </c>
      <c r="H35" s="110">
        <f t="shared" si="8"/>
        <v>212</v>
      </c>
      <c r="I35" s="86">
        <f t="shared" si="8"/>
        <v>28</v>
      </c>
      <c r="J35" s="128">
        <f t="shared" si="8"/>
        <v>184</v>
      </c>
      <c r="K35" s="127">
        <f t="shared" si="8"/>
        <v>128</v>
      </c>
      <c r="L35" s="74"/>
    </row>
    <row r="36" spans="1:12" ht="19.5" customHeight="1">
      <c r="A36" s="91" t="s">
        <v>215</v>
      </c>
      <c r="B36" s="92"/>
      <c r="C36" s="131">
        <f t="shared" si="4"/>
        <v>4</v>
      </c>
      <c r="D36" s="148">
        <v>0</v>
      </c>
      <c r="E36" s="112">
        <v>0</v>
      </c>
      <c r="F36" s="97">
        <f>SUM(F37:F41)</f>
        <v>4</v>
      </c>
      <c r="G36" s="101">
        <v>0</v>
      </c>
      <c r="H36" s="115">
        <f>SUM(H37:H41)</f>
        <v>53</v>
      </c>
      <c r="I36" s="99">
        <f>SUM(I37:I41)</f>
        <v>9</v>
      </c>
      <c r="J36" s="99">
        <f>SUM(J37:J41)</f>
        <v>44</v>
      </c>
      <c r="K36" s="98">
        <f>SUM(K37:K41)</f>
        <v>26</v>
      </c>
      <c r="L36" s="74"/>
    </row>
    <row r="37" spans="1:12" ht="19.5" customHeight="1">
      <c r="A37" s="75"/>
      <c r="B37" s="136" t="s">
        <v>113</v>
      </c>
      <c r="C37" s="149">
        <f t="shared" si="4"/>
        <v>1</v>
      </c>
      <c r="D37" s="101">
        <v>0</v>
      </c>
      <c r="E37" s="150">
        <v>0</v>
      </c>
      <c r="F37" s="103">
        <v>1</v>
      </c>
      <c r="G37" s="101">
        <v>0</v>
      </c>
      <c r="H37" s="133">
        <f>+SUM(I37:J37)</f>
        <v>37</v>
      </c>
      <c r="I37" s="105">
        <v>8</v>
      </c>
      <c r="J37" s="102">
        <v>29</v>
      </c>
      <c r="K37" s="104">
        <v>16</v>
      </c>
      <c r="L37" s="74"/>
    </row>
    <row r="38" spans="1:12" ht="19.5" customHeight="1">
      <c r="A38" s="75"/>
      <c r="B38" s="136" t="s">
        <v>114</v>
      </c>
      <c r="C38" s="149">
        <f t="shared" si="4"/>
        <v>2</v>
      </c>
      <c r="D38" s="101">
        <v>0</v>
      </c>
      <c r="E38" s="150">
        <v>0</v>
      </c>
      <c r="F38" s="103">
        <v>2</v>
      </c>
      <c r="G38" s="101">
        <v>0</v>
      </c>
      <c r="H38" s="133">
        <f>+SUM(I38:J38)</f>
        <v>5</v>
      </c>
      <c r="I38" s="101">
        <v>0</v>
      </c>
      <c r="J38" s="102">
        <v>5</v>
      </c>
      <c r="K38" s="104">
        <v>4</v>
      </c>
      <c r="L38" s="74"/>
    </row>
    <row r="39" spans="1:12" ht="19.5" customHeight="1">
      <c r="A39" s="75"/>
      <c r="B39" s="136" t="s">
        <v>115</v>
      </c>
      <c r="C39" s="149">
        <f t="shared" si="4"/>
        <v>0</v>
      </c>
      <c r="D39" s="101">
        <v>0</v>
      </c>
      <c r="E39" s="150">
        <v>0</v>
      </c>
      <c r="F39" s="101">
        <v>0</v>
      </c>
      <c r="G39" s="101">
        <v>0</v>
      </c>
      <c r="H39" s="133">
        <f>+SUM(I39:J39)</f>
        <v>3</v>
      </c>
      <c r="I39" s="101">
        <v>0</v>
      </c>
      <c r="J39" s="102">
        <v>3</v>
      </c>
      <c r="K39" s="104">
        <v>2</v>
      </c>
      <c r="L39" s="74"/>
    </row>
    <row r="40" spans="1:12" ht="19.5" customHeight="1">
      <c r="A40" s="75"/>
      <c r="B40" s="136" t="s">
        <v>116</v>
      </c>
      <c r="C40" s="149">
        <f t="shared" si="4"/>
        <v>0</v>
      </c>
      <c r="D40" s="101">
        <v>0</v>
      </c>
      <c r="E40" s="150">
        <v>0</v>
      </c>
      <c r="F40" s="101">
        <v>0</v>
      </c>
      <c r="G40" s="101">
        <v>0</v>
      </c>
      <c r="H40" s="133">
        <f>+SUM(I40:J40)</f>
        <v>3</v>
      </c>
      <c r="I40" s="101">
        <v>0</v>
      </c>
      <c r="J40" s="102">
        <v>3</v>
      </c>
      <c r="K40" s="104">
        <v>2</v>
      </c>
      <c r="L40" s="74"/>
    </row>
    <row r="41" spans="1:12" ht="19.5" customHeight="1">
      <c r="A41" s="75"/>
      <c r="B41" s="76" t="s">
        <v>117</v>
      </c>
      <c r="C41" s="146">
        <f t="shared" si="4"/>
        <v>1</v>
      </c>
      <c r="D41" s="147">
        <v>0</v>
      </c>
      <c r="E41" s="101">
        <v>0</v>
      </c>
      <c r="F41" s="103">
        <v>1</v>
      </c>
      <c r="G41" s="101">
        <v>0</v>
      </c>
      <c r="H41" s="133">
        <f>+SUM(I41:J41)</f>
        <v>5</v>
      </c>
      <c r="I41" s="105">
        <v>1</v>
      </c>
      <c r="J41" s="102">
        <v>4</v>
      </c>
      <c r="K41" s="104">
        <v>2</v>
      </c>
      <c r="L41" s="74"/>
    </row>
    <row r="42" spans="1:12" ht="19.5" customHeight="1">
      <c r="A42" s="91" t="s">
        <v>216</v>
      </c>
      <c r="B42" s="92"/>
      <c r="C42" s="131">
        <f t="shared" si="4"/>
        <v>7</v>
      </c>
      <c r="D42" s="97">
        <f>SUM(D43:D44)</f>
        <v>1</v>
      </c>
      <c r="E42" s="112">
        <v>0</v>
      </c>
      <c r="F42" s="97">
        <f>SUM(F43:F44)</f>
        <v>6</v>
      </c>
      <c r="G42" s="97">
        <f>SUM(G43:G44)</f>
        <v>5</v>
      </c>
      <c r="H42" s="115">
        <f>SUM(H43:H44)</f>
        <v>70</v>
      </c>
      <c r="I42" s="114">
        <f>+SUM(I43:I44)</f>
        <v>6</v>
      </c>
      <c r="J42" s="93">
        <f>+SUM(J43:J44)</f>
        <v>64</v>
      </c>
      <c r="K42" s="98">
        <f>SUM(K43:K44)</f>
        <v>45</v>
      </c>
      <c r="L42" s="74"/>
    </row>
    <row r="43" spans="1:12" ht="19.5" customHeight="1">
      <c r="A43" s="75"/>
      <c r="B43" s="136" t="s">
        <v>118</v>
      </c>
      <c r="C43" s="137">
        <f t="shared" si="4"/>
        <v>6</v>
      </c>
      <c r="D43" s="102">
        <v>1</v>
      </c>
      <c r="E43" s="101">
        <v>0</v>
      </c>
      <c r="F43" s="103">
        <v>5</v>
      </c>
      <c r="G43" s="103">
        <v>4</v>
      </c>
      <c r="H43" s="133">
        <f>+SUM(I43:J43)</f>
        <v>67</v>
      </c>
      <c r="I43" s="105">
        <v>6</v>
      </c>
      <c r="J43" s="102">
        <v>61</v>
      </c>
      <c r="K43" s="104">
        <v>41</v>
      </c>
      <c r="L43" s="74"/>
    </row>
    <row r="44" spans="1:12" ht="19.5" customHeight="1">
      <c r="A44" s="75"/>
      <c r="B44" s="76" t="s">
        <v>119</v>
      </c>
      <c r="C44" s="146">
        <f t="shared" si="4"/>
        <v>1</v>
      </c>
      <c r="D44" s="147">
        <v>0</v>
      </c>
      <c r="E44" s="101">
        <v>0</v>
      </c>
      <c r="F44" s="103">
        <v>1</v>
      </c>
      <c r="G44" s="103">
        <v>1</v>
      </c>
      <c r="H44" s="130">
        <f>+SUM(I44:J44)</f>
        <v>3</v>
      </c>
      <c r="I44" s="101">
        <v>0</v>
      </c>
      <c r="J44" s="102">
        <v>3</v>
      </c>
      <c r="K44" s="104">
        <v>4</v>
      </c>
      <c r="L44" s="74"/>
    </row>
    <row r="45" spans="1:12" ht="19.5" customHeight="1">
      <c r="A45" s="91" t="s">
        <v>217</v>
      </c>
      <c r="B45" s="92" t="s">
        <v>120</v>
      </c>
      <c r="C45" s="111">
        <f t="shared" si="4"/>
        <v>2</v>
      </c>
      <c r="D45" s="147">
        <v>0</v>
      </c>
      <c r="E45" s="112">
        <v>0</v>
      </c>
      <c r="F45" s="97">
        <v>2</v>
      </c>
      <c r="G45" s="97">
        <v>1</v>
      </c>
      <c r="H45" s="104">
        <f>+SUM(I45:J45)</f>
        <v>30</v>
      </c>
      <c r="I45" s="114">
        <v>2</v>
      </c>
      <c r="J45" s="93">
        <v>28</v>
      </c>
      <c r="K45" s="98">
        <v>18</v>
      </c>
      <c r="L45" s="74"/>
    </row>
    <row r="46" spans="1:12" ht="19.5" customHeight="1">
      <c r="A46" s="91" t="s">
        <v>218</v>
      </c>
      <c r="B46" s="92"/>
      <c r="C46" s="131">
        <f t="shared" si="4"/>
        <v>7</v>
      </c>
      <c r="D46" s="97">
        <f>SUM(D47:D50)</f>
        <v>1</v>
      </c>
      <c r="E46" s="112">
        <v>0</v>
      </c>
      <c r="F46" s="97">
        <f>SUM(F47:F50)</f>
        <v>6</v>
      </c>
      <c r="G46" s="97">
        <f>SUM(G47:G50)</f>
        <v>3</v>
      </c>
      <c r="H46" s="98">
        <f>SUM(H47:H50)</f>
        <v>59</v>
      </c>
      <c r="I46" s="99">
        <f>SUM(I47:I50)</f>
        <v>11</v>
      </c>
      <c r="J46" s="93">
        <f>SUM(J47:J50)</f>
        <v>48</v>
      </c>
      <c r="K46" s="98">
        <f>SUM(K47:K50)</f>
        <v>39</v>
      </c>
      <c r="L46" s="74"/>
    </row>
    <row r="47" spans="1:12" ht="19.5" customHeight="1">
      <c r="A47" s="75"/>
      <c r="B47" s="136" t="s">
        <v>121</v>
      </c>
      <c r="C47" s="137">
        <f t="shared" si="4"/>
        <v>4</v>
      </c>
      <c r="D47" s="148">
        <v>0</v>
      </c>
      <c r="E47" s="101">
        <v>0</v>
      </c>
      <c r="F47" s="103">
        <v>4</v>
      </c>
      <c r="G47" s="103">
        <v>2</v>
      </c>
      <c r="H47" s="104">
        <f>+SUM(I47:J47)</f>
        <v>35</v>
      </c>
      <c r="I47" s="105">
        <v>9</v>
      </c>
      <c r="J47" s="102">
        <v>26</v>
      </c>
      <c r="K47" s="104">
        <v>20</v>
      </c>
      <c r="L47" s="74"/>
    </row>
    <row r="48" spans="1:12" ht="19.5" customHeight="1">
      <c r="A48" s="75"/>
      <c r="B48" s="136" t="s">
        <v>122</v>
      </c>
      <c r="C48" s="149">
        <f t="shared" si="4"/>
        <v>2</v>
      </c>
      <c r="D48" s="101">
        <v>0</v>
      </c>
      <c r="E48" s="150">
        <v>0</v>
      </c>
      <c r="F48" s="103">
        <v>2</v>
      </c>
      <c r="G48" s="103">
        <v>1</v>
      </c>
      <c r="H48" s="104">
        <f>+SUM(I48:J48)</f>
        <v>13</v>
      </c>
      <c r="I48" s="105">
        <v>1</v>
      </c>
      <c r="J48" s="102">
        <v>12</v>
      </c>
      <c r="K48" s="104">
        <v>10</v>
      </c>
      <c r="L48" s="74"/>
    </row>
    <row r="49" spans="1:12" ht="19.5" customHeight="1">
      <c r="A49" s="75"/>
      <c r="B49" s="136" t="s">
        <v>123</v>
      </c>
      <c r="C49" s="137">
        <f t="shared" si="4"/>
        <v>1</v>
      </c>
      <c r="D49" s="102">
        <v>1</v>
      </c>
      <c r="E49" s="101">
        <v>0</v>
      </c>
      <c r="F49" s="101">
        <v>0</v>
      </c>
      <c r="G49" s="101">
        <v>0</v>
      </c>
      <c r="H49" s="104">
        <f>+SUM(I49:J49)</f>
        <v>8</v>
      </c>
      <c r="I49" s="101">
        <v>0</v>
      </c>
      <c r="J49" s="102">
        <v>8</v>
      </c>
      <c r="K49" s="104">
        <v>5</v>
      </c>
      <c r="L49" s="74"/>
    </row>
    <row r="50" spans="1:12" ht="19.5" customHeight="1">
      <c r="A50" s="75"/>
      <c r="B50" s="76" t="s">
        <v>124</v>
      </c>
      <c r="C50" s="146">
        <f t="shared" si="4"/>
        <v>0</v>
      </c>
      <c r="D50" s="147">
        <v>0</v>
      </c>
      <c r="E50" s="151">
        <v>0</v>
      </c>
      <c r="F50" s="101">
        <v>0</v>
      </c>
      <c r="G50" s="101">
        <v>0</v>
      </c>
      <c r="H50" s="104">
        <f>+SUM(I50:J50)</f>
        <v>3</v>
      </c>
      <c r="I50" s="105">
        <v>1</v>
      </c>
      <c r="J50" s="102">
        <v>2</v>
      </c>
      <c r="K50" s="104">
        <v>4</v>
      </c>
      <c r="L50" s="74"/>
    </row>
    <row r="51" spans="1:12" ht="19.5" customHeight="1">
      <c r="A51" s="107" t="s">
        <v>219</v>
      </c>
      <c r="B51" s="84"/>
      <c r="C51" s="152">
        <f aca="true" t="shared" si="9" ref="C51:K51">+C52+C53</f>
        <v>42</v>
      </c>
      <c r="D51" s="153">
        <f t="shared" si="9"/>
        <v>3</v>
      </c>
      <c r="E51" s="101">
        <f t="shared" si="9"/>
        <v>0</v>
      </c>
      <c r="F51" s="153">
        <f t="shared" si="9"/>
        <v>39</v>
      </c>
      <c r="G51" s="153">
        <f t="shared" si="9"/>
        <v>21</v>
      </c>
      <c r="H51" s="152">
        <f t="shared" si="9"/>
        <v>410</v>
      </c>
      <c r="I51" s="153">
        <f t="shared" si="9"/>
        <v>70</v>
      </c>
      <c r="J51" s="154">
        <f t="shared" si="9"/>
        <v>340</v>
      </c>
      <c r="K51" s="155">
        <f t="shared" si="9"/>
        <v>284</v>
      </c>
      <c r="L51" s="74"/>
    </row>
    <row r="52" spans="1:12" ht="19.5" customHeight="1">
      <c r="A52" s="91" t="s">
        <v>220</v>
      </c>
      <c r="B52" s="92" t="s">
        <v>125</v>
      </c>
      <c r="C52" s="111">
        <f t="shared" si="4"/>
        <v>38</v>
      </c>
      <c r="D52" s="97">
        <v>2</v>
      </c>
      <c r="E52" s="156">
        <v>0</v>
      </c>
      <c r="F52" s="97">
        <v>36</v>
      </c>
      <c r="G52" s="97">
        <v>19</v>
      </c>
      <c r="H52" s="113">
        <f>+SUM(I52:J52)</f>
        <v>352</v>
      </c>
      <c r="I52" s="114">
        <v>58</v>
      </c>
      <c r="J52" s="93">
        <v>294</v>
      </c>
      <c r="K52" s="98">
        <v>252</v>
      </c>
      <c r="L52" s="74"/>
    </row>
    <row r="53" spans="1:12" ht="19.5" customHeight="1">
      <c r="A53" s="140" t="s">
        <v>221</v>
      </c>
      <c r="B53" s="92"/>
      <c r="C53" s="157">
        <f t="shared" si="4"/>
        <v>4</v>
      </c>
      <c r="D53" s="99">
        <f>SUM(D54:D60)</f>
        <v>1</v>
      </c>
      <c r="E53" s="150">
        <v>0</v>
      </c>
      <c r="F53" s="141">
        <f>SUM(F54:F60)</f>
        <v>3</v>
      </c>
      <c r="G53" s="141">
        <f>+SUM(G54:G60)</f>
        <v>2</v>
      </c>
      <c r="H53" s="115">
        <f>SUM(H54:H60)</f>
        <v>58</v>
      </c>
      <c r="I53" s="99">
        <f>SUM(I54:I60)</f>
        <v>12</v>
      </c>
      <c r="J53" s="93">
        <f>SUM(J54:J60)</f>
        <v>46</v>
      </c>
      <c r="K53" s="142">
        <f>SUM(K54:K60)</f>
        <v>32</v>
      </c>
      <c r="L53" s="74"/>
    </row>
    <row r="54" spans="1:12" ht="19.5" customHeight="1">
      <c r="A54" s="143"/>
      <c r="B54" s="136" t="s">
        <v>126</v>
      </c>
      <c r="C54" s="149">
        <f t="shared" si="4"/>
        <v>0</v>
      </c>
      <c r="D54" s="158">
        <v>0</v>
      </c>
      <c r="E54" s="150">
        <v>0</v>
      </c>
      <c r="F54" s="101">
        <v>0</v>
      </c>
      <c r="G54" s="101">
        <v>0</v>
      </c>
      <c r="H54" s="104">
        <f aca="true" t="shared" si="10" ref="H54:H60">+SUM(I54:J54)</f>
        <v>4</v>
      </c>
      <c r="I54" s="101">
        <v>0</v>
      </c>
      <c r="J54" s="102">
        <v>4</v>
      </c>
      <c r="K54" s="145">
        <v>3</v>
      </c>
      <c r="L54" s="74"/>
    </row>
    <row r="55" spans="1:12" ht="19.5" customHeight="1">
      <c r="A55" s="143"/>
      <c r="B55" s="136" t="s">
        <v>127</v>
      </c>
      <c r="C55" s="149">
        <f t="shared" si="4"/>
        <v>1</v>
      </c>
      <c r="D55" s="158">
        <v>0</v>
      </c>
      <c r="E55" s="150">
        <v>0</v>
      </c>
      <c r="F55" s="144">
        <v>1</v>
      </c>
      <c r="G55" s="144">
        <v>1</v>
      </c>
      <c r="H55" s="104">
        <f t="shared" si="10"/>
        <v>10</v>
      </c>
      <c r="I55" s="105">
        <v>2</v>
      </c>
      <c r="J55" s="102">
        <v>8</v>
      </c>
      <c r="K55" s="145">
        <v>4</v>
      </c>
      <c r="L55" s="74"/>
    </row>
    <row r="56" spans="1:12" ht="19.5" customHeight="1">
      <c r="A56" s="143"/>
      <c r="B56" s="136" t="s">
        <v>128</v>
      </c>
      <c r="C56" s="149">
        <f t="shared" si="4"/>
        <v>1</v>
      </c>
      <c r="D56" s="158">
        <v>0</v>
      </c>
      <c r="E56" s="150">
        <v>0</v>
      </c>
      <c r="F56" s="144">
        <v>1</v>
      </c>
      <c r="G56" s="101">
        <v>0</v>
      </c>
      <c r="H56" s="104">
        <f t="shared" si="10"/>
        <v>5</v>
      </c>
      <c r="I56" s="101">
        <v>0</v>
      </c>
      <c r="J56" s="102">
        <v>5</v>
      </c>
      <c r="K56" s="145">
        <v>2</v>
      </c>
      <c r="L56" s="74"/>
    </row>
    <row r="57" spans="1:12" ht="19.5" customHeight="1">
      <c r="A57" s="143"/>
      <c r="B57" s="136" t="s">
        <v>129</v>
      </c>
      <c r="C57" s="149">
        <f t="shared" si="4"/>
        <v>0</v>
      </c>
      <c r="D57" s="158">
        <v>0</v>
      </c>
      <c r="E57" s="150">
        <v>0</v>
      </c>
      <c r="F57" s="101">
        <v>0</v>
      </c>
      <c r="G57" s="101">
        <v>0</v>
      </c>
      <c r="H57" s="104">
        <f t="shared" si="10"/>
        <v>6</v>
      </c>
      <c r="I57" s="101">
        <v>0</v>
      </c>
      <c r="J57" s="102">
        <v>6</v>
      </c>
      <c r="K57" s="145">
        <v>5</v>
      </c>
      <c r="L57" s="74"/>
    </row>
    <row r="58" spans="1:12" ht="19.5" customHeight="1">
      <c r="A58" s="143"/>
      <c r="B58" s="136" t="s">
        <v>130</v>
      </c>
      <c r="C58" s="149">
        <f t="shared" si="4"/>
        <v>2</v>
      </c>
      <c r="D58" s="159">
        <v>1</v>
      </c>
      <c r="E58" s="150">
        <v>0</v>
      </c>
      <c r="F58" s="144">
        <v>1</v>
      </c>
      <c r="G58" s="144">
        <v>1</v>
      </c>
      <c r="H58" s="104">
        <f t="shared" si="10"/>
        <v>17</v>
      </c>
      <c r="I58" s="105">
        <v>6</v>
      </c>
      <c r="J58" s="102">
        <v>11</v>
      </c>
      <c r="K58" s="145">
        <v>9</v>
      </c>
      <c r="L58" s="74"/>
    </row>
    <row r="59" spans="1:12" ht="19.5" customHeight="1">
      <c r="A59" s="143"/>
      <c r="B59" s="136" t="s">
        <v>131</v>
      </c>
      <c r="C59" s="149">
        <f t="shared" si="4"/>
        <v>0</v>
      </c>
      <c r="D59" s="158">
        <v>0</v>
      </c>
      <c r="E59" s="150">
        <v>0</v>
      </c>
      <c r="F59" s="101">
        <v>0</v>
      </c>
      <c r="G59" s="101">
        <v>0</v>
      </c>
      <c r="H59" s="104">
        <f t="shared" si="10"/>
        <v>11</v>
      </c>
      <c r="I59" s="105">
        <v>3</v>
      </c>
      <c r="J59" s="102">
        <v>8</v>
      </c>
      <c r="K59" s="145">
        <v>8</v>
      </c>
      <c r="L59" s="74"/>
    </row>
    <row r="60" spans="1:12" ht="19.5" customHeight="1">
      <c r="A60" s="160"/>
      <c r="B60" s="161" t="s">
        <v>132</v>
      </c>
      <c r="C60" s="162">
        <f t="shared" si="4"/>
        <v>0</v>
      </c>
      <c r="D60" s="147">
        <v>0</v>
      </c>
      <c r="E60" s="151">
        <v>0</v>
      </c>
      <c r="F60" s="101">
        <v>0</v>
      </c>
      <c r="G60" s="101">
        <v>0</v>
      </c>
      <c r="H60" s="104">
        <f t="shared" si="10"/>
        <v>5</v>
      </c>
      <c r="I60" s="163">
        <v>1</v>
      </c>
      <c r="J60" s="164">
        <v>4</v>
      </c>
      <c r="K60" s="165">
        <v>1</v>
      </c>
      <c r="L60" s="74"/>
    </row>
    <row r="61" spans="1:12" ht="19.5" customHeight="1">
      <c r="A61" s="166" t="s">
        <v>222</v>
      </c>
      <c r="B61" s="167"/>
      <c r="C61" s="168">
        <f t="shared" si="4"/>
        <v>23</v>
      </c>
      <c r="D61" s="169">
        <f aca="true" t="shared" si="11" ref="D61:K61">+D62+D74+D78+D83</f>
        <v>2</v>
      </c>
      <c r="E61" s="101">
        <f t="shared" si="11"/>
        <v>0</v>
      </c>
      <c r="F61" s="169">
        <f t="shared" si="11"/>
        <v>21</v>
      </c>
      <c r="G61" s="170">
        <f t="shared" si="11"/>
        <v>11</v>
      </c>
      <c r="H61" s="171">
        <f t="shared" si="11"/>
        <v>183</v>
      </c>
      <c r="I61" s="172">
        <f t="shared" si="11"/>
        <v>37</v>
      </c>
      <c r="J61" s="170">
        <f t="shared" si="11"/>
        <v>146</v>
      </c>
      <c r="K61" s="173">
        <f t="shared" si="11"/>
        <v>109</v>
      </c>
      <c r="L61" s="74"/>
    </row>
    <row r="62" spans="1:12" ht="19.5" customHeight="1">
      <c r="A62" s="140" t="s">
        <v>223</v>
      </c>
      <c r="B62" s="92"/>
      <c r="C62" s="131">
        <f t="shared" si="4"/>
        <v>10</v>
      </c>
      <c r="D62" s="144">
        <f>SUM(D63:D67)</f>
        <v>1</v>
      </c>
      <c r="E62" s="112">
        <v>0</v>
      </c>
      <c r="F62" s="144">
        <f>SUM(F63:F67)</f>
        <v>9</v>
      </c>
      <c r="G62" s="141">
        <f>+SUM(G63:G67)</f>
        <v>4</v>
      </c>
      <c r="H62" s="115">
        <f>SUM(H63:H67)</f>
        <v>59</v>
      </c>
      <c r="I62" s="99">
        <f>SUM(I63:I67)</f>
        <v>11</v>
      </c>
      <c r="J62" s="93">
        <f>SUM(J63:J67)</f>
        <v>48</v>
      </c>
      <c r="K62" s="142">
        <f>SUM(K63:K67)</f>
        <v>43</v>
      </c>
      <c r="L62" s="74"/>
    </row>
    <row r="63" spans="1:12" ht="19.5" customHeight="1">
      <c r="A63" s="143"/>
      <c r="B63" s="136" t="s">
        <v>133</v>
      </c>
      <c r="C63" s="137">
        <f t="shared" si="4"/>
        <v>5</v>
      </c>
      <c r="D63" s="148">
        <v>0</v>
      </c>
      <c r="E63" s="101">
        <v>0</v>
      </c>
      <c r="F63" s="144">
        <v>5</v>
      </c>
      <c r="G63" s="144">
        <v>2</v>
      </c>
      <c r="H63" s="104">
        <f>+SUM(I63:J63)</f>
        <v>24</v>
      </c>
      <c r="I63" s="105">
        <v>5</v>
      </c>
      <c r="J63" s="102">
        <v>19</v>
      </c>
      <c r="K63" s="145">
        <v>17</v>
      </c>
      <c r="L63" s="74"/>
    </row>
    <row r="64" spans="1:12" ht="19.5" customHeight="1">
      <c r="A64" s="143"/>
      <c r="B64" s="136" t="s">
        <v>134</v>
      </c>
      <c r="C64" s="149">
        <f t="shared" si="4"/>
        <v>2</v>
      </c>
      <c r="D64" s="101">
        <v>0</v>
      </c>
      <c r="E64" s="150">
        <v>0</v>
      </c>
      <c r="F64" s="144">
        <v>2</v>
      </c>
      <c r="G64" s="144">
        <v>1</v>
      </c>
      <c r="H64" s="104">
        <f>+SUM(I64:J64)</f>
        <v>5</v>
      </c>
      <c r="I64" s="101">
        <v>0</v>
      </c>
      <c r="J64" s="102">
        <v>5</v>
      </c>
      <c r="K64" s="145">
        <v>3</v>
      </c>
      <c r="L64" s="74"/>
    </row>
    <row r="65" spans="1:12" ht="19.5" customHeight="1">
      <c r="A65" s="143"/>
      <c r="B65" s="136" t="s">
        <v>135</v>
      </c>
      <c r="C65" s="149">
        <f t="shared" si="4"/>
        <v>1</v>
      </c>
      <c r="D65" s="105">
        <v>1</v>
      </c>
      <c r="E65" s="150">
        <v>0</v>
      </c>
      <c r="F65" s="101">
        <v>0</v>
      </c>
      <c r="G65" s="101">
        <v>0</v>
      </c>
      <c r="H65" s="104">
        <f>+SUM(I65:J65)</f>
        <v>7</v>
      </c>
      <c r="I65" s="101">
        <v>0</v>
      </c>
      <c r="J65" s="102">
        <v>7</v>
      </c>
      <c r="K65" s="145">
        <v>5</v>
      </c>
      <c r="L65" s="74"/>
    </row>
    <row r="66" spans="1:12" ht="19.5" customHeight="1">
      <c r="A66" s="143"/>
      <c r="B66" s="136" t="s">
        <v>136</v>
      </c>
      <c r="C66" s="149">
        <f t="shared" si="4"/>
        <v>1</v>
      </c>
      <c r="D66" s="101">
        <v>0</v>
      </c>
      <c r="E66" s="150">
        <v>0</v>
      </c>
      <c r="F66" s="144">
        <v>1</v>
      </c>
      <c r="G66" s="101">
        <v>0</v>
      </c>
      <c r="H66" s="104">
        <f>+SUM(I66:J66)</f>
        <v>6</v>
      </c>
      <c r="I66" s="101">
        <v>0</v>
      </c>
      <c r="J66" s="102">
        <v>6</v>
      </c>
      <c r="K66" s="145">
        <v>4</v>
      </c>
      <c r="L66" s="74"/>
    </row>
    <row r="67" spans="1:12" ht="19.5" customHeight="1">
      <c r="A67" s="160"/>
      <c r="B67" s="174" t="s">
        <v>137</v>
      </c>
      <c r="C67" s="175">
        <f t="shared" si="4"/>
        <v>1</v>
      </c>
      <c r="D67" s="176">
        <v>0</v>
      </c>
      <c r="E67" s="151">
        <v>0</v>
      </c>
      <c r="F67" s="177">
        <v>1</v>
      </c>
      <c r="G67" s="164">
        <v>1</v>
      </c>
      <c r="H67" s="178">
        <f>+SUM(I67:J67)</f>
        <v>17</v>
      </c>
      <c r="I67" s="163">
        <v>6</v>
      </c>
      <c r="J67" s="164">
        <v>11</v>
      </c>
      <c r="K67" s="165">
        <v>14</v>
      </c>
      <c r="L67" s="74"/>
    </row>
    <row r="68" spans="1:12" ht="19.5" customHeight="1">
      <c r="A68" s="179"/>
      <c r="B68" s="179"/>
      <c r="C68" s="102"/>
      <c r="D68" s="102"/>
      <c r="E68" s="102"/>
      <c r="F68" s="102"/>
      <c r="G68" s="102"/>
      <c r="H68" s="102"/>
      <c r="I68" s="102"/>
      <c r="J68" s="102"/>
      <c r="K68" s="102"/>
      <c r="L68" s="180"/>
    </row>
    <row r="69" spans="1:12" ht="19.5" customHeight="1">
      <c r="A69" s="179"/>
      <c r="B69" s="179"/>
      <c r="C69" s="102"/>
      <c r="D69" s="102"/>
      <c r="E69" s="102"/>
      <c r="F69" s="102"/>
      <c r="G69" s="102"/>
      <c r="H69" s="102"/>
      <c r="I69" s="102"/>
      <c r="J69" s="102"/>
      <c r="K69" s="102"/>
      <c r="L69" s="180"/>
    </row>
    <row r="70" spans="1:12" ht="17.25">
      <c r="A70" s="179"/>
      <c r="B70" s="179"/>
      <c r="C70" s="102"/>
      <c r="D70" s="102"/>
      <c r="E70" s="102"/>
      <c r="F70" s="102"/>
      <c r="G70" s="102"/>
      <c r="H70" s="102"/>
      <c r="I70" s="102"/>
      <c r="J70" s="181"/>
      <c r="K70" s="182" t="s">
        <v>224</v>
      </c>
      <c r="L70" s="180"/>
    </row>
    <row r="71" spans="1:12" ht="19.5" customHeight="1">
      <c r="A71" s="183"/>
      <c r="B71" s="73"/>
      <c r="C71" s="726" t="s">
        <v>186</v>
      </c>
      <c r="D71" s="727"/>
      <c r="E71" s="727"/>
      <c r="F71" s="728"/>
      <c r="G71" s="73" t="s">
        <v>187</v>
      </c>
      <c r="H71" s="726" t="s">
        <v>188</v>
      </c>
      <c r="I71" s="727"/>
      <c r="J71" s="732"/>
      <c r="K71" s="723" t="s">
        <v>36</v>
      </c>
      <c r="L71" s="180"/>
    </row>
    <row r="72" spans="1:12" ht="19.5" customHeight="1">
      <c r="A72" s="184" t="s">
        <v>189</v>
      </c>
      <c r="B72" s="72" t="s">
        <v>190</v>
      </c>
      <c r="C72" s="729"/>
      <c r="D72" s="730"/>
      <c r="E72" s="730"/>
      <c r="F72" s="731"/>
      <c r="G72" s="72" t="s">
        <v>191</v>
      </c>
      <c r="H72" s="733"/>
      <c r="I72" s="734"/>
      <c r="J72" s="735"/>
      <c r="K72" s="724"/>
      <c r="L72" s="180"/>
    </row>
    <row r="73" spans="1:12" ht="19.5" customHeight="1">
      <c r="A73" s="174"/>
      <c r="B73" s="161"/>
      <c r="C73" s="185" t="s">
        <v>95</v>
      </c>
      <c r="D73" s="186" t="s">
        <v>96</v>
      </c>
      <c r="E73" s="78" t="s">
        <v>97</v>
      </c>
      <c r="F73" s="78" t="s">
        <v>98</v>
      </c>
      <c r="G73" s="79" t="s">
        <v>192</v>
      </c>
      <c r="H73" s="80" t="s">
        <v>26</v>
      </c>
      <c r="I73" s="81" t="s">
        <v>193</v>
      </c>
      <c r="J73" s="82" t="s">
        <v>194</v>
      </c>
      <c r="K73" s="725"/>
      <c r="L73" s="180"/>
    </row>
    <row r="74" spans="1:12" ht="19.5" customHeight="1">
      <c r="A74" s="143" t="s">
        <v>225</v>
      </c>
      <c r="B74" s="76"/>
      <c r="C74" s="100">
        <f aca="true" t="shared" si="12" ref="C74:C88">D74+F74</f>
        <v>8</v>
      </c>
      <c r="D74" s="144">
        <f>SUM(D75:D79)</f>
        <v>1</v>
      </c>
      <c r="E74" s="187">
        <v>0</v>
      </c>
      <c r="F74" s="188">
        <f>SUM(F75:F77)</f>
        <v>7</v>
      </c>
      <c r="G74" s="102">
        <f>+SUM(G75:G77)</f>
        <v>4</v>
      </c>
      <c r="H74" s="133">
        <f>SUM(H75:H77)</f>
        <v>78</v>
      </c>
      <c r="I74" s="99">
        <f>SUM(I75:I77)</f>
        <v>19</v>
      </c>
      <c r="J74" s="102">
        <f>SUM(J75:J77)</f>
        <v>59</v>
      </c>
      <c r="K74" s="133">
        <f>SUM(K75:K77)</f>
        <v>41</v>
      </c>
      <c r="L74" s="74"/>
    </row>
    <row r="75" spans="1:12" ht="19.5" customHeight="1">
      <c r="A75" s="75"/>
      <c r="B75" s="136" t="s">
        <v>138</v>
      </c>
      <c r="C75" s="137">
        <f t="shared" si="12"/>
        <v>4</v>
      </c>
      <c r="D75" s="101">
        <v>0</v>
      </c>
      <c r="E75" s="101">
        <v>0</v>
      </c>
      <c r="F75" s="103">
        <v>4</v>
      </c>
      <c r="G75" s="103">
        <v>2</v>
      </c>
      <c r="H75" s="104">
        <f>+SUM(I75:J75)</f>
        <v>22</v>
      </c>
      <c r="I75" s="105">
        <v>5</v>
      </c>
      <c r="J75" s="102">
        <v>17</v>
      </c>
      <c r="K75" s="104">
        <v>16</v>
      </c>
      <c r="L75" s="74"/>
    </row>
    <row r="76" spans="1:12" ht="19.5" customHeight="1">
      <c r="A76" s="75"/>
      <c r="B76" s="136" t="s">
        <v>139</v>
      </c>
      <c r="C76" s="137">
        <f t="shared" si="12"/>
        <v>4</v>
      </c>
      <c r="D76" s="102">
        <v>1</v>
      </c>
      <c r="E76" s="101">
        <v>0</v>
      </c>
      <c r="F76" s="103">
        <v>3</v>
      </c>
      <c r="G76" s="103">
        <v>2</v>
      </c>
      <c r="H76" s="104">
        <f>+SUM(I76:J76)</f>
        <v>42</v>
      </c>
      <c r="I76" s="105">
        <v>9</v>
      </c>
      <c r="J76" s="102">
        <v>33</v>
      </c>
      <c r="K76" s="104">
        <v>19</v>
      </c>
      <c r="L76" s="74"/>
    </row>
    <row r="77" spans="1:12" ht="19.5" customHeight="1">
      <c r="A77" s="75"/>
      <c r="B77" s="76" t="s">
        <v>140</v>
      </c>
      <c r="C77" s="146">
        <f t="shared" si="12"/>
        <v>0</v>
      </c>
      <c r="D77" s="147">
        <v>0</v>
      </c>
      <c r="E77" s="189">
        <v>0</v>
      </c>
      <c r="F77" s="101">
        <v>0</v>
      </c>
      <c r="G77" s="101">
        <v>0</v>
      </c>
      <c r="H77" s="104">
        <f>+SUM(I77:J77)</f>
        <v>14</v>
      </c>
      <c r="I77" s="105">
        <v>5</v>
      </c>
      <c r="J77" s="102">
        <v>9</v>
      </c>
      <c r="K77" s="104">
        <v>6</v>
      </c>
      <c r="L77" s="74"/>
    </row>
    <row r="78" spans="1:12" ht="19.5" customHeight="1">
      <c r="A78" s="91" t="s">
        <v>226</v>
      </c>
      <c r="B78" s="92"/>
      <c r="C78" s="131">
        <f t="shared" si="12"/>
        <v>4</v>
      </c>
      <c r="D78" s="101">
        <v>0</v>
      </c>
      <c r="E78" s="101">
        <v>0</v>
      </c>
      <c r="F78" s="97">
        <f>SUM(F79:F82)</f>
        <v>4</v>
      </c>
      <c r="G78" s="97">
        <f>+SUM(G79:G82)</f>
        <v>3</v>
      </c>
      <c r="H78" s="98">
        <f>SUM(H79:H82)</f>
        <v>13</v>
      </c>
      <c r="I78" s="99">
        <f>SUM(I79:I82)</f>
        <v>1</v>
      </c>
      <c r="J78" s="93">
        <f>SUM(J79:J82)</f>
        <v>12</v>
      </c>
      <c r="K78" s="98">
        <f>SUM(K79:K82)</f>
        <v>7</v>
      </c>
      <c r="L78" s="74"/>
    </row>
    <row r="79" spans="1:12" ht="19.5" customHeight="1">
      <c r="A79" s="75"/>
      <c r="B79" s="136" t="s">
        <v>141</v>
      </c>
      <c r="C79" s="137">
        <f t="shared" si="12"/>
        <v>3</v>
      </c>
      <c r="D79" s="101">
        <v>0</v>
      </c>
      <c r="E79" s="101">
        <v>0</v>
      </c>
      <c r="F79" s="103">
        <v>3</v>
      </c>
      <c r="G79" s="103">
        <v>2</v>
      </c>
      <c r="H79" s="104">
        <f>+SUM(I79:J79)</f>
        <v>4</v>
      </c>
      <c r="I79" s="105">
        <v>1</v>
      </c>
      <c r="J79" s="102">
        <v>3</v>
      </c>
      <c r="K79" s="104">
        <v>4</v>
      </c>
      <c r="L79" s="74"/>
    </row>
    <row r="80" spans="1:12" ht="19.5" customHeight="1">
      <c r="A80" s="75"/>
      <c r="B80" s="136" t="s">
        <v>142</v>
      </c>
      <c r="C80" s="137">
        <f t="shared" si="12"/>
        <v>0</v>
      </c>
      <c r="D80" s="101">
        <v>0</v>
      </c>
      <c r="E80" s="101">
        <v>0</v>
      </c>
      <c r="F80" s="101">
        <v>0</v>
      </c>
      <c r="G80" s="101">
        <v>0</v>
      </c>
      <c r="H80" s="104">
        <f>+SUM(I80:J80)</f>
        <v>3</v>
      </c>
      <c r="I80" s="101">
        <v>0</v>
      </c>
      <c r="J80" s="102">
        <v>3</v>
      </c>
      <c r="K80" s="104">
        <v>1</v>
      </c>
      <c r="L80" s="74"/>
    </row>
    <row r="81" spans="1:12" ht="19.5" customHeight="1">
      <c r="A81" s="75"/>
      <c r="B81" s="136" t="s">
        <v>143</v>
      </c>
      <c r="C81" s="137">
        <f t="shared" si="12"/>
        <v>1</v>
      </c>
      <c r="D81" s="101">
        <v>0</v>
      </c>
      <c r="E81" s="101">
        <v>0</v>
      </c>
      <c r="F81" s="103">
        <v>1</v>
      </c>
      <c r="G81" s="103">
        <v>1</v>
      </c>
      <c r="H81" s="104">
        <f>+SUM(I81:J81)</f>
        <v>3</v>
      </c>
      <c r="I81" s="101">
        <v>0</v>
      </c>
      <c r="J81" s="102">
        <v>3</v>
      </c>
      <c r="K81" s="104">
        <v>1</v>
      </c>
      <c r="L81" s="74"/>
    </row>
    <row r="82" spans="1:12" ht="19.5" customHeight="1">
      <c r="A82" s="190"/>
      <c r="B82" s="191" t="s">
        <v>144</v>
      </c>
      <c r="C82" s="146">
        <f t="shared" si="12"/>
        <v>0</v>
      </c>
      <c r="D82" s="147">
        <v>0</v>
      </c>
      <c r="E82" s="189">
        <v>0</v>
      </c>
      <c r="F82" s="101">
        <v>0</v>
      </c>
      <c r="G82" s="101">
        <v>0</v>
      </c>
      <c r="H82" s="192">
        <f>+SUM(I82:J82)</f>
        <v>3</v>
      </c>
      <c r="I82" s="193">
        <v>0</v>
      </c>
      <c r="J82" s="194">
        <v>3</v>
      </c>
      <c r="K82" s="195">
        <v>1</v>
      </c>
      <c r="L82" s="74"/>
    </row>
    <row r="83" spans="1:12" ht="19.5" customHeight="1">
      <c r="A83" s="143" t="s">
        <v>227</v>
      </c>
      <c r="B83" s="76"/>
      <c r="C83" s="131">
        <f t="shared" si="12"/>
        <v>1</v>
      </c>
      <c r="D83" s="101">
        <v>0</v>
      </c>
      <c r="E83" s="101">
        <v>0</v>
      </c>
      <c r="F83" s="196">
        <f>SUM(F84:F88)</f>
        <v>1</v>
      </c>
      <c r="G83" s="197">
        <v>0</v>
      </c>
      <c r="H83" s="133">
        <f>SUM(H84:H88)</f>
        <v>33</v>
      </c>
      <c r="I83" s="159">
        <f>SUM(I84:I88)</f>
        <v>6</v>
      </c>
      <c r="J83" s="102">
        <f>SUM(J84:J88)</f>
        <v>27</v>
      </c>
      <c r="K83" s="133">
        <f>SUM(K84:K88)</f>
        <v>18</v>
      </c>
      <c r="L83" s="74"/>
    </row>
    <row r="84" spans="1:12" ht="19.5" customHeight="1">
      <c r="A84" s="75"/>
      <c r="B84" s="136" t="s">
        <v>145</v>
      </c>
      <c r="C84" s="137">
        <f t="shared" si="12"/>
        <v>1</v>
      </c>
      <c r="D84" s="101">
        <v>0</v>
      </c>
      <c r="E84" s="101">
        <v>0</v>
      </c>
      <c r="F84" s="103">
        <v>1</v>
      </c>
      <c r="G84" s="101">
        <v>0</v>
      </c>
      <c r="H84" s="104">
        <f>+SUM(I84:J84)</f>
        <v>17</v>
      </c>
      <c r="I84" s="159">
        <v>3</v>
      </c>
      <c r="J84" s="102">
        <v>14</v>
      </c>
      <c r="K84" s="104">
        <v>10</v>
      </c>
      <c r="L84" s="74"/>
    </row>
    <row r="85" spans="1:12" ht="19.5" customHeight="1">
      <c r="A85" s="75"/>
      <c r="B85" s="136" t="s">
        <v>146</v>
      </c>
      <c r="C85" s="137">
        <f t="shared" si="12"/>
        <v>0</v>
      </c>
      <c r="D85" s="101">
        <v>0</v>
      </c>
      <c r="E85" s="101">
        <v>0</v>
      </c>
      <c r="F85" s="101">
        <v>0</v>
      </c>
      <c r="G85" s="101">
        <v>0</v>
      </c>
      <c r="H85" s="104">
        <f>+SUM(I85:J85)</f>
        <v>2</v>
      </c>
      <c r="I85" s="101">
        <v>0</v>
      </c>
      <c r="J85" s="102">
        <v>2</v>
      </c>
      <c r="K85" s="104">
        <v>2</v>
      </c>
      <c r="L85" s="74"/>
    </row>
    <row r="86" spans="1:12" ht="19.5" customHeight="1">
      <c r="A86" s="75"/>
      <c r="B86" s="136" t="s">
        <v>147</v>
      </c>
      <c r="C86" s="137">
        <f t="shared" si="12"/>
        <v>0</v>
      </c>
      <c r="D86" s="101">
        <v>0</v>
      </c>
      <c r="E86" s="101">
        <v>0</v>
      </c>
      <c r="F86" s="101">
        <v>0</v>
      </c>
      <c r="G86" s="101">
        <v>0</v>
      </c>
      <c r="H86" s="104">
        <f>+SUM(I86:J86)</f>
        <v>8</v>
      </c>
      <c r="I86" s="159">
        <v>2</v>
      </c>
      <c r="J86" s="102">
        <v>6</v>
      </c>
      <c r="K86" s="104">
        <v>3</v>
      </c>
      <c r="L86" s="74"/>
    </row>
    <row r="87" spans="1:12" ht="19.5" customHeight="1">
      <c r="A87" s="75"/>
      <c r="B87" s="136" t="s">
        <v>148</v>
      </c>
      <c r="C87" s="137">
        <f t="shared" si="12"/>
        <v>0</v>
      </c>
      <c r="D87" s="101">
        <v>0</v>
      </c>
      <c r="E87" s="101">
        <v>0</v>
      </c>
      <c r="F87" s="101">
        <v>0</v>
      </c>
      <c r="G87" s="101">
        <v>0</v>
      </c>
      <c r="H87" s="104">
        <f>+SUM(I87:J87)</f>
        <v>3</v>
      </c>
      <c r="I87" s="159">
        <v>1</v>
      </c>
      <c r="J87" s="102">
        <v>2</v>
      </c>
      <c r="K87" s="104">
        <v>1</v>
      </c>
      <c r="L87" s="74"/>
    </row>
    <row r="88" spans="1:12" ht="19.5" customHeight="1">
      <c r="A88" s="75"/>
      <c r="B88" s="76" t="s">
        <v>149</v>
      </c>
      <c r="C88" s="146">
        <f t="shared" si="12"/>
        <v>0</v>
      </c>
      <c r="D88" s="101">
        <v>0</v>
      </c>
      <c r="E88" s="151">
        <v>0</v>
      </c>
      <c r="F88" s="101">
        <v>0</v>
      </c>
      <c r="G88" s="101">
        <v>0</v>
      </c>
      <c r="H88" s="104">
        <f>+SUM(I88:J88)</f>
        <v>3</v>
      </c>
      <c r="I88" s="101">
        <v>0</v>
      </c>
      <c r="J88" s="102">
        <v>3</v>
      </c>
      <c r="K88" s="104">
        <v>2</v>
      </c>
      <c r="L88" s="74"/>
    </row>
    <row r="89" spans="1:12" ht="19.5" customHeight="1">
      <c r="A89" s="107" t="s">
        <v>228</v>
      </c>
      <c r="B89" s="84"/>
      <c r="C89" s="152">
        <f>+C90+C98+C103</f>
        <v>14</v>
      </c>
      <c r="D89" s="154">
        <f aca="true" t="shared" si="13" ref="D89:K89">+D90+D98+D103</f>
        <v>2</v>
      </c>
      <c r="E89" s="198">
        <f t="shared" si="13"/>
        <v>0</v>
      </c>
      <c r="F89" s="153">
        <f t="shared" si="13"/>
        <v>12</v>
      </c>
      <c r="G89" s="199">
        <f t="shared" si="13"/>
        <v>3</v>
      </c>
      <c r="H89" s="152">
        <f t="shared" si="13"/>
        <v>129</v>
      </c>
      <c r="I89" s="153">
        <f t="shared" si="13"/>
        <v>9</v>
      </c>
      <c r="J89" s="199">
        <f t="shared" si="13"/>
        <v>120</v>
      </c>
      <c r="K89" s="200">
        <f t="shared" si="13"/>
        <v>74</v>
      </c>
      <c r="L89" s="74"/>
    </row>
    <row r="90" spans="1:12" ht="19.5" customHeight="1">
      <c r="A90" s="140" t="s">
        <v>229</v>
      </c>
      <c r="B90" s="92"/>
      <c r="C90" s="131">
        <f aca="true" t="shared" si="14" ref="C90:C111">D90+F90</f>
        <v>5</v>
      </c>
      <c r="D90" s="101">
        <v>0</v>
      </c>
      <c r="E90" s="101">
        <v>0</v>
      </c>
      <c r="F90" s="141">
        <f>SUM(F91:F97)</f>
        <v>5</v>
      </c>
      <c r="G90" s="197">
        <v>0</v>
      </c>
      <c r="H90" s="115">
        <f>SUM(H91:H97)</f>
        <v>64</v>
      </c>
      <c r="I90" s="99">
        <f>SUM(I91:I97)</f>
        <v>6</v>
      </c>
      <c r="J90" s="93">
        <f>SUM(J91:J97)</f>
        <v>58</v>
      </c>
      <c r="K90" s="142">
        <f>SUM(K91:K97)</f>
        <v>39</v>
      </c>
      <c r="L90" s="74"/>
    </row>
    <row r="91" spans="1:12" ht="19.5" customHeight="1">
      <c r="A91" s="143"/>
      <c r="B91" s="136" t="s">
        <v>150</v>
      </c>
      <c r="C91" s="137">
        <f t="shared" si="14"/>
        <v>2</v>
      </c>
      <c r="D91" s="101">
        <v>0</v>
      </c>
      <c r="E91" s="101">
        <v>0</v>
      </c>
      <c r="F91" s="144">
        <v>2</v>
      </c>
      <c r="G91" s="101">
        <v>0</v>
      </c>
      <c r="H91" s="104">
        <f aca="true" t="shared" si="15" ref="H91:H97">+SUM(I91:J91)</f>
        <v>30</v>
      </c>
      <c r="I91" s="159">
        <v>5</v>
      </c>
      <c r="J91" s="102">
        <v>25</v>
      </c>
      <c r="K91" s="145">
        <v>17</v>
      </c>
      <c r="L91" s="74"/>
    </row>
    <row r="92" spans="1:12" ht="19.5" customHeight="1">
      <c r="A92" s="143"/>
      <c r="B92" s="136" t="s">
        <v>151</v>
      </c>
      <c r="C92" s="137">
        <f t="shared" si="14"/>
        <v>0</v>
      </c>
      <c r="D92" s="101">
        <v>0</v>
      </c>
      <c r="E92" s="101">
        <v>0</v>
      </c>
      <c r="F92" s="101">
        <v>0</v>
      </c>
      <c r="G92" s="101">
        <v>0</v>
      </c>
      <c r="H92" s="104">
        <f t="shared" si="15"/>
        <v>2</v>
      </c>
      <c r="I92" s="101">
        <v>0</v>
      </c>
      <c r="J92" s="102">
        <v>2</v>
      </c>
      <c r="K92" s="145">
        <v>1</v>
      </c>
      <c r="L92" s="74"/>
    </row>
    <row r="93" spans="1:12" ht="19.5" customHeight="1">
      <c r="A93" s="143"/>
      <c r="B93" s="136" t="s">
        <v>152</v>
      </c>
      <c r="C93" s="137">
        <f t="shared" si="14"/>
        <v>0</v>
      </c>
      <c r="D93" s="101">
        <v>0</v>
      </c>
      <c r="E93" s="101">
        <v>0</v>
      </c>
      <c r="F93" s="101">
        <v>0</v>
      </c>
      <c r="G93" s="101">
        <v>0</v>
      </c>
      <c r="H93" s="104">
        <f t="shared" si="15"/>
        <v>4</v>
      </c>
      <c r="I93" s="101">
        <v>0</v>
      </c>
      <c r="J93" s="102">
        <v>4</v>
      </c>
      <c r="K93" s="145">
        <v>2</v>
      </c>
      <c r="L93" s="74"/>
    </row>
    <row r="94" spans="1:12" ht="19.5" customHeight="1">
      <c r="A94" s="143"/>
      <c r="B94" s="136" t="s">
        <v>153</v>
      </c>
      <c r="C94" s="137">
        <f t="shared" si="14"/>
        <v>1</v>
      </c>
      <c r="D94" s="101">
        <v>0</v>
      </c>
      <c r="E94" s="101">
        <v>0</v>
      </c>
      <c r="F94" s="144">
        <v>1</v>
      </c>
      <c r="G94" s="101">
        <v>0</v>
      </c>
      <c r="H94" s="104">
        <f t="shared" si="15"/>
        <v>6</v>
      </c>
      <c r="I94" s="101">
        <v>0</v>
      </c>
      <c r="J94" s="102">
        <v>6</v>
      </c>
      <c r="K94" s="145">
        <v>6</v>
      </c>
      <c r="L94" s="74"/>
    </row>
    <row r="95" spans="1:12" ht="19.5" customHeight="1">
      <c r="A95" s="143"/>
      <c r="B95" s="136" t="s">
        <v>154</v>
      </c>
      <c r="C95" s="137">
        <f t="shared" si="14"/>
        <v>1</v>
      </c>
      <c r="D95" s="101">
        <v>0</v>
      </c>
      <c r="E95" s="101">
        <v>0</v>
      </c>
      <c r="F95" s="144">
        <v>1</v>
      </c>
      <c r="G95" s="101">
        <v>0</v>
      </c>
      <c r="H95" s="104">
        <f t="shared" si="15"/>
        <v>9</v>
      </c>
      <c r="I95" s="101">
        <v>0</v>
      </c>
      <c r="J95" s="102">
        <v>9</v>
      </c>
      <c r="K95" s="145">
        <v>7</v>
      </c>
      <c r="L95" s="74"/>
    </row>
    <row r="96" spans="1:12" ht="19.5" customHeight="1">
      <c r="A96" s="143"/>
      <c r="B96" s="136" t="s">
        <v>155</v>
      </c>
      <c r="C96" s="137">
        <f t="shared" si="14"/>
        <v>1</v>
      </c>
      <c r="D96" s="101">
        <v>0</v>
      </c>
      <c r="E96" s="101">
        <v>0</v>
      </c>
      <c r="F96" s="144">
        <v>1</v>
      </c>
      <c r="G96" s="101">
        <v>0</v>
      </c>
      <c r="H96" s="104">
        <f t="shared" si="15"/>
        <v>9</v>
      </c>
      <c r="I96" s="101">
        <v>0</v>
      </c>
      <c r="J96" s="102">
        <v>9</v>
      </c>
      <c r="K96" s="145">
        <v>4</v>
      </c>
      <c r="L96" s="74"/>
    </row>
    <row r="97" spans="1:12" ht="19.5" customHeight="1">
      <c r="A97" s="143"/>
      <c r="B97" s="76" t="s">
        <v>156</v>
      </c>
      <c r="C97" s="146">
        <f t="shared" si="14"/>
        <v>0</v>
      </c>
      <c r="D97" s="147">
        <v>0</v>
      </c>
      <c r="E97" s="189">
        <v>0</v>
      </c>
      <c r="F97" s="101">
        <v>0</v>
      </c>
      <c r="G97" s="101">
        <v>0</v>
      </c>
      <c r="H97" s="104">
        <f t="shared" si="15"/>
        <v>4</v>
      </c>
      <c r="I97" s="159">
        <v>1</v>
      </c>
      <c r="J97" s="102">
        <v>3</v>
      </c>
      <c r="K97" s="145">
        <v>2</v>
      </c>
      <c r="L97" s="74"/>
    </row>
    <row r="98" spans="1:12" ht="19.5" customHeight="1">
      <c r="A98" s="140" t="s">
        <v>230</v>
      </c>
      <c r="B98" s="92"/>
      <c r="C98" s="131">
        <f t="shared" si="14"/>
        <v>4</v>
      </c>
      <c r="D98" s="101">
        <v>0</v>
      </c>
      <c r="E98" s="101">
        <v>0</v>
      </c>
      <c r="F98" s="141">
        <f>SUM(F99:F102)</f>
        <v>4</v>
      </c>
      <c r="G98" s="141">
        <f>+SUM(G99:G102)</f>
        <v>2</v>
      </c>
      <c r="H98" s="115">
        <f>SUM(H99:H102)</f>
        <v>18</v>
      </c>
      <c r="I98" s="99">
        <f>SUM(I99:I102)</f>
        <v>1</v>
      </c>
      <c r="J98" s="93">
        <f>SUM(J99:J102)</f>
        <v>17</v>
      </c>
      <c r="K98" s="142">
        <f>SUM(K99:K102)</f>
        <v>7</v>
      </c>
      <c r="L98" s="74"/>
    </row>
    <row r="99" spans="1:12" ht="19.5" customHeight="1">
      <c r="A99" s="143"/>
      <c r="B99" s="136" t="s">
        <v>157</v>
      </c>
      <c r="C99" s="137">
        <f t="shared" si="14"/>
        <v>1</v>
      </c>
      <c r="D99" s="101">
        <v>0</v>
      </c>
      <c r="E99" s="101">
        <v>0</v>
      </c>
      <c r="F99" s="144">
        <v>1</v>
      </c>
      <c r="G99" s="101">
        <v>0</v>
      </c>
      <c r="H99" s="104">
        <f>+SUM(I99:J99)</f>
        <v>5</v>
      </c>
      <c r="I99" s="159">
        <v>1</v>
      </c>
      <c r="J99" s="102">
        <v>4</v>
      </c>
      <c r="K99" s="145">
        <v>2</v>
      </c>
      <c r="L99" s="74"/>
    </row>
    <row r="100" spans="1:12" ht="19.5" customHeight="1">
      <c r="A100" s="143"/>
      <c r="B100" s="136" t="s">
        <v>158</v>
      </c>
      <c r="C100" s="137">
        <f t="shared" si="14"/>
        <v>2</v>
      </c>
      <c r="D100" s="101">
        <v>0</v>
      </c>
      <c r="E100" s="101">
        <v>0</v>
      </c>
      <c r="F100" s="144">
        <v>2</v>
      </c>
      <c r="G100" s="144">
        <v>1</v>
      </c>
      <c r="H100" s="104">
        <f>+SUM(I100:J100)</f>
        <v>5</v>
      </c>
      <c r="I100" s="101">
        <v>0</v>
      </c>
      <c r="J100" s="102">
        <v>5</v>
      </c>
      <c r="K100" s="145">
        <v>3</v>
      </c>
      <c r="L100" s="74"/>
    </row>
    <row r="101" spans="1:12" ht="19.5" customHeight="1">
      <c r="A101" s="143"/>
      <c r="B101" s="136" t="s">
        <v>159</v>
      </c>
      <c r="C101" s="137">
        <f t="shared" si="14"/>
        <v>0</v>
      </c>
      <c r="D101" s="101">
        <v>0</v>
      </c>
      <c r="E101" s="101">
        <v>0</v>
      </c>
      <c r="F101" s="101">
        <v>0</v>
      </c>
      <c r="G101" s="101">
        <v>0</v>
      </c>
      <c r="H101" s="104">
        <f>+SUM(I101:J101)</f>
        <v>2</v>
      </c>
      <c r="I101" s="101">
        <v>0</v>
      </c>
      <c r="J101" s="102">
        <v>2</v>
      </c>
      <c r="K101" s="101">
        <v>0</v>
      </c>
      <c r="L101" s="74"/>
    </row>
    <row r="102" spans="1:12" ht="19.5" customHeight="1">
      <c r="A102" s="143"/>
      <c r="B102" s="76" t="s">
        <v>160</v>
      </c>
      <c r="C102" s="146">
        <f t="shared" si="14"/>
        <v>1</v>
      </c>
      <c r="D102" s="101">
        <v>0</v>
      </c>
      <c r="E102" s="189">
        <v>0</v>
      </c>
      <c r="F102" s="144">
        <v>1</v>
      </c>
      <c r="G102" s="144">
        <v>1</v>
      </c>
      <c r="H102" s="104">
        <f>+SUM(I102:J102)</f>
        <v>6</v>
      </c>
      <c r="I102" s="101">
        <v>0</v>
      </c>
      <c r="J102" s="102">
        <v>6</v>
      </c>
      <c r="K102" s="145">
        <v>2</v>
      </c>
      <c r="L102" s="74"/>
    </row>
    <row r="103" spans="1:12" ht="19.5" customHeight="1">
      <c r="A103" s="140" t="s">
        <v>231</v>
      </c>
      <c r="B103" s="92"/>
      <c r="C103" s="131">
        <f t="shared" si="14"/>
        <v>5</v>
      </c>
      <c r="D103" s="141">
        <f>SUM(D104:D111)</f>
        <v>2</v>
      </c>
      <c r="E103" s="101">
        <v>0</v>
      </c>
      <c r="F103" s="141">
        <f>SUM(F104:F111)</f>
        <v>3</v>
      </c>
      <c r="G103" s="141">
        <f>+SUM(G104:G111)</f>
        <v>1</v>
      </c>
      <c r="H103" s="115">
        <f>SUM(H104:H111)</f>
        <v>47</v>
      </c>
      <c r="I103" s="99">
        <f>SUM(I104:I111)</f>
        <v>2</v>
      </c>
      <c r="J103" s="93">
        <f>SUM(J104:J111)</f>
        <v>45</v>
      </c>
      <c r="K103" s="142">
        <f>SUM(K104:K111)</f>
        <v>28</v>
      </c>
      <c r="L103" s="74"/>
    </row>
    <row r="104" spans="1:12" ht="19.5" customHeight="1">
      <c r="A104" s="143"/>
      <c r="B104" s="136" t="s">
        <v>161</v>
      </c>
      <c r="C104" s="137">
        <f t="shared" si="14"/>
        <v>2</v>
      </c>
      <c r="D104" s="102">
        <v>1</v>
      </c>
      <c r="E104" s="101">
        <v>0</v>
      </c>
      <c r="F104" s="144">
        <v>1</v>
      </c>
      <c r="G104" s="101">
        <v>0</v>
      </c>
      <c r="H104" s="104">
        <f aca="true" t="shared" si="16" ref="H104:H111">+SUM(I104:J104)</f>
        <v>6</v>
      </c>
      <c r="I104" s="101">
        <v>0</v>
      </c>
      <c r="J104" s="102">
        <v>6</v>
      </c>
      <c r="K104" s="145">
        <v>5</v>
      </c>
      <c r="L104" s="74"/>
    </row>
    <row r="105" spans="1:12" ht="19.5" customHeight="1">
      <c r="A105" s="143"/>
      <c r="B105" s="136" t="s">
        <v>162</v>
      </c>
      <c r="C105" s="137">
        <f t="shared" si="14"/>
        <v>0</v>
      </c>
      <c r="D105" s="101">
        <v>0</v>
      </c>
      <c r="E105" s="101">
        <v>0</v>
      </c>
      <c r="F105" s="101">
        <v>0</v>
      </c>
      <c r="G105" s="101">
        <v>0</v>
      </c>
      <c r="H105" s="104">
        <f t="shared" si="16"/>
        <v>6</v>
      </c>
      <c r="I105" s="159">
        <v>1</v>
      </c>
      <c r="J105" s="102">
        <v>5</v>
      </c>
      <c r="K105" s="145">
        <v>2</v>
      </c>
      <c r="L105" s="74"/>
    </row>
    <row r="106" spans="1:12" ht="19.5" customHeight="1">
      <c r="A106" s="143"/>
      <c r="B106" s="136" t="s">
        <v>163</v>
      </c>
      <c r="C106" s="137">
        <f t="shared" si="14"/>
        <v>0</v>
      </c>
      <c r="D106" s="101">
        <v>0</v>
      </c>
      <c r="E106" s="101">
        <v>0</v>
      </c>
      <c r="F106" s="101">
        <v>0</v>
      </c>
      <c r="G106" s="101">
        <v>0</v>
      </c>
      <c r="H106" s="104">
        <f t="shared" si="16"/>
        <v>5</v>
      </c>
      <c r="I106" s="101">
        <v>0</v>
      </c>
      <c r="J106" s="102">
        <v>5</v>
      </c>
      <c r="K106" s="145">
        <v>2</v>
      </c>
      <c r="L106" s="74"/>
    </row>
    <row r="107" spans="1:12" ht="19.5" customHeight="1">
      <c r="A107" s="143"/>
      <c r="B107" s="136" t="s">
        <v>164</v>
      </c>
      <c r="C107" s="137">
        <f t="shared" si="14"/>
        <v>0</v>
      </c>
      <c r="D107" s="101">
        <v>0</v>
      </c>
      <c r="E107" s="101">
        <v>0</v>
      </c>
      <c r="F107" s="101">
        <v>0</v>
      </c>
      <c r="G107" s="101">
        <v>0</v>
      </c>
      <c r="H107" s="104">
        <f t="shared" si="16"/>
        <v>3</v>
      </c>
      <c r="I107" s="101">
        <v>0</v>
      </c>
      <c r="J107" s="102">
        <v>3</v>
      </c>
      <c r="K107" s="145">
        <v>1</v>
      </c>
      <c r="L107" s="74"/>
    </row>
    <row r="108" spans="1:12" ht="19.5" customHeight="1">
      <c r="A108" s="143"/>
      <c r="B108" s="136" t="s">
        <v>165</v>
      </c>
      <c r="C108" s="137">
        <f t="shared" si="14"/>
        <v>0</v>
      </c>
      <c r="D108" s="101">
        <v>0</v>
      </c>
      <c r="E108" s="101">
        <v>0</v>
      </c>
      <c r="F108" s="101">
        <v>0</v>
      </c>
      <c r="G108" s="101">
        <v>0</v>
      </c>
      <c r="H108" s="104">
        <f t="shared" si="16"/>
        <v>5</v>
      </c>
      <c r="I108" s="101">
        <v>0</v>
      </c>
      <c r="J108" s="102">
        <v>5</v>
      </c>
      <c r="K108" s="145">
        <v>2</v>
      </c>
      <c r="L108" s="74"/>
    </row>
    <row r="109" spans="1:12" ht="19.5" customHeight="1">
      <c r="A109" s="143"/>
      <c r="B109" s="136" t="s">
        <v>166</v>
      </c>
      <c r="C109" s="137">
        <f t="shared" si="14"/>
        <v>1</v>
      </c>
      <c r="D109" s="101">
        <v>0</v>
      </c>
      <c r="E109" s="101">
        <v>0</v>
      </c>
      <c r="F109" s="144">
        <v>1</v>
      </c>
      <c r="G109" s="101">
        <v>1</v>
      </c>
      <c r="H109" s="104">
        <f t="shared" si="16"/>
        <v>15</v>
      </c>
      <c r="I109" s="101">
        <v>0</v>
      </c>
      <c r="J109" s="102">
        <v>15</v>
      </c>
      <c r="K109" s="145">
        <v>11</v>
      </c>
      <c r="L109" s="74"/>
    </row>
    <row r="110" spans="1:12" ht="19.5" customHeight="1">
      <c r="A110" s="143"/>
      <c r="B110" s="136" t="s">
        <v>167</v>
      </c>
      <c r="C110" s="137">
        <f t="shared" si="14"/>
        <v>1</v>
      </c>
      <c r="D110" s="101">
        <v>0</v>
      </c>
      <c r="E110" s="101">
        <v>0</v>
      </c>
      <c r="F110" s="144">
        <v>1</v>
      </c>
      <c r="G110" s="101">
        <v>0</v>
      </c>
      <c r="H110" s="104">
        <f t="shared" si="16"/>
        <v>3</v>
      </c>
      <c r="I110" s="101">
        <v>0</v>
      </c>
      <c r="J110" s="102">
        <v>3</v>
      </c>
      <c r="K110" s="145">
        <v>2</v>
      </c>
      <c r="L110" s="74"/>
    </row>
    <row r="111" spans="1:12" ht="19.5" customHeight="1">
      <c r="A111" s="201"/>
      <c r="B111" s="202" t="s">
        <v>168</v>
      </c>
      <c r="C111" s="162">
        <f t="shared" si="14"/>
        <v>1</v>
      </c>
      <c r="D111" s="203">
        <v>1</v>
      </c>
      <c r="E111" s="151">
        <v>0</v>
      </c>
      <c r="F111" s="101">
        <v>0</v>
      </c>
      <c r="G111" s="204">
        <v>0</v>
      </c>
      <c r="H111" s="104">
        <f t="shared" si="16"/>
        <v>4</v>
      </c>
      <c r="I111" s="205">
        <v>1</v>
      </c>
      <c r="J111" s="206">
        <v>3</v>
      </c>
      <c r="K111" s="207">
        <v>3</v>
      </c>
      <c r="L111" s="74"/>
    </row>
    <row r="112" spans="1:12" ht="19.5" customHeight="1">
      <c r="A112" s="208" t="s">
        <v>232</v>
      </c>
      <c r="B112" s="126"/>
      <c r="C112" s="209">
        <f>+C113+C120</f>
        <v>7</v>
      </c>
      <c r="D112" s="154">
        <f aca="true" t="shared" si="17" ref="D112:K112">+D113+D120</f>
        <v>1</v>
      </c>
      <c r="E112" s="101">
        <f t="shared" si="17"/>
        <v>0</v>
      </c>
      <c r="F112" s="153">
        <f t="shared" si="17"/>
        <v>6</v>
      </c>
      <c r="G112" s="210">
        <f t="shared" si="17"/>
        <v>4</v>
      </c>
      <c r="H112" s="171">
        <f t="shared" si="17"/>
        <v>82</v>
      </c>
      <c r="I112" s="153">
        <f t="shared" si="17"/>
        <v>12</v>
      </c>
      <c r="J112" s="210">
        <f t="shared" si="17"/>
        <v>70</v>
      </c>
      <c r="K112" s="211">
        <f t="shared" si="17"/>
        <v>46</v>
      </c>
      <c r="L112" s="74"/>
    </row>
    <row r="113" spans="1:12" ht="19.5" customHeight="1">
      <c r="A113" s="91" t="s">
        <v>233</v>
      </c>
      <c r="B113" s="92"/>
      <c r="C113" s="131">
        <f aca="true" t="shared" si="18" ref="C113:C120">D113+F113</f>
        <v>4</v>
      </c>
      <c r="D113" s="97">
        <f>SUM(D114:D119)</f>
        <v>1</v>
      </c>
      <c r="E113" s="112">
        <v>0</v>
      </c>
      <c r="F113" s="97">
        <f aca="true" t="shared" si="19" ref="F113:K113">SUM(F114:F119)</f>
        <v>3</v>
      </c>
      <c r="G113" s="97">
        <f t="shared" si="19"/>
        <v>1</v>
      </c>
      <c r="H113" s="115">
        <f t="shared" si="19"/>
        <v>51</v>
      </c>
      <c r="I113" s="99">
        <f t="shared" si="19"/>
        <v>7</v>
      </c>
      <c r="J113" s="93">
        <f t="shared" si="19"/>
        <v>44</v>
      </c>
      <c r="K113" s="98">
        <f t="shared" si="19"/>
        <v>31</v>
      </c>
      <c r="L113" s="74"/>
    </row>
    <row r="114" spans="1:12" ht="19.5" customHeight="1">
      <c r="A114" s="75"/>
      <c r="B114" s="136" t="s">
        <v>169</v>
      </c>
      <c r="C114" s="137">
        <f t="shared" si="18"/>
        <v>2</v>
      </c>
      <c r="D114" s="101">
        <v>0</v>
      </c>
      <c r="E114" s="101">
        <v>0</v>
      </c>
      <c r="F114" s="103">
        <v>2</v>
      </c>
      <c r="G114" s="101">
        <v>0</v>
      </c>
      <c r="H114" s="133">
        <f aca="true" t="shared" si="20" ref="H114:H120">+SUM(I114:J114)</f>
        <v>15</v>
      </c>
      <c r="I114" s="159">
        <v>4</v>
      </c>
      <c r="J114" s="102">
        <v>11</v>
      </c>
      <c r="K114" s="104">
        <v>5</v>
      </c>
      <c r="L114" s="74"/>
    </row>
    <row r="115" spans="1:12" ht="19.5" customHeight="1">
      <c r="A115" s="75"/>
      <c r="B115" s="136" t="s">
        <v>170</v>
      </c>
      <c r="C115" s="137">
        <f t="shared" si="18"/>
        <v>2</v>
      </c>
      <c r="D115" s="102">
        <v>1</v>
      </c>
      <c r="E115" s="101">
        <v>0</v>
      </c>
      <c r="F115" s="103">
        <v>1</v>
      </c>
      <c r="G115" s="103">
        <v>1</v>
      </c>
      <c r="H115" s="133">
        <f t="shared" si="20"/>
        <v>12</v>
      </c>
      <c r="I115" s="159">
        <v>2</v>
      </c>
      <c r="J115" s="102">
        <v>10</v>
      </c>
      <c r="K115" s="104">
        <v>10</v>
      </c>
      <c r="L115" s="74"/>
    </row>
    <row r="116" spans="1:12" ht="19.5" customHeight="1">
      <c r="A116" s="75"/>
      <c r="B116" s="136" t="s">
        <v>171</v>
      </c>
      <c r="C116" s="137">
        <f t="shared" si="18"/>
        <v>0</v>
      </c>
      <c r="D116" s="101">
        <v>0</v>
      </c>
      <c r="E116" s="101">
        <v>0</v>
      </c>
      <c r="F116" s="101">
        <v>0</v>
      </c>
      <c r="G116" s="101">
        <v>0</v>
      </c>
      <c r="H116" s="133">
        <f t="shared" si="20"/>
        <v>4</v>
      </c>
      <c r="I116" s="159">
        <v>1</v>
      </c>
      <c r="J116" s="102">
        <v>3</v>
      </c>
      <c r="K116" s="104">
        <v>4</v>
      </c>
      <c r="L116" s="74"/>
    </row>
    <row r="117" spans="1:12" ht="19.5" customHeight="1">
      <c r="A117" s="75"/>
      <c r="B117" s="136" t="s">
        <v>172</v>
      </c>
      <c r="C117" s="137">
        <f t="shared" si="18"/>
        <v>0</v>
      </c>
      <c r="D117" s="101">
        <v>0</v>
      </c>
      <c r="E117" s="101">
        <v>0</v>
      </c>
      <c r="F117" s="101">
        <v>0</v>
      </c>
      <c r="G117" s="101">
        <v>0</v>
      </c>
      <c r="H117" s="133">
        <f t="shared" si="20"/>
        <v>7</v>
      </c>
      <c r="I117" s="101">
        <v>0</v>
      </c>
      <c r="J117" s="102">
        <v>7</v>
      </c>
      <c r="K117" s="104">
        <v>3</v>
      </c>
      <c r="L117" s="74"/>
    </row>
    <row r="118" spans="1:12" ht="19.5" customHeight="1">
      <c r="A118" s="75"/>
      <c r="B118" s="136" t="s">
        <v>173</v>
      </c>
      <c r="C118" s="137">
        <f t="shared" si="18"/>
        <v>0</v>
      </c>
      <c r="D118" s="101">
        <v>0</v>
      </c>
      <c r="E118" s="101">
        <v>0</v>
      </c>
      <c r="F118" s="101">
        <v>0</v>
      </c>
      <c r="G118" s="101">
        <v>0</v>
      </c>
      <c r="H118" s="133">
        <f t="shared" si="20"/>
        <v>7</v>
      </c>
      <c r="I118" s="101">
        <v>0</v>
      </c>
      <c r="J118" s="102">
        <v>7</v>
      </c>
      <c r="K118" s="104">
        <v>4</v>
      </c>
      <c r="L118" s="74"/>
    </row>
    <row r="119" spans="1:12" ht="19.5" customHeight="1">
      <c r="A119" s="190"/>
      <c r="B119" s="191" t="s">
        <v>174</v>
      </c>
      <c r="C119" s="146">
        <f t="shared" si="18"/>
        <v>0</v>
      </c>
      <c r="D119" s="147">
        <v>0</v>
      </c>
      <c r="E119" s="101">
        <v>0</v>
      </c>
      <c r="F119" s="193">
        <v>0</v>
      </c>
      <c r="G119" s="101">
        <v>0</v>
      </c>
      <c r="H119" s="212">
        <f t="shared" si="20"/>
        <v>6</v>
      </c>
      <c r="I119" s="193">
        <v>0</v>
      </c>
      <c r="J119" s="194">
        <v>6</v>
      </c>
      <c r="K119" s="195">
        <v>5</v>
      </c>
      <c r="L119" s="74"/>
    </row>
    <row r="120" spans="1:12" ht="19.5" customHeight="1">
      <c r="A120" s="143" t="s">
        <v>234</v>
      </c>
      <c r="B120" s="76" t="s">
        <v>235</v>
      </c>
      <c r="C120" s="111">
        <f t="shared" si="18"/>
        <v>3</v>
      </c>
      <c r="D120" s="101">
        <v>0</v>
      </c>
      <c r="E120" s="120">
        <v>0</v>
      </c>
      <c r="F120" s="144">
        <v>3</v>
      </c>
      <c r="G120" s="213">
        <v>3</v>
      </c>
      <c r="H120" s="104">
        <f t="shared" si="20"/>
        <v>31</v>
      </c>
      <c r="I120" s="159">
        <v>5</v>
      </c>
      <c r="J120" s="102">
        <v>26</v>
      </c>
      <c r="K120" s="145">
        <v>15</v>
      </c>
      <c r="L120" s="180"/>
    </row>
    <row r="121" spans="1:12" ht="19.5" customHeight="1">
      <c r="A121" s="107" t="s">
        <v>236</v>
      </c>
      <c r="B121" s="84"/>
      <c r="C121" s="85">
        <f>+C122+C123+C130</f>
        <v>12</v>
      </c>
      <c r="D121" s="109">
        <f aca="true" t="shared" si="21" ref="D121:K121">+D122+D123+D130</f>
        <v>1</v>
      </c>
      <c r="E121" s="101">
        <f t="shared" si="21"/>
        <v>0</v>
      </c>
      <c r="F121" s="86">
        <f t="shared" si="21"/>
        <v>11</v>
      </c>
      <c r="G121" s="85">
        <f t="shared" si="21"/>
        <v>10</v>
      </c>
      <c r="H121" s="88">
        <f t="shared" si="21"/>
        <v>132</v>
      </c>
      <c r="I121" s="86">
        <f t="shared" si="21"/>
        <v>21</v>
      </c>
      <c r="J121" s="85">
        <f t="shared" si="21"/>
        <v>111</v>
      </c>
      <c r="K121" s="214">
        <f t="shared" si="21"/>
        <v>79</v>
      </c>
      <c r="L121" s="180"/>
    </row>
    <row r="122" spans="1:12" ht="19.5" customHeight="1">
      <c r="A122" s="140" t="s">
        <v>237</v>
      </c>
      <c r="B122" s="92" t="s">
        <v>238</v>
      </c>
      <c r="C122" s="111">
        <f aca="true" t="shared" si="22" ref="C122:C134">D122+F122</f>
        <v>3</v>
      </c>
      <c r="D122" s="141">
        <v>1</v>
      </c>
      <c r="E122" s="112">
        <v>0</v>
      </c>
      <c r="F122" s="141">
        <v>2</v>
      </c>
      <c r="G122" s="141">
        <v>1</v>
      </c>
      <c r="H122" s="104">
        <f>+SUM(I122:J122)</f>
        <v>44</v>
      </c>
      <c r="I122" s="99">
        <v>9</v>
      </c>
      <c r="J122" s="93">
        <v>35</v>
      </c>
      <c r="K122" s="142">
        <v>26</v>
      </c>
      <c r="L122" s="180"/>
    </row>
    <row r="123" spans="1:12" ht="19.5" customHeight="1">
      <c r="A123" s="140" t="s">
        <v>239</v>
      </c>
      <c r="B123" s="92"/>
      <c r="C123" s="131">
        <f t="shared" si="22"/>
        <v>4</v>
      </c>
      <c r="D123" s="132">
        <v>0</v>
      </c>
      <c r="E123" s="112">
        <v>0</v>
      </c>
      <c r="F123" s="141">
        <f aca="true" t="shared" si="23" ref="F123:K123">SUM(F124:F129)</f>
        <v>4</v>
      </c>
      <c r="G123" s="141">
        <f t="shared" si="23"/>
        <v>4</v>
      </c>
      <c r="H123" s="115">
        <f t="shared" si="23"/>
        <v>52</v>
      </c>
      <c r="I123" s="99">
        <f t="shared" si="23"/>
        <v>8</v>
      </c>
      <c r="J123" s="93">
        <f t="shared" si="23"/>
        <v>44</v>
      </c>
      <c r="K123" s="142">
        <f t="shared" si="23"/>
        <v>26</v>
      </c>
      <c r="L123" s="180"/>
    </row>
    <row r="124" spans="1:12" ht="19.5" customHeight="1">
      <c r="A124" s="143"/>
      <c r="B124" s="136" t="s">
        <v>175</v>
      </c>
      <c r="C124" s="137">
        <f t="shared" si="22"/>
        <v>1</v>
      </c>
      <c r="D124" s="101">
        <v>0</v>
      </c>
      <c r="E124" s="101">
        <v>0</v>
      </c>
      <c r="F124" s="144">
        <v>1</v>
      </c>
      <c r="G124" s="144">
        <v>1</v>
      </c>
      <c r="H124" s="104">
        <f aca="true" t="shared" si="24" ref="H124:H129">+SUM(I124:J124)</f>
        <v>20</v>
      </c>
      <c r="I124" s="159">
        <v>2</v>
      </c>
      <c r="J124" s="102">
        <v>18</v>
      </c>
      <c r="K124" s="145">
        <v>9</v>
      </c>
      <c r="L124" s="180"/>
    </row>
    <row r="125" spans="1:12" ht="19.5" customHeight="1">
      <c r="A125" s="143"/>
      <c r="B125" s="136" t="s">
        <v>176</v>
      </c>
      <c r="C125" s="137">
        <f t="shared" si="22"/>
        <v>1</v>
      </c>
      <c r="D125" s="101">
        <v>0</v>
      </c>
      <c r="E125" s="101">
        <v>0</v>
      </c>
      <c r="F125" s="144">
        <v>1</v>
      </c>
      <c r="G125" s="101">
        <v>1</v>
      </c>
      <c r="H125" s="104">
        <f t="shared" si="24"/>
        <v>5</v>
      </c>
      <c r="I125" s="101">
        <v>0</v>
      </c>
      <c r="J125" s="102">
        <v>5</v>
      </c>
      <c r="K125" s="145">
        <v>3</v>
      </c>
      <c r="L125" s="180"/>
    </row>
    <row r="126" spans="1:12" ht="19.5" customHeight="1">
      <c r="A126" s="143"/>
      <c r="B126" s="136" t="s">
        <v>177</v>
      </c>
      <c r="C126" s="137">
        <f t="shared" si="22"/>
        <v>0</v>
      </c>
      <c r="D126" s="101">
        <v>0</v>
      </c>
      <c r="E126" s="101">
        <v>0</v>
      </c>
      <c r="F126" s="101">
        <v>0</v>
      </c>
      <c r="G126" s="101">
        <v>0</v>
      </c>
      <c r="H126" s="104">
        <f t="shared" si="24"/>
        <v>8</v>
      </c>
      <c r="I126" s="159">
        <v>2</v>
      </c>
      <c r="J126" s="102">
        <v>6</v>
      </c>
      <c r="K126" s="145">
        <v>5</v>
      </c>
      <c r="L126" s="180"/>
    </row>
    <row r="127" spans="1:12" ht="19.5" customHeight="1">
      <c r="A127" s="143"/>
      <c r="B127" s="136" t="s">
        <v>147</v>
      </c>
      <c r="C127" s="137">
        <f t="shared" si="22"/>
        <v>1</v>
      </c>
      <c r="D127" s="101">
        <v>0</v>
      </c>
      <c r="E127" s="101">
        <v>0</v>
      </c>
      <c r="F127" s="144">
        <v>1</v>
      </c>
      <c r="G127" s="101">
        <v>1</v>
      </c>
      <c r="H127" s="104">
        <f t="shared" si="24"/>
        <v>5</v>
      </c>
      <c r="I127" s="101">
        <v>0</v>
      </c>
      <c r="J127" s="102">
        <v>5</v>
      </c>
      <c r="K127" s="145">
        <v>2</v>
      </c>
      <c r="L127" s="180"/>
    </row>
    <row r="128" spans="1:12" ht="19.5" customHeight="1">
      <c r="A128" s="143"/>
      <c r="B128" s="136" t="s">
        <v>178</v>
      </c>
      <c r="C128" s="137">
        <f t="shared" si="22"/>
        <v>0</v>
      </c>
      <c r="D128" s="101">
        <v>0</v>
      </c>
      <c r="E128" s="101">
        <v>0</v>
      </c>
      <c r="F128" s="101">
        <v>0</v>
      </c>
      <c r="G128" s="101">
        <v>0</v>
      </c>
      <c r="H128" s="104">
        <f t="shared" si="24"/>
        <v>10</v>
      </c>
      <c r="I128" s="159">
        <v>4</v>
      </c>
      <c r="J128" s="102">
        <v>6</v>
      </c>
      <c r="K128" s="145">
        <v>3</v>
      </c>
      <c r="L128" s="180"/>
    </row>
    <row r="129" spans="1:12" ht="19.5" customHeight="1">
      <c r="A129" s="143"/>
      <c r="B129" s="76" t="s">
        <v>179</v>
      </c>
      <c r="C129" s="146">
        <f t="shared" si="22"/>
        <v>1</v>
      </c>
      <c r="D129" s="101">
        <v>0</v>
      </c>
      <c r="E129" s="101">
        <v>0</v>
      </c>
      <c r="F129" s="144">
        <v>1</v>
      </c>
      <c r="G129" s="144">
        <v>1</v>
      </c>
      <c r="H129" s="104">
        <f t="shared" si="24"/>
        <v>4</v>
      </c>
      <c r="I129" s="101">
        <v>0</v>
      </c>
      <c r="J129" s="102">
        <v>4</v>
      </c>
      <c r="K129" s="145">
        <v>4</v>
      </c>
      <c r="L129" s="180"/>
    </row>
    <row r="130" spans="1:12" ht="19.5" customHeight="1">
      <c r="A130" s="140" t="s">
        <v>240</v>
      </c>
      <c r="B130" s="92"/>
      <c r="C130" s="131">
        <f t="shared" si="22"/>
        <v>5</v>
      </c>
      <c r="D130" s="132">
        <v>0</v>
      </c>
      <c r="E130" s="112">
        <v>0</v>
      </c>
      <c r="F130" s="141">
        <f aca="true" t="shared" si="25" ref="F130:K130">SUM(F131:F134)</f>
        <v>5</v>
      </c>
      <c r="G130" s="141">
        <f t="shared" si="25"/>
        <v>5</v>
      </c>
      <c r="H130" s="115">
        <f t="shared" si="25"/>
        <v>36</v>
      </c>
      <c r="I130" s="99">
        <f t="shared" si="25"/>
        <v>4</v>
      </c>
      <c r="J130" s="93">
        <f t="shared" si="25"/>
        <v>32</v>
      </c>
      <c r="K130" s="142">
        <f t="shared" si="25"/>
        <v>27</v>
      </c>
      <c r="L130" s="180"/>
    </row>
    <row r="131" spans="1:12" ht="19.5" customHeight="1">
      <c r="A131" s="143"/>
      <c r="B131" s="136" t="s">
        <v>180</v>
      </c>
      <c r="C131" s="137">
        <f t="shared" si="22"/>
        <v>1</v>
      </c>
      <c r="D131" s="101">
        <v>0</v>
      </c>
      <c r="E131" s="101">
        <v>0</v>
      </c>
      <c r="F131" s="144">
        <v>1</v>
      </c>
      <c r="G131" s="144">
        <v>1</v>
      </c>
      <c r="H131" s="104">
        <f>+SUM(I131:J131)</f>
        <v>6</v>
      </c>
      <c r="I131" s="101">
        <v>1</v>
      </c>
      <c r="J131" s="102">
        <v>5</v>
      </c>
      <c r="K131" s="145">
        <v>2</v>
      </c>
      <c r="L131" s="180"/>
    </row>
    <row r="132" spans="1:12" ht="19.5" customHeight="1">
      <c r="A132" s="143"/>
      <c r="B132" s="136" t="s">
        <v>181</v>
      </c>
      <c r="C132" s="137">
        <f t="shared" si="22"/>
        <v>0</v>
      </c>
      <c r="D132" s="101">
        <v>0</v>
      </c>
      <c r="E132" s="101">
        <v>0</v>
      </c>
      <c r="F132" s="101">
        <v>0</v>
      </c>
      <c r="G132" s="101">
        <v>0</v>
      </c>
      <c r="H132" s="104">
        <f>+SUM(I132:J132)</f>
        <v>7</v>
      </c>
      <c r="I132" s="101">
        <v>0</v>
      </c>
      <c r="J132" s="102">
        <v>7</v>
      </c>
      <c r="K132" s="145">
        <v>6</v>
      </c>
      <c r="L132" s="180"/>
    </row>
    <row r="133" spans="1:12" ht="19.5" customHeight="1">
      <c r="A133" s="143"/>
      <c r="B133" s="136" t="s">
        <v>182</v>
      </c>
      <c r="C133" s="137">
        <f t="shared" si="22"/>
        <v>3</v>
      </c>
      <c r="D133" s="101">
        <v>0</v>
      </c>
      <c r="E133" s="101">
        <v>0</v>
      </c>
      <c r="F133" s="144">
        <v>3</v>
      </c>
      <c r="G133" s="144">
        <v>3</v>
      </c>
      <c r="H133" s="104">
        <f>+SUM(I133:J133)</f>
        <v>11</v>
      </c>
      <c r="I133" s="159">
        <v>2</v>
      </c>
      <c r="J133" s="102">
        <v>9</v>
      </c>
      <c r="K133" s="145">
        <v>11</v>
      </c>
      <c r="L133" s="180"/>
    </row>
    <row r="134" spans="1:12" ht="19.5" customHeight="1">
      <c r="A134" s="201"/>
      <c r="B134" s="215" t="s">
        <v>183</v>
      </c>
      <c r="C134" s="175">
        <f t="shared" si="22"/>
        <v>1</v>
      </c>
      <c r="D134" s="176">
        <v>0</v>
      </c>
      <c r="E134" s="151">
        <v>0</v>
      </c>
      <c r="F134" s="203">
        <v>1</v>
      </c>
      <c r="G134" s="203">
        <v>1</v>
      </c>
      <c r="H134" s="216">
        <f>+SUM(I134:J134)</f>
        <v>12</v>
      </c>
      <c r="I134" s="205">
        <v>1</v>
      </c>
      <c r="J134" s="206">
        <v>11</v>
      </c>
      <c r="K134" s="207">
        <v>8</v>
      </c>
      <c r="L134" s="180"/>
    </row>
    <row r="135" spans="1:11" ht="19.5" customHeight="1">
      <c r="A135" s="180"/>
      <c r="B135" s="180"/>
      <c r="C135" s="217"/>
      <c r="D135" s="217"/>
      <c r="E135" s="217"/>
      <c r="F135" s="217"/>
      <c r="G135" s="217"/>
      <c r="H135" s="217"/>
      <c r="I135" s="217"/>
      <c r="J135" s="217"/>
      <c r="K135" s="217"/>
    </row>
    <row r="136" spans="3:11" ht="17.25">
      <c r="C136" s="218"/>
      <c r="D136" s="218"/>
      <c r="E136" s="218"/>
      <c r="F136" s="218"/>
      <c r="G136" s="218"/>
      <c r="H136" s="218"/>
      <c r="I136" s="218"/>
      <c r="J136" s="218"/>
      <c r="K136" s="218" t="s">
        <v>184</v>
      </c>
    </row>
    <row r="137" spans="3:11" ht="17.25">
      <c r="C137" s="218"/>
      <c r="D137" s="218"/>
      <c r="E137" s="218"/>
      <c r="F137" s="218"/>
      <c r="G137" s="218"/>
      <c r="H137" s="218"/>
      <c r="I137" s="218"/>
      <c r="J137" s="218"/>
      <c r="K137" s="218"/>
    </row>
    <row r="138" spans="3:11" ht="17.25">
      <c r="C138" s="218"/>
      <c r="D138" s="218"/>
      <c r="E138" s="218"/>
      <c r="F138" s="218"/>
      <c r="G138" s="218"/>
      <c r="H138" s="218"/>
      <c r="I138" s="218"/>
      <c r="J138" s="218"/>
      <c r="K138" s="218"/>
    </row>
    <row r="139" spans="3:11" ht="17.25">
      <c r="C139" s="218"/>
      <c r="D139" s="218"/>
      <c r="E139" s="218"/>
      <c r="F139" s="218"/>
      <c r="G139" s="218"/>
      <c r="H139" s="218"/>
      <c r="I139" s="218"/>
      <c r="J139" s="218"/>
      <c r="K139" s="218"/>
    </row>
    <row r="140" spans="3:11" ht="17.25">
      <c r="C140" s="218"/>
      <c r="D140" s="218"/>
      <c r="E140" s="218"/>
      <c r="F140" s="218"/>
      <c r="G140" s="218"/>
      <c r="H140" s="218"/>
      <c r="I140" s="218"/>
      <c r="J140" s="218"/>
      <c r="K140" s="218"/>
    </row>
    <row r="141" spans="3:11" ht="17.25">
      <c r="C141" s="218"/>
      <c r="D141" s="218"/>
      <c r="E141" s="218"/>
      <c r="F141" s="218"/>
      <c r="G141" s="218"/>
      <c r="H141" s="218"/>
      <c r="I141" s="218"/>
      <c r="J141" s="218"/>
      <c r="K141" s="218"/>
    </row>
    <row r="142" spans="3:11" ht="17.25">
      <c r="C142" s="218"/>
      <c r="D142" s="218"/>
      <c r="E142" s="218"/>
      <c r="F142" s="218"/>
      <c r="G142" s="218"/>
      <c r="H142" s="218"/>
      <c r="I142" s="218"/>
      <c r="J142" s="218"/>
      <c r="K142" s="218"/>
    </row>
    <row r="143" spans="3:11" ht="17.25">
      <c r="C143" s="218"/>
      <c r="D143" s="218"/>
      <c r="E143" s="218"/>
      <c r="F143" s="218"/>
      <c r="G143" s="218"/>
      <c r="H143" s="218"/>
      <c r="I143" s="218"/>
      <c r="J143" s="218"/>
      <c r="K143" s="218"/>
    </row>
    <row r="144" spans="3:11" ht="17.25">
      <c r="C144" s="218"/>
      <c r="D144" s="218"/>
      <c r="E144" s="218"/>
      <c r="F144" s="218"/>
      <c r="G144" s="218"/>
      <c r="H144" s="218"/>
      <c r="I144" s="218"/>
      <c r="J144" s="218"/>
      <c r="K144" s="218"/>
    </row>
    <row r="145" spans="3:11" ht="17.25">
      <c r="C145" s="218"/>
      <c r="D145" s="218"/>
      <c r="E145" s="218"/>
      <c r="F145" s="218"/>
      <c r="G145" s="218"/>
      <c r="H145" s="218"/>
      <c r="I145" s="218"/>
      <c r="J145" s="218"/>
      <c r="K145" s="218"/>
    </row>
    <row r="146" spans="3:11" ht="17.25">
      <c r="C146" s="218"/>
      <c r="D146" s="218"/>
      <c r="E146" s="218"/>
      <c r="F146" s="218"/>
      <c r="G146" s="218"/>
      <c r="H146" s="218"/>
      <c r="I146" s="218"/>
      <c r="J146" s="218"/>
      <c r="K146" s="218"/>
    </row>
    <row r="147" spans="3:11" ht="17.25">
      <c r="C147" s="218"/>
      <c r="D147" s="218"/>
      <c r="E147" s="218"/>
      <c r="F147" s="218"/>
      <c r="G147" s="218"/>
      <c r="H147" s="218"/>
      <c r="I147" s="218"/>
      <c r="J147" s="218"/>
      <c r="K147" s="218"/>
    </row>
    <row r="148" spans="3:11" ht="17.25">
      <c r="C148" s="218"/>
      <c r="D148" s="218"/>
      <c r="E148" s="218"/>
      <c r="F148" s="218"/>
      <c r="G148" s="218"/>
      <c r="H148" s="218"/>
      <c r="I148" s="218"/>
      <c r="J148" s="218"/>
      <c r="K148" s="218"/>
    </row>
    <row r="149" spans="3:11" ht="17.25">
      <c r="C149" s="218"/>
      <c r="D149" s="218"/>
      <c r="E149" s="218"/>
      <c r="F149" s="218"/>
      <c r="G149" s="218"/>
      <c r="H149" s="218"/>
      <c r="I149" s="218"/>
      <c r="J149" s="218"/>
      <c r="K149" s="218"/>
    </row>
    <row r="150" spans="3:11" ht="17.25">
      <c r="C150" s="218"/>
      <c r="D150" s="218"/>
      <c r="E150" s="218"/>
      <c r="F150" s="218"/>
      <c r="G150" s="218"/>
      <c r="H150" s="218"/>
      <c r="I150" s="218"/>
      <c r="J150" s="218"/>
      <c r="K150" s="218"/>
    </row>
    <row r="151" spans="3:11" ht="17.25">
      <c r="C151" s="218"/>
      <c r="D151" s="218"/>
      <c r="E151" s="218"/>
      <c r="F151" s="218"/>
      <c r="G151" s="218"/>
      <c r="H151" s="218"/>
      <c r="I151" s="218"/>
      <c r="J151" s="218"/>
      <c r="K151" s="218"/>
    </row>
    <row r="152" spans="3:11" ht="17.25">
      <c r="C152" s="218"/>
      <c r="D152" s="218"/>
      <c r="E152" s="218"/>
      <c r="F152" s="218"/>
      <c r="G152" s="218"/>
      <c r="H152" s="218"/>
      <c r="I152" s="218"/>
      <c r="J152" s="218"/>
      <c r="K152" s="218"/>
    </row>
    <row r="153" spans="3:11" ht="17.25">
      <c r="C153" s="218"/>
      <c r="D153" s="218"/>
      <c r="E153" s="218"/>
      <c r="F153" s="218"/>
      <c r="G153" s="218"/>
      <c r="H153" s="218"/>
      <c r="I153" s="218"/>
      <c r="J153" s="218"/>
      <c r="K153" s="218"/>
    </row>
    <row r="154" spans="3:11" ht="17.25">
      <c r="C154" s="218"/>
      <c r="D154" s="218"/>
      <c r="E154" s="218"/>
      <c r="F154" s="218"/>
      <c r="G154" s="218"/>
      <c r="H154" s="218"/>
      <c r="I154" s="218"/>
      <c r="J154" s="218"/>
      <c r="K154" s="218"/>
    </row>
    <row r="155" spans="3:11" ht="17.25">
      <c r="C155" s="218"/>
      <c r="D155" s="218"/>
      <c r="E155" s="218"/>
      <c r="F155" s="218"/>
      <c r="G155" s="218"/>
      <c r="H155" s="218"/>
      <c r="I155" s="218"/>
      <c r="J155" s="218"/>
      <c r="K155" s="218"/>
    </row>
    <row r="156" spans="3:11" ht="17.25">
      <c r="C156" s="219"/>
      <c r="D156" s="219"/>
      <c r="E156" s="219"/>
      <c r="F156" s="219"/>
      <c r="G156" s="219"/>
      <c r="H156" s="219"/>
      <c r="I156" s="219"/>
      <c r="J156" s="219"/>
      <c r="K156" s="219"/>
    </row>
    <row r="157" spans="3:11" ht="17.25">
      <c r="C157" s="219"/>
      <c r="D157" s="219"/>
      <c r="E157" s="219"/>
      <c r="F157" s="219"/>
      <c r="G157" s="219"/>
      <c r="H157" s="219"/>
      <c r="I157" s="219"/>
      <c r="J157" s="219"/>
      <c r="K157" s="219"/>
    </row>
    <row r="158" spans="3:11" ht="17.25">
      <c r="C158" s="219"/>
      <c r="D158" s="219"/>
      <c r="E158" s="219"/>
      <c r="F158" s="219"/>
      <c r="G158" s="219"/>
      <c r="H158" s="219"/>
      <c r="I158" s="219"/>
      <c r="J158" s="219"/>
      <c r="K158" s="219"/>
    </row>
    <row r="159" spans="3:11" ht="17.25">
      <c r="C159" s="219"/>
      <c r="D159" s="219"/>
      <c r="E159" s="219"/>
      <c r="F159" s="219"/>
      <c r="G159" s="219"/>
      <c r="H159" s="219"/>
      <c r="I159" s="219"/>
      <c r="J159" s="219"/>
      <c r="K159" s="219"/>
    </row>
    <row r="160" spans="3:11" ht="17.25">
      <c r="C160" s="219"/>
      <c r="D160" s="219"/>
      <c r="E160" s="219"/>
      <c r="F160" s="219"/>
      <c r="G160" s="219"/>
      <c r="H160" s="219"/>
      <c r="I160" s="219"/>
      <c r="J160" s="219"/>
      <c r="K160" s="219"/>
    </row>
    <row r="161" spans="3:11" ht="17.25">
      <c r="C161" s="219"/>
      <c r="D161" s="219"/>
      <c r="E161" s="219"/>
      <c r="F161" s="219"/>
      <c r="G161" s="219"/>
      <c r="H161" s="219"/>
      <c r="I161" s="219"/>
      <c r="J161" s="219"/>
      <c r="K161" s="219"/>
    </row>
    <row r="162" spans="3:11" ht="17.25">
      <c r="C162" s="219"/>
      <c r="D162" s="219"/>
      <c r="E162" s="219"/>
      <c r="F162" s="219"/>
      <c r="G162" s="219"/>
      <c r="H162" s="219"/>
      <c r="I162" s="219"/>
      <c r="J162" s="219"/>
      <c r="K162" s="219"/>
    </row>
    <row r="163" spans="3:11" ht="17.25">
      <c r="C163" s="219"/>
      <c r="D163" s="219"/>
      <c r="E163" s="219"/>
      <c r="F163" s="219"/>
      <c r="G163" s="219"/>
      <c r="H163" s="219"/>
      <c r="I163" s="219"/>
      <c r="J163" s="219"/>
      <c r="K163" s="219"/>
    </row>
    <row r="164" spans="3:11" ht="17.25">
      <c r="C164" s="219"/>
      <c r="D164" s="219"/>
      <c r="E164" s="219"/>
      <c r="F164" s="219"/>
      <c r="G164" s="219"/>
      <c r="H164" s="219"/>
      <c r="I164" s="219"/>
      <c r="J164" s="219"/>
      <c r="K164" s="219"/>
    </row>
    <row r="165" spans="3:11" ht="17.25">
      <c r="C165" s="219"/>
      <c r="D165" s="219"/>
      <c r="E165" s="219"/>
      <c r="F165" s="219"/>
      <c r="G165" s="219"/>
      <c r="H165" s="219"/>
      <c r="I165" s="219"/>
      <c r="J165" s="219"/>
      <c r="K165" s="219"/>
    </row>
    <row r="166" spans="3:11" ht="17.25">
      <c r="C166" s="219"/>
      <c r="D166" s="219"/>
      <c r="E166" s="219"/>
      <c r="F166" s="219"/>
      <c r="G166" s="219"/>
      <c r="H166" s="219"/>
      <c r="I166" s="219"/>
      <c r="J166" s="219"/>
      <c r="K166" s="219"/>
    </row>
    <row r="167" spans="3:11" ht="17.25">
      <c r="C167" s="219"/>
      <c r="D167" s="219"/>
      <c r="E167" s="219"/>
      <c r="F167" s="219"/>
      <c r="G167" s="219"/>
      <c r="H167" s="219"/>
      <c r="I167" s="219"/>
      <c r="J167" s="219"/>
      <c r="K167" s="219"/>
    </row>
    <row r="168" spans="3:11" ht="17.25">
      <c r="C168" s="219"/>
      <c r="D168" s="219"/>
      <c r="E168" s="219"/>
      <c r="F168" s="219"/>
      <c r="G168" s="219"/>
      <c r="H168" s="219"/>
      <c r="I168" s="219"/>
      <c r="J168" s="219"/>
      <c r="K168" s="219"/>
    </row>
    <row r="169" spans="3:11" ht="17.25">
      <c r="C169" s="219"/>
      <c r="D169" s="219"/>
      <c r="E169" s="219"/>
      <c r="F169" s="219"/>
      <c r="G169" s="219"/>
      <c r="H169" s="219"/>
      <c r="I169" s="219"/>
      <c r="J169" s="219"/>
      <c r="K169" s="219"/>
    </row>
    <row r="170" spans="3:11" ht="17.25">
      <c r="C170" s="219"/>
      <c r="D170" s="219"/>
      <c r="E170" s="219"/>
      <c r="F170" s="219"/>
      <c r="G170" s="219"/>
      <c r="H170" s="219"/>
      <c r="I170" s="219"/>
      <c r="J170" s="219"/>
      <c r="K170" s="219"/>
    </row>
    <row r="171" spans="3:11" ht="17.25">
      <c r="C171" s="219"/>
      <c r="D171" s="219"/>
      <c r="E171" s="219"/>
      <c r="F171" s="219"/>
      <c r="G171" s="219"/>
      <c r="H171" s="219"/>
      <c r="I171" s="219"/>
      <c r="J171" s="219"/>
      <c r="K171" s="219"/>
    </row>
  </sheetData>
  <mergeCells count="6">
    <mergeCell ref="K71:K73"/>
    <mergeCell ref="C3:F4"/>
    <mergeCell ref="H3:J4"/>
    <mergeCell ref="K3:K5"/>
    <mergeCell ref="C71:F72"/>
    <mergeCell ref="H71:J72"/>
  </mergeCells>
  <printOptions horizontalCentered="1" verticalCentered="1"/>
  <pageMargins left="0.5" right="0.2" top="0.5" bottom="0.5" header="0" footer="0"/>
  <pageSetup horizontalDpi="300" verticalDpi="300" orientation="portrait" paperSize="9" scale="60" r:id="rId1"/>
</worksheet>
</file>

<file path=xl/worksheets/sheet9.xml><?xml version="1.0" encoding="utf-8"?>
<worksheet xmlns="http://schemas.openxmlformats.org/spreadsheetml/2006/main" xmlns:r="http://schemas.openxmlformats.org/officeDocument/2006/relationships">
  <dimension ref="A1:IN142"/>
  <sheetViews>
    <sheetView showOutlineSymbols="0" zoomScale="87" zoomScaleNormal="87" workbookViewId="0" topLeftCell="A1">
      <pane xSplit="2" ySplit="5" topLeftCell="C6"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2" width="10.75390625" style="223" customWidth="1"/>
    <col min="3" max="8" width="8.125" style="223" customWidth="1"/>
    <col min="9" max="9" width="9.375" style="223" customWidth="1"/>
    <col min="10" max="10" width="8.125" style="223" hidden="1" customWidth="1"/>
    <col min="11" max="15" width="8.125" style="223" customWidth="1"/>
    <col min="16" max="16" width="8.25390625" style="223" customWidth="1"/>
    <col min="17" max="248" width="10.75390625" style="223" customWidth="1"/>
    <col min="249" max="16384" width="10.75390625" style="224" customWidth="1"/>
  </cols>
  <sheetData>
    <row r="1" spans="1:16" ht="21.75" customHeight="1">
      <c r="A1" s="220" t="s">
        <v>13</v>
      </c>
      <c r="B1" s="220" t="s">
        <v>245</v>
      </c>
      <c r="C1" s="221"/>
      <c r="D1" s="221"/>
      <c r="E1" s="221"/>
      <c r="F1" s="221"/>
      <c r="G1" s="222"/>
      <c r="H1" s="222"/>
      <c r="I1" s="222"/>
      <c r="J1" s="222"/>
      <c r="K1" s="222"/>
      <c r="L1" s="222"/>
      <c r="M1" s="222"/>
      <c r="N1" s="222"/>
      <c r="O1" s="222"/>
      <c r="P1" s="222"/>
    </row>
    <row r="2" spans="1:16" ht="16.5" customHeight="1">
      <c r="A2" s="225"/>
      <c r="B2" s="225"/>
      <c r="C2" s="225" t="s">
        <v>241</v>
      </c>
      <c r="D2" s="225"/>
      <c r="E2" s="225"/>
      <c r="F2" s="225"/>
      <c r="G2" s="225"/>
      <c r="H2" s="225"/>
      <c r="I2" s="225"/>
      <c r="J2" s="225"/>
      <c r="K2" s="225"/>
      <c r="L2" s="225"/>
      <c r="M2" s="225"/>
      <c r="N2" s="225"/>
      <c r="O2" s="225"/>
      <c r="P2" s="222"/>
    </row>
    <row r="3" spans="1:17" ht="16.5" customHeight="1">
      <c r="A3" s="739" t="s">
        <v>189</v>
      </c>
      <c r="B3" s="750" t="s">
        <v>190</v>
      </c>
      <c r="C3" s="750" t="s">
        <v>242</v>
      </c>
      <c r="D3" s="745"/>
      <c r="E3" s="745"/>
      <c r="F3" s="745"/>
      <c r="G3" s="745"/>
      <c r="H3" s="756"/>
      <c r="I3" s="753" t="s">
        <v>246</v>
      </c>
      <c r="J3" s="226"/>
      <c r="K3" s="744" t="s">
        <v>243</v>
      </c>
      <c r="L3" s="745"/>
      <c r="M3" s="745"/>
      <c r="N3" s="745"/>
      <c r="O3" s="745"/>
      <c r="P3" s="746"/>
      <c r="Q3" s="227"/>
    </row>
    <row r="4" spans="1:17" ht="16.5" customHeight="1">
      <c r="A4" s="740"/>
      <c r="B4" s="751"/>
      <c r="C4" s="757"/>
      <c r="D4" s="748"/>
      <c r="E4" s="748"/>
      <c r="F4" s="748"/>
      <c r="G4" s="748"/>
      <c r="H4" s="758"/>
      <c r="I4" s="754"/>
      <c r="J4" s="228" t="s">
        <v>97</v>
      </c>
      <c r="K4" s="747"/>
      <c r="L4" s="748"/>
      <c r="M4" s="748"/>
      <c r="N4" s="748"/>
      <c r="O4" s="748"/>
      <c r="P4" s="749"/>
      <c r="Q4" s="227"/>
    </row>
    <row r="5" spans="1:17" ht="16.5" customHeight="1">
      <c r="A5" s="741"/>
      <c r="B5" s="752"/>
      <c r="C5" s="229" t="s">
        <v>95</v>
      </c>
      <c r="D5" s="230" t="s">
        <v>96</v>
      </c>
      <c r="E5" s="230" t="s">
        <v>88</v>
      </c>
      <c r="F5" s="230" t="s">
        <v>97</v>
      </c>
      <c r="G5" s="231" t="s">
        <v>247</v>
      </c>
      <c r="H5" s="232" t="s">
        <v>248</v>
      </c>
      <c r="I5" s="755"/>
      <c r="J5" s="228" t="s">
        <v>244</v>
      </c>
      <c r="K5" s="229" t="s">
        <v>95</v>
      </c>
      <c r="L5" s="230" t="s">
        <v>96</v>
      </c>
      <c r="M5" s="230" t="s">
        <v>88</v>
      </c>
      <c r="N5" s="230" t="s">
        <v>97</v>
      </c>
      <c r="O5" s="231" t="s">
        <v>247</v>
      </c>
      <c r="P5" s="233" t="s">
        <v>248</v>
      </c>
      <c r="Q5" s="227"/>
    </row>
    <row r="6" spans="1:248" s="245" customFormat="1" ht="16.5" customHeight="1">
      <c r="A6" s="234"/>
      <c r="B6" s="235" t="s">
        <v>195</v>
      </c>
      <c r="C6" s="236">
        <f aca="true" t="shared" si="0" ref="C6:H6">+C7+C17+C21+C28+C35+C51+C61+C88+C111+C120</f>
        <v>64729</v>
      </c>
      <c r="D6" s="237">
        <f t="shared" si="0"/>
        <v>11980</v>
      </c>
      <c r="E6" s="237">
        <f t="shared" si="0"/>
        <v>48</v>
      </c>
      <c r="F6" s="237">
        <f t="shared" si="0"/>
        <v>505</v>
      </c>
      <c r="G6" s="237">
        <f t="shared" si="0"/>
        <v>39585</v>
      </c>
      <c r="H6" s="238">
        <f t="shared" si="0"/>
        <v>12611</v>
      </c>
      <c r="I6" s="239">
        <f aca="true" t="shared" si="1" ref="I6:P6">+I7+I17+I21+I28+I35+I51+I61+I88+I111+I120</f>
        <v>10172</v>
      </c>
      <c r="J6" s="240">
        <f t="shared" si="1"/>
        <v>0</v>
      </c>
      <c r="K6" s="241">
        <f t="shared" si="1"/>
        <v>54557</v>
      </c>
      <c r="L6" s="237">
        <f t="shared" si="1"/>
        <v>1808</v>
      </c>
      <c r="M6" s="237">
        <f t="shared" si="1"/>
        <v>48</v>
      </c>
      <c r="N6" s="237">
        <f t="shared" si="1"/>
        <v>505</v>
      </c>
      <c r="O6" s="237">
        <f t="shared" si="1"/>
        <v>39585</v>
      </c>
      <c r="P6" s="242">
        <f t="shared" si="1"/>
        <v>12611</v>
      </c>
      <c r="Q6" s="243"/>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4"/>
      <c r="DR6" s="244"/>
      <c r="DS6" s="244"/>
      <c r="DT6" s="244"/>
      <c r="DU6" s="244"/>
      <c r="DV6" s="244"/>
      <c r="DW6" s="244"/>
      <c r="DX6" s="244"/>
      <c r="DY6" s="244"/>
      <c r="DZ6" s="244"/>
      <c r="EA6" s="244"/>
      <c r="EB6" s="244"/>
      <c r="EC6" s="244"/>
      <c r="ED6" s="244"/>
      <c r="EE6" s="244"/>
      <c r="EF6" s="244"/>
      <c r="EG6" s="244"/>
      <c r="EH6" s="244"/>
      <c r="EI6" s="244"/>
      <c r="EJ6" s="244"/>
      <c r="EK6" s="244"/>
      <c r="EL6" s="244"/>
      <c r="EM6" s="244"/>
      <c r="EN6" s="244"/>
      <c r="EO6" s="244"/>
      <c r="EP6" s="244"/>
      <c r="EQ6" s="244"/>
      <c r="ER6" s="244"/>
      <c r="ES6" s="244"/>
      <c r="ET6" s="244"/>
      <c r="EU6" s="244"/>
      <c r="EV6" s="244"/>
      <c r="EW6" s="244"/>
      <c r="EX6" s="244"/>
      <c r="EY6" s="244"/>
      <c r="EZ6" s="244"/>
      <c r="FA6" s="244"/>
      <c r="FB6" s="244"/>
      <c r="FC6" s="244"/>
      <c r="FD6" s="244"/>
      <c r="FE6" s="244"/>
      <c r="FF6" s="244"/>
      <c r="FG6" s="244"/>
      <c r="FH6" s="244"/>
      <c r="FI6" s="244"/>
      <c r="FJ6" s="244"/>
      <c r="FK6" s="244"/>
      <c r="FL6" s="244"/>
      <c r="FM6" s="244"/>
      <c r="FN6" s="244"/>
      <c r="FO6" s="244"/>
      <c r="FP6" s="244"/>
      <c r="FQ6" s="244"/>
      <c r="FR6" s="244"/>
      <c r="FS6" s="244"/>
      <c r="FT6" s="244"/>
      <c r="FU6" s="244"/>
      <c r="FV6" s="244"/>
      <c r="FW6" s="244"/>
      <c r="FX6" s="244"/>
      <c r="FY6" s="244"/>
      <c r="FZ6" s="244"/>
      <c r="GA6" s="244"/>
      <c r="GB6" s="244"/>
      <c r="GC6" s="244"/>
      <c r="GD6" s="244"/>
      <c r="GE6" s="244"/>
      <c r="GF6" s="244"/>
      <c r="GG6" s="244"/>
      <c r="GH6" s="244"/>
      <c r="GI6" s="244"/>
      <c r="GJ6" s="244"/>
      <c r="GK6" s="244"/>
      <c r="GL6" s="244"/>
      <c r="GM6" s="244"/>
      <c r="GN6" s="244"/>
      <c r="GO6" s="244"/>
      <c r="GP6" s="244"/>
      <c r="GQ6" s="244"/>
      <c r="GR6" s="244"/>
      <c r="GS6" s="244"/>
      <c r="GT6" s="244"/>
      <c r="GU6" s="244"/>
      <c r="GV6" s="244"/>
      <c r="GW6" s="244"/>
      <c r="GX6" s="244"/>
      <c r="GY6" s="244"/>
      <c r="GZ6" s="244"/>
      <c r="HA6" s="244"/>
      <c r="HB6" s="244"/>
      <c r="HC6" s="244"/>
      <c r="HD6" s="244"/>
      <c r="HE6" s="244"/>
      <c r="HF6" s="244"/>
      <c r="HG6" s="244"/>
      <c r="HH6" s="244"/>
      <c r="HI6" s="244"/>
      <c r="HJ6" s="244"/>
      <c r="HK6" s="244"/>
      <c r="HL6" s="244"/>
      <c r="HM6" s="244"/>
      <c r="HN6" s="244"/>
      <c r="HO6" s="244"/>
      <c r="HP6" s="244"/>
      <c r="HQ6" s="244"/>
      <c r="HR6" s="244"/>
      <c r="HS6" s="244"/>
      <c r="HT6" s="244"/>
      <c r="HU6" s="244"/>
      <c r="HV6" s="244"/>
      <c r="HW6" s="244"/>
      <c r="HX6" s="244"/>
      <c r="HY6" s="244"/>
      <c r="HZ6" s="244"/>
      <c r="IA6" s="244"/>
      <c r="IB6" s="244"/>
      <c r="IC6" s="244"/>
      <c r="ID6" s="244"/>
      <c r="IE6" s="244"/>
      <c r="IF6" s="244"/>
      <c r="IG6" s="244"/>
      <c r="IH6" s="244"/>
      <c r="II6" s="244"/>
      <c r="IJ6" s="244"/>
      <c r="IK6" s="244"/>
      <c r="IL6" s="244"/>
      <c r="IM6" s="244"/>
      <c r="IN6" s="244"/>
    </row>
    <row r="7" spans="1:17" ht="16.5" customHeight="1">
      <c r="A7" s="246" t="s">
        <v>99</v>
      </c>
      <c r="B7" s="247" t="s">
        <v>99</v>
      </c>
      <c r="C7" s="248">
        <f aca="true" t="shared" si="2" ref="C7:I7">SUM(C8:C16)</f>
        <v>19038</v>
      </c>
      <c r="D7" s="249">
        <f t="shared" si="2"/>
        <v>3753</v>
      </c>
      <c r="E7" s="249">
        <f t="shared" si="2"/>
        <v>10</v>
      </c>
      <c r="F7" s="249">
        <f t="shared" si="2"/>
        <v>100</v>
      </c>
      <c r="G7" s="249">
        <f t="shared" si="2"/>
        <v>12279</v>
      </c>
      <c r="H7" s="250">
        <f t="shared" si="2"/>
        <v>2896</v>
      </c>
      <c r="I7" s="251">
        <f t="shared" si="2"/>
        <v>3311</v>
      </c>
      <c r="J7" s="252"/>
      <c r="K7" s="252">
        <f>SUM(K8:K16)</f>
        <v>15727</v>
      </c>
      <c r="L7" s="250">
        <f>SUM(L8:L16)</f>
        <v>442</v>
      </c>
      <c r="M7" s="250">
        <f>SUM(M8:M16)</f>
        <v>10</v>
      </c>
      <c r="N7" s="250">
        <f>SUM(N8:N16)</f>
        <v>100</v>
      </c>
      <c r="O7" s="250">
        <f>SUM(O8:O16)</f>
        <v>12279</v>
      </c>
      <c r="P7" s="253">
        <f>SUM(P8:P16)</f>
        <v>2896</v>
      </c>
      <c r="Q7" s="227"/>
    </row>
    <row r="8" spans="1:17" ht="16.5" customHeight="1">
      <c r="A8" s="254"/>
      <c r="B8" s="255" t="s">
        <v>249</v>
      </c>
      <c r="C8" s="256">
        <f>D8+E8+F8+G8+H8</f>
        <v>1074</v>
      </c>
      <c r="D8" s="257">
        <v>0</v>
      </c>
      <c r="E8" s="257">
        <v>0</v>
      </c>
      <c r="F8" s="257">
        <v>0</v>
      </c>
      <c r="G8" s="258">
        <v>807</v>
      </c>
      <c r="H8" s="259">
        <v>267</v>
      </c>
      <c r="I8" s="260">
        <v>0</v>
      </c>
      <c r="J8" s="261"/>
      <c r="K8" s="261">
        <f aca="true" t="shared" si="3" ref="K8:K16">SUM(L8:P8)</f>
        <v>1074</v>
      </c>
      <c r="L8" s="257">
        <v>0</v>
      </c>
      <c r="M8" s="257">
        <v>0</v>
      </c>
      <c r="N8" s="257">
        <v>0</v>
      </c>
      <c r="O8" s="262">
        <v>807</v>
      </c>
      <c r="P8" s="263">
        <v>267</v>
      </c>
      <c r="Q8" s="227"/>
    </row>
    <row r="9" spans="1:17" ht="16.5" customHeight="1">
      <c r="A9" s="254"/>
      <c r="B9" s="255" t="s">
        <v>250</v>
      </c>
      <c r="C9" s="256">
        <f aca="true" t="shared" si="4" ref="C9:C16">D9+E9+F9+G9+H9</f>
        <v>998</v>
      </c>
      <c r="D9" s="257">
        <v>0</v>
      </c>
      <c r="E9" s="257">
        <v>0</v>
      </c>
      <c r="F9" s="257">
        <v>0</v>
      </c>
      <c r="G9" s="258">
        <v>661</v>
      </c>
      <c r="H9" s="259">
        <v>337</v>
      </c>
      <c r="I9" s="260">
        <v>0</v>
      </c>
      <c r="J9" s="261"/>
      <c r="K9" s="261">
        <f t="shared" si="3"/>
        <v>998</v>
      </c>
      <c r="L9" s="257">
        <v>0</v>
      </c>
      <c r="M9" s="257">
        <v>0</v>
      </c>
      <c r="N9" s="257">
        <v>0</v>
      </c>
      <c r="O9" s="262">
        <v>661</v>
      </c>
      <c r="P9" s="263">
        <v>337</v>
      </c>
      <c r="Q9" s="227"/>
    </row>
    <row r="10" spans="1:17" ht="16.5" customHeight="1">
      <c r="A10" s="254"/>
      <c r="B10" s="255" t="s">
        <v>251</v>
      </c>
      <c r="C10" s="256">
        <f t="shared" si="4"/>
        <v>1620</v>
      </c>
      <c r="D10" s="262">
        <v>300</v>
      </c>
      <c r="E10" s="257">
        <v>0</v>
      </c>
      <c r="F10" s="257">
        <v>0</v>
      </c>
      <c r="G10" s="258">
        <v>1201</v>
      </c>
      <c r="H10" s="259">
        <v>119</v>
      </c>
      <c r="I10" s="264">
        <v>300</v>
      </c>
      <c r="J10" s="261"/>
      <c r="K10" s="261">
        <f t="shared" si="3"/>
        <v>1320</v>
      </c>
      <c r="L10" s="257">
        <v>0</v>
      </c>
      <c r="M10" s="257">
        <v>0</v>
      </c>
      <c r="N10" s="257">
        <v>0</v>
      </c>
      <c r="O10" s="262">
        <v>1201</v>
      </c>
      <c r="P10" s="263">
        <v>119</v>
      </c>
      <c r="Q10" s="227"/>
    </row>
    <row r="11" spans="1:17" ht="16.5" customHeight="1">
      <c r="A11" s="254"/>
      <c r="B11" s="255" t="s">
        <v>252</v>
      </c>
      <c r="C11" s="256">
        <f t="shared" si="4"/>
        <v>1368</v>
      </c>
      <c r="D11" s="257">
        <v>0</v>
      </c>
      <c r="E11" s="257">
        <v>0</v>
      </c>
      <c r="F11" s="257">
        <v>0</v>
      </c>
      <c r="G11" s="258">
        <v>1136</v>
      </c>
      <c r="H11" s="259">
        <v>232</v>
      </c>
      <c r="I11" s="260">
        <v>0</v>
      </c>
      <c r="J11" s="261"/>
      <c r="K11" s="261">
        <f t="shared" si="3"/>
        <v>1368</v>
      </c>
      <c r="L11" s="257">
        <v>0</v>
      </c>
      <c r="M11" s="257">
        <v>0</v>
      </c>
      <c r="N11" s="257">
        <v>0</v>
      </c>
      <c r="O11" s="262">
        <v>1136</v>
      </c>
      <c r="P11" s="263">
        <v>232</v>
      </c>
      <c r="Q11" s="227"/>
    </row>
    <row r="12" spans="1:17" ht="16.5" customHeight="1">
      <c r="A12" s="254"/>
      <c r="B12" s="255" t="s">
        <v>253</v>
      </c>
      <c r="C12" s="256">
        <f t="shared" si="4"/>
        <v>1802</v>
      </c>
      <c r="D12" s="257">
        <v>0</v>
      </c>
      <c r="E12" s="257">
        <v>0</v>
      </c>
      <c r="F12" s="257">
        <v>0</v>
      </c>
      <c r="G12" s="258">
        <v>1368</v>
      </c>
      <c r="H12" s="259">
        <v>434</v>
      </c>
      <c r="I12" s="260">
        <v>0</v>
      </c>
      <c r="J12" s="261"/>
      <c r="K12" s="261">
        <f t="shared" si="3"/>
        <v>1802</v>
      </c>
      <c r="L12" s="257">
        <v>0</v>
      </c>
      <c r="M12" s="257">
        <v>0</v>
      </c>
      <c r="N12" s="257">
        <v>0</v>
      </c>
      <c r="O12" s="262">
        <v>1368</v>
      </c>
      <c r="P12" s="263">
        <v>434</v>
      </c>
      <c r="Q12" s="227"/>
    </row>
    <row r="13" spans="1:17" ht="16.5" customHeight="1">
      <c r="A13" s="254"/>
      <c r="B13" s="255" t="s">
        <v>254</v>
      </c>
      <c r="C13" s="256">
        <f t="shared" si="4"/>
        <v>1023</v>
      </c>
      <c r="D13" s="257">
        <v>0</v>
      </c>
      <c r="E13" s="257">
        <v>0</v>
      </c>
      <c r="F13" s="257">
        <v>0</v>
      </c>
      <c r="G13" s="258">
        <v>905</v>
      </c>
      <c r="H13" s="259">
        <v>118</v>
      </c>
      <c r="I13" s="260">
        <v>0</v>
      </c>
      <c r="J13" s="261"/>
      <c r="K13" s="261">
        <f t="shared" si="3"/>
        <v>1023</v>
      </c>
      <c r="L13" s="257">
        <v>0</v>
      </c>
      <c r="M13" s="257">
        <v>0</v>
      </c>
      <c r="N13" s="257">
        <v>0</v>
      </c>
      <c r="O13" s="262">
        <v>905</v>
      </c>
      <c r="P13" s="263">
        <v>118</v>
      </c>
      <c r="Q13" s="227"/>
    </row>
    <row r="14" spans="1:17" ht="16.5" customHeight="1">
      <c r="A14" s="254"/>
      <c r="B14" s="255" t="s">
        <v>255</v>
      </c>
      <c r="C14" s="256">
        <f t="shared" si="4"/>
        <v>3744</v>
      </c>
      <c r="D14" s="262">
        <v>1563</v>
      </c>
      <c r="E14" s="257">
        <v>0</v>
      </c>
      <c r="F14" s="257">
        <v>0</v>
      </c>
      <c r="G14" s="258">
        <v>1313</v>
      </c>
      <c r="H14" s="259">
        <v>868</v>
      </c>
      <c r="I14" s="265">
        <v>1167</v>
      </c>
      <c r="J14" s="261"/>
      <c r="K14" s="261">
        <f t="shared" si="3"/>
        <v>2577</v>
      </c>
      <c r="L14" s="259">
        <v>396</v>
      </c>
      <c r="M14" s="257">
        <v>0</v>
      </c>
      <c r="N14" s="257">
        <v>0</v>
      </c>
      <c r="O14" s="262">
        <v>1313</v>
      </c>
      <c r="P14" s="263">
        <v>868</v>
      </c>
      <c r="Q14" s="227"/>
    </row>
    <row r="15" spans="1:17" ht="16.5" customHeight="1">
      <c r="A15" s="254"/>
      <c r="B15" s="255" t="s">
        <v>256</v>
      </c>
      <c r="C15" s="256">
        <f t="shared" si="4"/>
        <v>3903</v>
      </c>
      <c r="D15" s="262">
        <v>247</v>
      </c>
      <c r="E15" s="262">
        <v>10</v>
      </c>
      <c r="F15" s="257">
        <v>0</v>
      </c>
      <c r="G15" s="262">
        <v>3301</v>
      </c>
      <c r="H15" s="259">
        <v>345</v>
      </c>
      <c r="I15" s="265">
        <v>201</v>
      </c>
      <c r="J15" s="261"/>
      <c r="K15" s="261">
        <f t="shared" si="3"/>
        <v>3702</v>
      </c>
      <c r="L15" s="259">
        <v>46</v>
      </c>
      <c r="M15" s="259">
        <v>10</v>
      </c>
      <c r="N15" s="257">
        <v>0</v>
      </c>
      <c r="O15" s="262">
        <v>3301</v>
      </c>
      <c r="P15" s="263">
        <v>345</v>
      </c>
      <c r="Q15" s="227"/>
    </row>
    <row r="16" spans="1:17" ht="16.5" customHeight="1">
      <c r="A16" s="254"/>
      <c r="B16" s="255" t="s">
        <v>257</v>
      </c>
      <c r="C16" s="256">
        <f t="shared" si="4"/>
        <v>3506</v>
      </c>
      <c r="D16" s="262">
        <v>1643</v>
      </c>
      <c r="E16" s="266">
        <v>0</v>
      </c>
      <c r="F16" s="262">
        <v>100</v>
      </c>
      <c r="G16" s="262">
        <v>1587</v>
      </c>
      <c r="H16" s="259">
        <v>176</v>
      </c>
      <c r="I16" s="265">
        <v>1643</v>
      </c>
      <c r="J16" s="261"/>
      <c r="K16" s="261">
        <f t="shared" si="3"/>
        <v>1863</v>
      </c>
      <c r="L16" s="257">
        <v>0</v>
      </c>
      <c r="M16" s="257">
        <v>0</v>
      </c>
      <c r="N16" s="262">
        <v>100</v>
      </c>
      <c r="O16" s="262">
        <v>1587</v>
      </c>
      <c r="P16" s="267">
        <v>176</v>
      </c>
      <c r="Q16" s="227"/>
    </row>
    <row r="17" spans="1:248" s="245" customFormat="1" ht="16.5" customHeight="1">
      <c r="A17" s="268" t="s">
        <v>76</v>
      </c>
      <c r="B17" s="269"/>
      <c r="C17" s="270">
        <f>+SUM(C18:C20)</f>
        <v>9783</v>
      </c>
      <c r="D17" s="271">
        <f aca="true" t="shared" si="5" ref="D17:P17">+SUM(D18:D20)</f>
        <v>835</v>
      </c>
      <c r="E17" s="272">
        <v>0</v>
      </c>
      <c r="F17" s="271">
        <f t="shared" si="5"/>
        <v>59</v>
      </c>
      <c r="G17" s="271">
        <f t="shared" si="5"/>
        <v>7008</v>
      </c>
      <c r="H17" s="273">
        <f t="shared" si="5"/>
        <v>1881</v>
      </c>
      <c r="I17" s="274">
        <f t="shared" si="5"/>
        <v>751</v>
      </c>
      <c r="J17" s="270">
        <f t="shared" si="5"/>
        <v>0</v>
      </c>
      <c r="K17" s="270">
        <f t="shared" si="5"/>
        <v>9032</v>
      </c>
      <c r="L17" s="271">
        <f t="shared" si="5"/>
        <v>84</v>
      </c>
      <c r="M17" s="275">
        <f t="shared" si="5"/>
        <v>0</v>
      </c>
      <c r="N17" s="271">
        <f t="shared" si="5"/>
        <v>59</v>
      </c>
      <c r="O17" s="273">
        <f t="shared" si="5"/>
        <v>7008</v>
      </c>
      <c r="P17" s="276">
        <f t="shared" si="5"/>
        <v>1881</v>
      </c>
      <c r="Q17" s="243"/>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c r="IK17" s="244"/>
      <c r="IL17" s="244"/>
      <c r="IM17" s="244"/>
      <c r="IN17" s="244"/>
    </row>
    <row r="18" spans="1:17" ht="16.5" customHeight="1">
      <c r="A18" s="246" t="s">
        <v>205</v>
      </c>
      <c r="B18" s="247" t="s">
        <v>100</v>
      </c>
      <c r="C18" s="248">
        <f>D18+E18+F18+G18+H18</f>
        <v>4158</v>
      </c>
      <c r="D18" s="257">
        <v>0</v>
      </c>
      <c r="E18" s="277">
        <v>0</v>
      </c>
      <c r="F18" s="257">
        <v>0</v>
      </c>
      <c r="G18" s="249">
        <v>3097</v>
      </c>
      <c r="H18" s="250">
        <v>1061</v>
      </c>
      <c r="I18" s="278">
        <v>0</v>
      </c>
      <c r="J18" s="252"/>
      <c r="K18" s="252">
        <f>SUM(L18:P18)</f>
        <v>4158</v>
      </c>
      <c r="L18" s="257">
        <v>0</v>
      </c>
      <c r="M18" s="277">
        <v>0</v>
      </c>
      <c r="N18" s="257">
        <v>0</v>
      </c>
      <c r="O18" s="249">
        <v>3097</v>
      </c>
      <c r="P18" s="279">
        <v>1061</v>
      </c>
      <c r="Q18" s="227"/>
    </row>
    <row r="19" spans="1:17" ht="16.5" customHeight="1">
      <c r="A19" s="246" t="s">
        <v>206</v>
      </c>
      <c r="B19" s="247" t="s">
        <v>101</v>
      </c>
      <c r="C19" s="248">
        <f>D19+E19+F19+G19+H19</f>
        <v>5213</v>
      </c>
      <c r="D19" s="280">
        <v>835</v>
      </c>
      <c r="E19" s="281">
        <v>0</v>
      </c>
      <c r="F19" s="280">
        <v>59</v>
      </c>
      <c r="G19" s="280">
        <v>3539</v>
      </c>
      <c r="H19" s="280">
        <v>780</v>
      </c>
      <c r="I19" s="282">
        <v>751</v>
      </c>
      <c r="J19" s="283"/>
      <c r="K19" s="283">
        <f>SUM(L19:P19)</f>
        <v>4462</v>
      </c>
      <c r="L19" s="280">
        <v>84</v>
      </c>
      <c r="M19" s="281">
        <v>0</v>
      </c>
      <c r="N19" s="284">
        <v>59</v>
      </c>
      <c r="O19" s="249">
        <v>3539</v>
      </c>
      <c r="P19" s="279">
        <v>780</v>
      </c>
      <c r="Q19" s="227"/>
    </row>
    <row r="20" spans="1:17" ht="16.5" customHeight="1">
      <c r="A20" s="285" t="s">
        <v>258</v>
      </c>
      <c r="B20" s="286" t="s">
        <v>102</v>
      </c>
      <c r="C20" s="287">
        <f>D20+E20+F20+G20+H20</f>
        <v>412</v>
      </c>
      <c r="D20" s="257">
        <v>0</v>
      </c>
      <c r="E20" s="288">
        <v>0</v>
      </c>
      <c r="F20" s="257">
        <v>0</v>
      </c>
      <c r="G20" s="289">
        <v>372</v>
      </c>
      <c r="H20" s="290">
        <v>40</v>
      </c>
      <c r="I20" s="291">
        <v>0</v>
      </c>
      <c r="J20" s="292"/>
      <c r="K20" s="292">
        <f>SUM(L20:P20)</f>
        <v>412</v>
      </c>
      <c r="L20" s="257">
        <v>0</v>
      </c>
      <c r="M20" s="288">
        <v>0</v>
      </c>
      <c r="N20" s="257">
        <v>0</v>
      </c>
      <c r="O20" s="293">
        <v>372</v>
      </c>
      <c r="P20" s="267">
        <v>40</v>
      </c>
      <c r="Q20" s="227"/>
    </row>
    <row r="21" spans="1:248" s="245" customFormat="1" ht="16.5" customHeight="1">
      <c r="A21" s="294" t="s">
        <v>77</v>
      </c>
      <c r="B21" s="295"/>
      <c r="C21" s="296">
        <f>+C22+C23+C24+C27</f>
        <v>7763</v>
      </c>
      <c r="D21" s="271">
        <f>+D22+D23+D24+D27</f>
        <v>1482</v>
      </c>
      <c r="E21" s="297">
        <v>0</v>
      </c>
      <c r="F21" s="271">
        <f>+F22+F23+F24+F27</f>
        <v>200</v>
      </c>
      <c r="G21" s="271">
        <f aca="true" t="shared" si="6" ref="G21:P21">+G22+G23+G24+G27</f>
        <v>4293</v>
      </c>
      <c r="H21" s="298">
        <f t="shared" si="6"/>
        <v>1788</v>
      </c>
      <c r="I21" s="299">
        <f t="shared" si="6"/>
        <v>1226</v>
      </c>
      <c r="J21" s="296">
        <f t="shared" si="6"/>
        <v>0</v>
      </c>
      <c r="K21" s="296">
        <f t="shared" si="6"/>
        <v>6537</v>
      </c>
      <c r="L21" s="271">
        <f t="shared" si="6"/>
        <v>256</v>
      </c>
      <c r="M21" s="297">
        <v>0</v>
      </c>
      <c r="N21" s="271">
        <f t="shared" si="6"/>
        <v>200</v>
      </c>
      <c r="O21" s="300">
        <f t="shared" si="6"/>
        <v>4293</v>
      </c>
      <c r="P21" s="301">
        <f t="shared" si="6"/>
        <v>1788</v>
      </c>
      <c r="Q21" s="243"/>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c r="IK21" s="244"/>
      <c r="IL21" s="244"/>
      <c r="IM21" s="244"/>
      <c r="IN21" s="244"/>
    </row>
    <row r="22" spans="1:17" ht="16.5" customHeight="1">
      <c r="A22" s="246" t="s">
        <v>208</v>
      </c>
      <c r="B22" s="247" t="s">
        <v>103</v>
      </c>
      <c r="C22" s="248">
        <f aca="true" t="shared" si="7" ref="C22:C49">D22+E22+F22+G22+H22</f>
        <v>1539</v>
      </c>
      <c r="D22" s="280">
        <v>232</v>
      </c>
      <c r="E22" s="302">
        <v>0</v>
      </c>
      <c r="F22" s="302">
        <v>0</v>
      </c>
      <c r="G22" s="284">
        <v>1204</v>
      </c>
      <c r="H22" s="280">
        <v>103</v>
      </c>
      <c r="I22" s="303">
        <v>0</v>
      </c>
      <c r="J22" s="252"/>
      <c r="K22" s="252">
        <f aca="true" t="shared" si="8" ref="K22:K27">SUM(L22:P22)</f>
        <v>1539</v>
      </c>
      <c r="L22" s="284">
        <v>232</v>
      </c>
      <c r="M22" s="304">
        <v>0</v>
      </c>
      <c r="N22" s="304">
        <v>0</v>
      </c>
      <c r="O22" s="249">
        <v>1204</v>
      </c>
      <c r="P22" s="279">
        <v>103</v>
      </c>
      <c r="Q22" s="227"/>
    </row>
    <row r="23" spans="1:17" ht="16.5" customHeight="1">
      <c r="A23" s="246" t="s">
        <v>209</v>
      </c>
      <c r="B23" s="247" t="s">
        <v>104</v>
      </c>
      <c r="C23" s="248">
        <f t="shared" si="7"/>
        <v>1180</v>
      </c>
      <c r="D23" s="257">
        <v>0</v>
      </c>
      <c r="E23" s="305">
        <v>0</v>
      </c>
      <c r="F23" s="306">
        <v>0</v>
      </c>
      <c r="G23" s="262">
        <v>1020</v>
      </c>
      <c r="H23" s="250">
        <v>160</v>
      </c>
      <c r="I23" s="303">
        <v>0</v>
      </c>
      <c r="J23" s="252"/>
      <c r="K23" s="252">
        <f t="shared" si="8"/>
        <v>1180</v>
      </c>
      <c r="L23" s="307">
        <v>0</v>
      </c>
      <c r="M23" s="308">
        <v>0</v>
      </c>
      <c r="N23" s="308">
        <v>0</v>
      </c>
      <c r="O23" s="249">
        <v>1020</v>
      </c>
      <c r="P23" s="279">
        <v>160</v>
      </c>
      <c r="Q23" s="227"/>
    </row>
    <row r="24" spans="1:17" ht="16.5" customHeight="1">
      <c r="A24" s="246" t="s">
        <v>210</v>
      </c>
      <c r="B24" s="247"/>
      <c r="C24" s="309">
        <f t="shared" si="7"/>
        <v>2259</v>
      </c>
      <c r="D24" s="310">
        <f>SUM(D25:D26)</f>
        <v>24</v>
      </c>
      <c r="E24" s="257">
        <v>0</v>
      </c>
      <c r="F24" s="257">
        <v>0</v>
      </c>
      <c r="G24" s="249">
        <f>SUM(G25:G26)</f>
        <v>1112</v>
      </c>
      <c r="H24" s="250">
        <f>SUM(H25:H26)</f>
        <v>1123</v>
      </c>
      <c r="I24" s="260">
        <v>0</v>
      </c>
      <c r="J24" s="252"/>
      <c r="K24" s="252">
        <f t="shared" si="8"/>
        <v>2259</v>
      </c>
      <c r="L24" s="310">
        <f>SUM(L25:L26)</f>
        <v>24</v>
      </c>
      <c r="M24" s="257">
        <v>0</v>
      </c>
      <c r="N24" s="257">
        <v>0</v>
      </c>
      <c r="O24" s="249">
        <v>1112</v>
      </c>
      <c r="P24" s="263">
        <v>1123</v>
      </c>
      <c r="Q24" s="227"/>
    </row>
    <row r="25" spans="1:17" ht="16.5" customHeight="1">
      <c r="A25" s="254"/>
      <c r="B25" s="255" t="s">
        <v>105</v>
      </c>
      <c r="C25" s="311">
        <f t="shared" si="7"/>
        <v>1690</v>
      </c>
      <c r="D25" s="312">
        <v>24</v>
      </c>
      <c r="E25" s="257">
        <v>0</v>
      </c>
      <c r="F25" s="257">
        <v>0</v>
      </c>
      <c r="G25" s="262">
        <v>1112</v>
      </c>
      <c r="H25" s="259">
        <v>554</v>
      </c>
      <c r="I25" s="260">
        <v>0</v>
      </c>
      <c r="J25" s="261"/>
      <c r="K25" s="261">
        <f t="shared" si="8"/>
        <v>1690</v>
      </c>
      <c r="L25" s="259">
        <v>24</v>
      </c>
      <c r="M25" s="257">
        <v>0</v>
      </c>
      <c r="N25" s="257">
        <v>0</v>
      </c>
      <c r="O25" s="262">
        <v>1112</v>
      </c>
      <c r="P25" s="263">
        <v>554</v>
      </c>
      <c r="Q25" s="227"/>
    </row>
    <row r="26" spans="1:17" ht="16.5" customHeight="1">
      <c r="A26" s="254"/>
      <c r="B26" s="255" t="s">
        <v>106</v>
      </c>
      <c r="C26" s="256">
        <f t="shared" si="7"/>
        <v>569</v>
      </c>
      <c r="D26" s="257">
        <v>0</v>
      </c>
      <c r="E26" s="257">
        <v>0</v>
      </c>
      <c r="F26" s="257">
        <v>0</v>
      </c>
      <c r="G26" s="257">
        <v>0</v>
      </c>
      <c r="H26" s="259">
        <v>569</v>
      </c>
      <c r="I26" s="260">
        <v>0</v>
      </c>
      <c r="J26" s="261"/>
      <c r="K26" s="261">
        <f t="shared" si="8"/>
        <v>569</v>
      </c>
      <c r="L26" s="257">
        <v>0</v>
      </c>
      <c r="M26" s="257">
        <v>0</v>
      </c>
      <c r="N26" s="257">
        <v>0</v>
      </c>
      <c r="O26" s="257">
        <v>0</v>
      </c>
      <c r="P26" s="263">
        <v>569</v>
      </c>
      <c r="Q26" s="227"/>
    </row>
    <row r="27" spans="1:17" ht="16.5" customHeight="1">
      <c r="A27" s="246" t="s">
        <v>211</v>
      </c>
      <c r="B27" s="247" t="s">
        <v>107</v>
      </c>
      <c r="C27" s="248">
        <f t="shared" si="7"/>
        <v>2785</v>
      </c>
      <c r="D27" s="249">
        <v>1226</v>
      </c>
      <c r="E27" s="313">
        <v>0</v>
      </c>
      <c r="F27" s="314">
        <v>200</v>
      </c>
      <c r="G27" s="314">
        <v>957</v>
      </c>
      <c r="H27" s="314">
        <v>402</v>
      </c>
      <c r="I27" s="315">
        <v>1226</v>
      </c>
      <c r="J27" s="316"/>
      <c r="K27" s="316">
        <f t="shared" si="8"/>
        <v>1559</v>
      </c>
      <c r="L27" s="313">
        <v>0</v>
      </c>
      <c r="M27" s="317">
        <v>0</v>
      </c>
      <c r="N27" s="250">
        <v>200</v>
      </c>
      <c r="O27" s="249">
        <v>957</v>
      </c>
      <c r="P27" s="318">
        <v>402</v>
      </c>
      <c r="Q27" s="227"/>
    </row>
    <row r="28" spans="1:248" s="245" customFormat="1" ht="16.5" customHeight="1">
      <c r="A28" s="268" t="s">
        <v>78</v>
      </c>
      <c r="B28" s="269"/>
      <c r="C28" s="270">
        <f>+C29+C30+C34</f>
        <v>7435</v>
      </c>
      <c r="D28" s="271">
        <f aca="true" t="shared" si="9" ref="D28:P28">+D29+D30+D34</f>
        <v>1530</v>
      </c>
      <c r="E28" s="271">
        <f t="shared" si="9"/>
        <v>6</v>
      </c>
      <c r="F28" s="271">
        <f t="shared" si="9"/>
        <v>0</v>
      </c>
      <c r="G28" s="271">
        <f t="shared" si="9"/>
        <v>4341</v>
      </c>
      <c r="H28" s="273">
        <f t="shared" si="9"/>
        <v>1558</v>
      </c>
      <c r="I28" s="274">
        <f t="shared" si="9"/>
        <v>1530</v>
      </c>
      <c r="J28" s="270">
        <f t="shared" si="9"/>
        <v>0</v>
      </c>
      <c r="K28" s="270">
        <f t="shared" si="9"/>
        <v>5905</v>
      </c>
      <c r="L28" s="319">
        <v>0</v>
      </c>
      <c r="M28" s="271">
        <f t="shared" si="9"/>
        <v>6</v>
      </c>
      <c r="N28" s="271">
        <f t="shared" si="9"/>
        <v>0</v>
      </c>
      <c r="O28" s="273">
        <f t="shared" si="9"/>
        <v>4341</v>
      </c>
      <c r="P28" s="276">
        <f t="shared" si="9"/>
        <v>1558</v>
      </c>
      <c r="Q28" s="243"/>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c r="EO28" s="244"/>
      <c r="EP28" s="244"/>
      <c r="EQ28" s="244"/>
      <c r="ER28" s="244"/>
      <c r="ES28" s="244"/>
      <c r="ET28" s="244"/>
      <c r="EU28" s="244"/>
      <c r="EV28" s="244"/>
      <c r="EW28" s="244"/>
      <c r="EX28" s="244"/>
      <c r="EY28" s="244"/>
      <c r="EZ28" s="244"/>
      <c r="FA28" s="244"/>
      <c r="FB28" s="244"/>
      <c r="FC28" s="244"/>
      <c r="FD28" s="244"/>
      <c r="FE28" s="244"/>
      <c r="FF28" s="244"/>
      <c r="FG28" s="244"/>
      <c r="FH28" s="244"/>
      <c r="FI28" s="244"/>
      <c r="FJ28" s="244"/>
      <c r="FK28" s="244"/>
      <c r="FL28" s="244"/>
      <c r="FM28" s="244"/>
      <c r="FN28" s="244"/>
      <c r="FO28" s="244"/>
      <c r="FP28" s="244"/>
      <c r="FQ28" s="244"/>
      <c r="FR28" s="244"/>
      <c r="FS28" s="244"/>
      <c r="FT28" s="244"/>
      <c r="FU28" s="244"/>
      <c r="FV28" s="244"/>
      <c r="FW28" s="244"/>
      <c r="FX28" s="244"/>
      <c r="FY28" s="244"/>
      <c r="FZ28" s="244"/>
      <c r="GA28" s="244"/>
      <c r="GB28" s="244"/>
      <c r="GC28" s="244"/>
      <c r="GD28" s="244"/>
      <c r="GE28" s="244"/>
      <c r="GF28" s="244"/>
      <c r="GG28" s="244"/>
      <c r="GH28" s="244"/>
      <c r="GI28" s="244"/>
      <c r="GJ28" s="244"/>
      <c r="GK28" s="244"/>
      <c r="GL28" s="244"/>
      <c r="GM28" s="244"/>
      <c r="GN28" s="244"/>
      <c r="GO28" s="244"/>
      <c r="GP28" s="244"/>
      <c r="GQ28" s="244"/>
      <c r="GR28" s="244"/>
      <c r="GS28" s="244"/>
      <c r="GT28" s="244"/>
      <c r="GU28" s="244"/>
      <c r="GV28" s="244"/>
      <c r="GW28" s="244"/>
      <c r="GX28" s="244"/>
      <c r="GY28" s="244"/>
      <c r="GZ28" s="244"/>
      <c r="HA28" s="244"/>
      <c r="HB28" s="244"/>
      <c r="HC28" s="244"/>
      <c r="HD28" s="244"/>
      <c r="HE28" s="244"/>
      <c r="HF28" s="244"/>
      <c r="HG28" s="244"/>
      <c r="HH28" s="244"/>
      <c r="HI28" s="244"/>
      <c r="HJ28" s="244"/>
      <c r="HK28" s="244"/>
      <c r="HL28" s="244"/>
      <c r="HM28" s="244"/>
      <c r="HN28" s="244"/>
      <c r="HO28" s="244"/>
      <c r="HP28" s="244"/>
      <c r="HQ28" s="244"/>
      <c r="HR28" s="244"/>
      <c r="HS28" s="244"/>
      <c r="HT28" s="244"/>
      <c r="HU28" s="244"/>
      <c r="HV28" s="244"/>
      <c r="HW28" s="244"/>
      <c r="HX28" s="244"/>
      <c r="HY28" s="244"/>
      <c r="HZ28" s="244"/>
      <c r="IA28" s="244"/>
      <c r="IB28" s="244"/>
      <c r="IC28" s="244"/>
      <c r="ID28" s="244"/>
      <c r="IE28" s="244"/>
      <c r="IF28" s="244"/>
      <c r="IG28" s="244"/>
      <c r="IH28" s="244"/>
      <c r="II28" s="244"/>
      <c r="IJ28" s="244"/>
      <c r="IK28" s="244"/>
      <c r="IL28" s="244"/>
      <c r="IM28" s="244"/>
      <c r="IN28" s="244"/>
    </row>
    <row r="29" spans="1:17" ht="16.5" customHeight="1">
      <c r="A29" s="320" t="s">
        <v>212</v>
      </c>
      <c r="B29" s="247" t="s">
        <v>108</v>
      </c>
      <c r="C29" s="248">
        <f t="shared" si="7"/>
        <v>3684</v>
      </c>
      <c r="D29" s="249">
        <v>747</v>
      </c>
      <c r="E29" s="257">
        <v>0</v>
      </c>
      <c r="F29" s="321">
        <v>0</v>
      </c>
      <c r="G29" s="249">
        <v>2259</v>
      </c>
      <c r="H29" s="249">
        <v>678</v>
      </c>
      <c r="I29" s="282">
        <v>747</v>
      </c>
      <c r="J29" s="248"/>
      <c r="K29" s="248">
        <f aca="true" t="shared" si="10" ref="K29:K34">SUM(L29:P29)</f>
        <v>2937</v>
      </c>
      <c r="L29" s="272">
        <v>0</v>
      </c>
      <c r="M29" s="272">
        <v>0</v>
      </c>
      <c r="N29" s="272">
        <v>0</v>
      </c>
      <c r="O29" s="249">
        <v>2259</v>
      </c>
      <c r="P29" s="279">
        <v>678</v>
      </c>
      <c r="Q29" s="227"/>
    </row>
    <row r="30" spans="1:17" ht="16.5" customHeight="1">
      <c r="A30" s="320" t="s">
        <v>213</v>
      </c>
      <c r="B30" s="247"/>
      <c r="C30" s="309">
        <f t="shared" si="7"/>
        <v>3401</v>
      </c>
      <c r="D30" s="249">
        <f aca="true" t="shared" si="11" ref="D30:I30">SUM(D31:D33)</f>
        <v>783</v>
      </c>
      <c r="E30" s="249">
        <f t="shared" si="11"/>
        <v>6</v>
      </c>
      <c r="F30" s="257">
        <v>0</v>
      </c>
      <c r="G30" s="249">
        <f t="shared" si="11"/>
        <v>1732</v>
      </c>
      <c r="H30" s="249">
        <f t="shared" si="11"/>
        <v>880</v>
      </c>
      <c r="I30" s="282">
        <f t="shared" si="11"/>
        <v>783</v>
      </c>
      <c r="J30" s="248"/>
      <c r="K30" s="248">
        <f t="shared" si="10"/>
        <v>2618</v>
      </c>
      <c r="L30" s="257">
        <v>0</v>
      </c>
      <c r="M30" s="262">
        <f>SUM(M31:M33)</f>
        <v>6</v>
      </c>
      <c r="N30" s="257">
        <v>0</v>
      </c>
      <c r="O30" s="249">
        <v>1732</v>
      </c>
      <c r="P30" s="253">
        <v>880</v>
      </c>
      <c r="Q30" s="227"/>
    </row>
    <row r="31" spans="1:17" ht="16.5" customHeight="1">
      <c r="A31" s="322"/>
      <c r="B31" s="255" t="s">
        <v>109</v>
      </c>
      <c r="C31" s="311">
        <f t="shared" si="7"/>
        <v>2943</v>
      </c>
      <c r="D31" s="312">
        <v>425</v>
      </c>
      <c r="E31" s="262">
        <v>6</v>
      </c>
      <c r="F31" s="257">
        <v>0</v>
      </c>
      <c r="G31" s="262">
        <v>1682</v>
      </c>
      <c r="H31" s="262">
        <v>830</v>
      </c>
      <c r="I31" s="323">
        <v>425</v>
      </c>
      <c r="J31" s="256"/>
      <c r="K31" s="256">
        <f t="shared" si="10"/>
        <v>2468</v>
      </c>
      <c r="L31" s="257">
        <v>0</v>
      </c>
      <c r="M31" s="262">
        <v>6</v>
      </c>
      <c r="N31" s="257">
        <v>0</v>
      </c>
      <c r="O31" s="262">
        <v>1682</v>
      </c>
      <c r="P31" s="263">
        <v>780</v>
      </c>
      <c r="Q31" s="227"/>
    </row>
    <row r="32" spans="1:17" ht="16.5" customHeight="1">
      <c r="A32" s="322"/>
      <c r="B32" s="255" t="s">
        <v>110</v>
      </c>
      <c r="C32" s="311">
        <f t="shared" si="7"/>
        <v>458</v>
      </c>
      <c r="D32" s="312">
        <v>358</v>
      </c>
      <c r="E32" s="257">
        <v>0</v>
      </c>
      <c r="F32" s="257">
        <v>0</v>
      </c>
      <c r="G32" s="262">
        <v>50</v>
      </c>
      <c r="H32" s="262">
        <v>50</v>
      </c>
      <c r="I32" s="323">
        <v>358</v>
      </c>
      <c r="J32" s="256"/>
      <c r="K32" s="256">
        <f t="shared" si="10"/>
        <v>100</v>
      </c>
      <c r="L32" s="257">
        <v>0</v>
      </c>
      <c r="M32" s="257">
        <v>0</v>
      </c>
      <c r="N32" s="257">
        <v>0</v>
      </c>
      <c r="O32" s="262">
        <v>50</v>
      </c>
      <c r="P32" s="263">
        <v>50</v>
      </c>
      <c r="Q32" s="227"/>
    </row>
    <row r="33" spans="1:17" ht="16.5" customHeight="1">
      <c r="A33" s="322"/>
      <c r="B33" s="255" t="s">
        <v>111</v>
      </c>
      <c r="C33" s="324">
        <v>0</v>
      </c>
      <c r="D33" s="272">
        <v>0</v>
      </c>
      <c r="E33" s="272">
        <v>0</v>
      </c>
      <c r="F33" s="272">
        <v>0</v>
      </c>
      <c r="G33" s="272">
        <v>0</v>
      </c>
      <c r="H33" s="325">
        <v>0</v>
      </c>
      <c r="I33" s="326">
        <v>0</v>
      </c>
      <c r="J33" s="256"/>
      <c r="K33" s="272">
        <v>0</v>
      </c>
      <c r="L33" s="272">
        <v>0</v>
      </c>
      <c r="M33" s="272">
        <v>0</v>
      </c>
      <c r="N33" s="272">
        <v>0</v>
      </c>
      <c r="O33" s="272">
        <v>0</v>
      </c>
      <c r="P33" s="327">
        <v>0</v>
      </c>
      <c r="Q33" s="227"/>
    </row>
    <row r="34" spans="1:17" ht="16.5" customHeight="1">
      <c r="A34" s="285" t="s">
        <v>214</v>
      </c>
      <c r="B34" s="286" t="s">
        <v>112</v>
      </c>
      <c r="C34" s="287">
        <f t="shared" si="7"/>
        <v>350</v>
      </c>
      <c r="D34" s="257">
        <v>0</v>
      </c>
      <c r="E34" s="257">
        <v>0</v>
      </c>
      <c r="F34" s="257">
        <v>0</v>
      </c>
      <c r="G34" s="289">
        <v>350</v>
      </c>
      <c r="H34" s="328">
        <v>0</v>
      </c>
      <c r="I34" s="329">
        <v>0</v>
      </c>
      <c r="J34" s="330"/>
      <c r="K34" s="292">
        <f t="shared" si="10"/>
        <v>350</v>
      </c>
      <c r="L34" s="313">
        <v>0</v>
      </c>
      <c r="M34" s="257">
        <v>0</v>
      </c>
      <c r="N34" s="257">
        <v>0</v>
      </c>
      <c r="O34" s="289">
        <v>350</v>
      </c>
      <c r="P34" s="331">
        <v>0</v>
      </c>
      <c r="Q34" s="227"/>
    </row>
    <row r="35" spans="1:248" s="245" customFormat="1" ht="16.5" customHeight="1">
      <c r="A35" s="294" t="s">
        <v>79</v>
      </c>
      <c r="B35" s="295"/>
      <c r="C35" s="296">
        <f>+C36+C42+C45+C46</f>
        <v>4351</v>
      </c>
      <c r="D35" s="271">
        <f aca="true" t="shared" si="12" ref="D35:P35">+D36+D42+D45+D46</f>
        <v>847</v>
      </c>
      <c r="E35" s="271">
        <f>+E42+E45</f>
        <v>6</v>
      </c>
      <c r="F35" s="271">
        <f>+F46</f>
        <v>50</v>
      </c>
      <c r="G35" s="271">
        <f t="shared" si="12"/>
        <v>2302</v>
      </c>
      <c r="H35" s="332">
        <f t="shared" si="12"/>
        <v>1146</v>
      </c>
      <c r="I35" s="333">
        <f>+I36+I42+I45+I46</f>
        <v>847</v>
      </c>
      <c r="J35" s="334">
        <f t="shared" si="12"/>
        <v>0</v>
      </c>
      <c r="K35" s="334">
        <f t="shared" si="12"/>
        <v>3504</v>
      </c>
      <c r="L35" s="335">
        <v>0</v>
      </c>
      <c r="M35" s="271">
        <f t="shared" si="12"/>
        <v>6</v>
      </c>
      <c r="N35" s="271">
        <f t="shared" si="12"/>
        <v>50</v>
      </c>
      <c r="O35" s="300">
        <f t="shared" si="12"/>
        <v>2302</v>
      </c>
      <c r="P35" s="301">
        <f t="shared" si="12"/>
        <v>1146</v>
      </c>
      <c r="Q35" s="243"/>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c r="FH35" s="244"/>
      <c r="FI35" s="244"/>
      <c r="FJ35" s="244"/>
      <c r="FK35" s="244"/>
      <c r="FL35" s="244"/>
      <c r="FM35" s="244"/>
      <c r="FN35" s="244"/>
      <c r="FO35" s="244"/>
      <c r="FP35" s="244"/>
      <c r="FQ35" s="244"/>
      <c r="FR35" s="244"/>
      <c r="FS35" s="244"/>
      <c r="FT35" s="244"/>
      <c r="FU35" s="244"/>
      <c r="FV35" s="244"/>
      <c r="FW35" s="244"/>
      <c r="FX35" s="244"/>
      <c r="FY35" s="244"/>
      <c r="FZ35" s="244"/>
      <c r="GA35" s="244"/>
      <c r="GB35" s="244"/>
      <c r="GC35" s="244"/>
      <c r="GD35" s="244"/>
      <c r="GE35" s="244"/>
      <c r="GF35" s="244"/>
      <c r="GG35" s="244"/>
      <c r="GH35" s="244"/>
      <c r="GI35" s="244"/>
      <c r="GJ35" s="244"/>
      <c r="GK35" s="244"/>
      <c r="GL35" s="244"/>
      <c r="GM35" s="244"/>
      <c r="GN35" s="244"/>
      <c r="GO35" s="244"/>
      <c r="GP35" s="244"/>
      <c r="GQ35" s="244"/>
      <c r="GR35" s="244"/>
      <c r="GS35" s="244"/>
      <c r="GT35" s="244"/>
      <c r="GU35" s="244"/>
      <c r="GV35" s="244"/>
      <c r="GW35" s="244"/>
      <c r="GX35" s="244"/>
      <c r="GY35" s="244"/>
      <c r="GZ35" s="244"/>
      <c r="HA35" s="244"/>
      <c r="HB35" s="244"/>
      <c r="HC35" s="244"/>
      <c r="HD35" s="244"/>
      <c r="HE35" s="244"/>
      <c r="HF35" s="244"/>
      <c r="HG35" s="244"/>
      <c r="HH35" s="244"/>
      <c r="HI35" s="244"/>
      <c r="HJ35" s="244"/>
      <c r="HK35" s="244"/>
      <c r="HL35" s="244"/>
      <c r="HM35" s="244"/>
      <c r="HN35" s="244"/>
      <c r="HO35" s="244"/>
      <c r="HP35" s="244"/>
      <c r="HQ35" s="244"/>
      <c r="HR35" s="244"/>
      <c r="HS35" s="244"/>
      <c r="HT35" s="244"/>
      <c r="HU35" s="244"/>
      <c r="HV35" s="244"/>
      <c r="HW35" s="244"/>
      <c r="HX35" s="244"/>
      <c r="HY35" s="244"/>
      <c r="HZ35" s="244"/>
      <c r="IA35" s="244"/>
      <c r="IB35" s="244"/>
      <c r="IC35" s="244"/>
      <c r="ID35" s="244"/>
      <c r="IE35" s="244"/>
      <c r="IF35" s="244"/>
      <c r="IG35" s="244"/>
      <c r="IH35" s="244"/>
      <c r="II35" s="244"/>
      <c r="IJ35" s="244"/>
      <c r="IK35" s="244"/>
      <c r="IL35" s="244"/>
      <c r="IM35" s="244"/>
      <c r="IN35" s="244"/>
    </row>
    <row r="36" spans="1:17" ht="16.5" customHeight="1">
      <c r="A36" s="246" t="s">
        <v>215</v>
      </c>
      <c r="B36" s="247"/>
      <c r="C36" s="309">
        <f t="shared" si="7"/>
        <v>600</v>
      </c>
      <c r="D36" s="257">
        <v>0</v>
      </c>
      <c r="E36" s="257">
        <v>0</v>
      </c>
      <c r="F36" s="257">
        <v>0</v>
      </c>
      <c r="G36" s="249">
        <f>SUM(G37:G41)</f>
        <v>600</v>
      </c>
      <c r="H36" s="328">
        <v>0</v>
      </c>
      <c r="I36" s="336">
        <v>0</v>
      </c>
      <c r="J36" s="256"/>
      <c r="K36" s="256">
        <f aca="true" t="shared" si="13" ref="K36:K67">SUM(L36:P36)</f>
        <v>600</v>
      </c>
      <c r="L36" s="257">
        <v>0</v>
      </c>
      <c r="M36" s="257">
        <v>0</v>
      </c>
      <c r="N36" s="257">
        <v>0</v>
      </c>
      <c r="O36" s="249">
        <v>600</v>
      </c>
      <c r="P36" s="337">
        <v>0</v>
      </c>
      <c r="Q36" s="227"/>
    </row>
    <row r="37" spans="1:17" ht="16.5" customHeight="1">
      <c r="A37" s="254"/>
      <c r="B37" s="255" t="s">
        <v>113</v>
      </c>
      <c r="C37" s="311">
        <f t="shared" si="7"/>
        <v>320</v>
      </c>
      <c r="D37" s="257">
        <v>0</v>
      </c>
      <c r="E37" s="257">
        <v>0</v>
      </c>
      <c r="F37" s="257">
        <v>0</v>
      </c>
      <c r="G37" s="262">
        <v>320</v>
      </c>
      <c r="H37" s="328">
        <v>0</v>
      </c>
      <c r="I37" s="326">
        <v>0</v>
      </c>
      <c r="J37" s="261"/>
      <c r="K37" s="261">
        <f t="shared" si="13"/>
        <v>320</v>
      </c>
      <c r="L37" s="257">
        <v>0</v>
      </c>
      <c r="M37" s="257">
        <v>0</v>
      </c>
      <c r="N37" s="257">
        <v>0</v>
      </c>
      <c r="O37" s="262">
        <v>320</v>
      </c>
      <c r="P37" s="338">
        <v>0</v>
      </c>
      <c r="Q37" s="227"/>
    </row>
    <row r="38" spans="1:17" ht="16.5" customHeight="1">
      <c r="A38" s="254"/>
      <c r="B38" s="255" t="s">
        <v>114</v>
      </c>
      <c r="C38" s="311">
        <f t="shared" si="7"/>
        <v>170</v>
      </c>
      <c r="D38" s="257">
        <v>0</v>
      </c>
      <c r="E38" s="257">
        <v>0</v>
      </c>
      <c r="F38" s="257">
        <v>0</v>
      </c>
      <c r="G38" s="262">
        <v>170</v>
      </c>
      <c r="H38" s="328">
        <v>0</v>
      </c>
      <c r="I38" s="326">
        <v>0</v>
      </c>
      <c r="J38" s="261"/>
      <c r="K38" s="261">
        <f t="shared" si="13"/>
        <v>170</v>
      </c>
      <c r="L38" s="257">
        <v>0</v>
      </c>
      <c r="M38" s="257">
        <v>0</v>
      </c>
      <c r="N38" s="257">
        <v>0</v>
      </c>
      <c r="O38" s="262">
        <v>170</v>
      </c>
      <c r="P38" s="338">
        <v>0</v>
      </c>
      <c r="Q38" s="227"/>
    </row>
    <row r="39" spans="1:17" ht="16.5" customHeight="1">
      <c r="A39" s="254"/>
      <c r="B39" s="255" t="s">
        <v>115</v>
      </c>
      <c r="C39" s="324">
        <v>0</v>
      </c>
      <c r="D39" s="257">
        <v>0</v>
      </c>
      <c r="E39" s="257">
        <v>0</v>
      </c>
      <c r="F39" s="257">
        <v>0</v>
      </c>
      <c r="G39" s="257">
        <v>0</v>
      </c>
      <c r="H39" s="328">
        <v>0</v>
      </c>
      <c r="I39" s="326">
        <v>0</v>
      </c>
      <c r="J39" s="261"/>
      <c r="K39" s="257">
        <v>0</v>
      </c>
      <c r="L39" s="257">
        <v>0</v>
      </c>
      <c r="M39" s="257">
        <v>0</v>
      </c>
      <c r="N39" s="257">
        <v>0</v>
      </c>
      <c r="O39" s="257">
        <v>0</v>
      </c>
      <c r="P39" s="338">
        <v>0</v>
      </c>
      <c r="Q39" s="227"/>
    </row>
    <row r="40" spans="1:17" ht="16.5" customHeight="1">
      <c r="A40" s="254"/>
      <c r="B40" s="255" t="s">
        <v>116</v>
      </c>
      <c r="C40" s="324">
        <v>0</v>
      </c>
      <c r="D40" s="257">
        <v>0</v>
      </c>
      <c r="E40" s="257">
        <v>0</v>
      </c>
      <c r="F40" s="257">
        <v>0</v>
      </c>
      <c r="G40" s="257">
        <v>0</v>
      </c>
      <c r="H40" s="328">
        <v>0</v>
      </c>
      <c r="I40" s="326">
        <v>0</v>
      </c>
      <c r="J40" s="261"/>
      <c r="K40" s="257">
        <v>0</v>
      </c>
      <c r="L40" s="257">
        <v>0</v>
      </c>
      <c r="M40" s="257">
        <v>0</v>
      </c>
      <c r="N40" s="257">
        <v>0</v>
      </c>
      <c r="O40" s="257">
        <v>0</v>
      </c>
      <c r="P40" s="338">
        <v>0</v>
      </c>
      <c r="Q40" s="227"/>
    </row>
    <row r="41" spans="1:17" ht="16.5" customHeight="1">
      <c r="A41" s="254"/>
      <c r="B41" s="255" t="s">
        <v>117</v>
      </c>
      <c r="C41" s="311">
        <f t="shared" si="7"/>
        <v>110</v>
      </c>
      <c r="D41" s="257">
        <v>0</v>
      </c>
      <c r="E41" s="257">
        <v>0</v>
      </c>
      <c r="F41" s="257">
        <v>0</v>
      </c>
      <c r="G41" s="262">
        <v>110</v>
      </c>
      <c r="H41" s="328">
        <v>0</v>
      </c>
      <c r="I41" s="339">
        <v>0</v>
      </c>
      <c r="J41" s="261"/>
      <c r="K41" s="261">
        <f t="shared" si="13"/>
        <v>110</v>
      </c>
      <c r="L41" s="272">
        <v>0</v>
      </c>
      <c r="M41" s="272">
        <v>0</v>
      </c>
      <c r="N41" s="340">
        <v>0</v>
      </c>
      <c r="O41" s="262">
        <v>110</v>
      </c>
      <c r="P41" s="327">
        <v>0</v>
      </c>
      <c r="Q41" s="227"/>
    </row>
    <row r="42" spans="1:17" ht="16.5" customHeight="1">
      <c r="A42" s="246" t="s">
        <v>216</v>
      </c>
      <c r="B42" s="247"/>
      <c r="C42" s="309">
        <f>SUM(C43:C44)</f>
        <v>1741</v>
      </c>
      <c r="D42" s="310">
        <f>SUM(D43:D44)</f>
        <v>445</v>
      </c>
      <c r="E42" s="341">
        <v>0</v>
      </c>
      <c r="F42" s="307">
        <v>0</v>
      </c>
      <c r="G42" s="249">
        <f>SUM(G43:G44)</f>
        <v>660</v>
      </c>
      <c r="H42" s="250">
        <f>SUM(H43:H44)</f>
        <v>636</v>
      </c>
      <c r="I42" s="251">
        <f>SUM(I43:I44)</f>
        <v>445</v>
      </c>
      <c r="J42" s="252"/>
      <c r="K42" s="252">
        <f t="shared" si="13"/>
        <v>1296</v>
      </c>
      <c r="L42" s="257">
        <v>0</v>
      </c>
      <c r="M42" s="257">
        <v>0</v>
      </c>
      <c r="N42" s="257">
        <v>0</v>
      </c>
      <c r="O42" s="249">
        <f>SUM(O43:O44)</f>
        <v>660</v>
      </c>
      <c r="P42" s="342">
        <f>SUM(P43:P44)</f>
        <v>636</v>
      </c>
      <c r="Q42" s="227"/>
    </row>
    <row r="43" spans="1:17" ht="16.5" customHeight="1">
      <c r="A43" s="254"/>
      <c r="B43" s="255" t="s">
        <v>118</v>
      </c>
      <c r="C43" s="311">
        <f t="shared" si="7"/>
        <v>1425</v>
      </c>
      <c r="D43" s="312">
        <v>445</v>
      </c>
      <c r="E43" s="257">
        <v>0</v>
      </c>
      <c r="F43" s="257">
        <v>0</v>
      </c>
      <c r="G43" s="262">
        <v>660</v>
      </c>
      <c r="H43" s="259">
        <v>320</v>
      </c>
      <c r="I43" s="265">
        <v>445</v>
      </c>
      <c r="J43" s="261"/>
      <c r="K43" s="261">
        <f t="shared" si="13"/>
        <v>980</v>
      </c>
      <c r="L43" s="257">
        <v>0</v>
      </c>
      <c r="M43" s="257">
        <v>0</v>
      </c>
      <c r="N43" s="257">
        <v>0</v>
      </c>
      <c r="O43" s="262">
        <v>660</v>
      </c>
      <c r="P43" s="263">
        <v>320</v>
      </c>
      <c r="Q43" s="227"/>
    </row>
    <row r="44" spans="1:17" ht="16.5" customHeight="1">
      <c r="A44" s="254"/>
      <c r="B44" s="255" t="s">
        <v>119</v>
      </c>
      <c r="C44" s="311">
        <f t="shared" si="7"/>
        <v>316</v>
      </c>
      <c r="D44" s="257">
        <v>0</v>
      </c>
      <c r="E44" s="257">
        <v>0</v>
      </c>
      <c r="F44" s="257">
        <v>0</v>
      </c>
      <c r="G44" s="257">
        <v>0</v>
      </c>
      <c r="H44" s="259">
        <v>316</v>
      </c>
      <c r="I44" s="326">
        <v>0</v>
      </c>
      <c r="J44" s="261"/>
      <c r="K44" s="261">
        <f t="shared" si="13"/>
        <v>316</v>
      </c>
      <c r="L44" s="272">
        <v>0</v>
      </c>
      <c r="M44" s="257">
        <v>0</v>
      </c>
      <c r="N44" s="272">
        <v>0</v>
      </c>
      <c r="O44" s="257">
        <v>0</v>
      </c>
      <c r="P44" s="279">
        <v>316</v>
      </c>
      <c r="Q44" s="227"/>
    </row>
    <row r="45" spans="1:17" ht="16.5" customHeight="1">
      <c r="A45" s="246" t="s">
        <v>217</v>
      </c>
      <c r="B45" s="247" t="s">
        <v>120</v>
      </c>
      <c r="C45" s="343">
        <f t="shared" si="7"/>
        <v>421</v>
      </c>
      <c r="D45" s="321">
        <v>0</v>
      </c>
      <c r="E45" s="344">
        <v>6</v>
      </c>
      <c r="F45" s="321">
        <v>0</v>
      </c>
      <c r="G45" s="249">
        <v>295</v>
      </c>
      <c r="H45" s="250">
        <v>120</v>
      </c>
      <c r="I45" s="345">
        <v>0</v>
      </c>
      <c r="J45" s="252"/>
      <c r="K45" s="252">
        <f t="shared" si="13"/>
        <v>421</v>
      </c>
      <c r="L45" s="272">
        <v>0</v>
      </c>
      <c r="M45" s="346">
        <v>6</v>
      </c>
      <c r="N45" s="257">
        <v>0</v>
      </c>
      <c r="O45" s="249">
        <v>295</v>
      </c>
      <c r="P45" s="347">
        <v>120</v>
      </c>
      <c r="Q45" s="227"/>
    </row>
    <row r="46" spans="1:17" ht="16.5" customHeight="1">
      <c r="A46" s="246" t="s">
        <v>218</v>
      </c>
      <c r="B46" s="247"/>
      <c r="C46" s="343">
        <f>SUM(C47:C50)</f>
        <v>1589</v>
      </c>
      <c r="D46" s="249">
        <f>SUM(D47:D50)</f>
        <v>402</v>
      </c>
      <c r="E46" s="257">
        <v>0</v>
      </c>
      <c r="F46" s="249">
        <f>SUM(F47:F50)</f>
        <v>50</v>
      </c>
      <c r="G46" s="249">
        <f>SUM(G47:G50)</f>
        <v>747</v>
      </c>
      <c r="H46" s="250">
        <f>SUM(H47:H50)</f>
        <v>390</v>
      </c>
      <c r="I46" s="251">
        <f>SUM(I47:I50)</f>
        <v>402</v>
      </c>
      <c r="J46" s="252"/>
      <c r="K46" s="252">
        <f t="shared" si="13"/>
        <v>1187</v>
      </c>
      <c r="L46" s="257">
        <v>0</v>
      </c>
      <c r="M46" s="257">
        <v>0</v>
      </c>
      <c r="N46" s="250">
        <f>SUM(N47:N50)</f>
        <v>50</v>
      </c>
      <c r="O46" s="249">
        <v>747</v>
      </c>
      <c r="P46" s="253">
        <f>SUM(P47:P50)</f>
        <v>390</v>
      </c>
      <c r="Q46" s="227"/>
    </row>
    <row r="47" spans="1:17" ht="16.5" customHeight="1">
      <c r="A47" s="254"/>
      <c r="B47" s="255" t="s">
        <v>121</v>
      </c>
      <c r="C47" s="311">
        <f t="shared" si="7"/>
        <v>870</v>
      </c>
      <c r="D47" s="257">
        <v>0</v>
      </c>
      <c r="E47" s="257">
        <v>0</v>
      </c>
      <c r="F47" s="262">
        <v>50</v>
      </c>
      <c r="G47" s="262">
        <v>480</v>
      </c>
      <c r="H47" s="259">
        <v>340</v>
      </c>
      <c r="I47" s="326">
        <v>0</v>
      </c>
      <c r="J47" s="261"/>
      <c r="K47" s="261">
        <f t="shared" si="13"/>
        <v>870</v>
      </c>
      <c r="L47" s="257">
        <v>0</v>
      </c>
      <c r="M47" s="257">
        <v>0</v>
      </c>
      <c r="N47" s="259">
        <v>50</v>
      </c>
      <c r="O47" s="262">
        <v>480</v>
      </c>
      <c r="P47" s="263">
        <v>340</v>
      </c>
      <c r="Q47" s="227"/>
    </row>
    <row r="48" spans="1:17" ht="16.5" customHeight="1">
      <c r="A48" s="254"/>
      <c r="B48" s="255" t="s">
        <v>122</v>
      </c>
      <c r="C48" s="311">
        <f t="shared" si="7"/>
        <v>317</v>
      </c>
      <c r="D48" s="257">
        <v>0</v>
      </c>
      <c r="E48" s="257">
        <v>0</v>
      </c>
      <c r="F48" s="257">
        <v>0</v>
      </c>
      <c r="G48" s="262">
        <v>267</v>
      </c>
      <c r="H48" s="259">
        <v>50</v>
      </c>
      <c r="I48" s="326">
        <v>0</v>
      </c>
      <c r="J48" s="261"/>
      <c r="K48" s="261">
        <f t="shared" si="13"/>
        <v>317</v>
      </c>
      <c r="L48" s="257">
        <v>0</v>
      </c>
      <c r="M48" s="257">
        <v>0</v>
      </c>
      <c r="N48" s="257">
        <v>0</v>
      </c>
      <c r="O48" s="262">
        <v>267</v>
      </c>
      <c r="P48" s="263">
        <v>50</v>
      </c>
      <c r="Q48" s="227"/>
    </row>
    <row r="49" spans="1:17" ht="16.5" customHeight="1">
      <c r="A49" s="254"/>
      <c r="B49" s="255" t="s">
        <v>123</v>
      </c>
      <c r="C49" s="311">
        <f t="shared" si="7"/>
        <v>402</v>
      </c>
      <c r="D49" s="312">
        <v>402</v>
      </c>
      <c r="E49" s="257">
        <v>0</v>
      </c>
      <c r="F49" s="257">
        <v>0</v>
      </c>
      <c r="G49" s="257">
        <v>0</v>
      </c>
      <c r="H49" s="328">
        <v>0</v>
      </c>
      <c r="I49" s="348">
        <v>402</v>
      </c>
      <c r="J49" s="261"/>
      <c r="K49" s="257">
        <v>0</v>
      </c>
      <c r="L49" s="257">
        <v>0</v>
      </c>
      <c r="M49" s="257">
        <v>0</v>
      </c>
      <c r="N49" s="257">
        <v>0</v>
      </c>
      <c r="O49" s="257">
        <v>0</v>
      </c>
      <c r="P49" s="338">
        <v>0</v>
      </c>
      <c r="Q49" s="227"/>
    </row>
    <row r="50" spans="1:17" ht="16.5" customHeight="1">
      <c r="A50" s="254"/>
      <c r="B50" s="255" t="s">
        <v>124</v>
      </c>
      <c r="C50" s="324">
        <v>0</v>
      </c>
      <c r="D50" s="257">
        <v>0</v>
      </c>
      <c r="E50" s="349">
        <v>0</v>
      </c>
      <c r="F50" s="349">
        <v>0</v>
      </c>
      <c r="G50" s="257">
        <v>0</v>
      </c>
      <c r="H50" s="328">
        <v>0</v>
      </c>
      <c r="I50" s="350">
        <v>0</v>
      </c>
      <c r="J50" s="261"/>
      <c r="K50" s="257">
        <v>0</v>
      </c>
      <c r="L50" s="257">
        <v>0</v>
      </c>
      <c r="M50" s="349">
        <v>0</v>
      </c>
      <c r="N50" s="349">
        <v>0</v>
      </c>
      <c r="O50" s="257">
        <v>0</v>
      </c>
      <c r="P50" s="331">
        <v>0</v>
      </c>
      <c r="Q50" s="227"/>
    </row>
    <row r="51" spans="1:248" s="245" customFormat="1" ht="16.5" customHeight="1">
      <c r="A51" s="268" t="s">
        <v>219</v>
      </c>
      <c r="B51" s="351"/>
      <c r="C51" s="352">
        <f aca="true" t="shared" si="14" ref="C51:P51">+C52+C53</f>
        <v>6811</v>
      </c>
      <c r="D51" s="353">
        <f t="shared" si="14"/>
        <v>1311</v>
      </c>
      <c r="E51" s="353">
        <f t="shared" si="14"/>
        <v>6</v>
      </c>
      <c r="F51" s="319">
        <v>0</v>
      </c>
      <c r="G51" s="353">
        <f t="shared" si="14"/>
        <v>4215</v>
      </c>
      <c r="H51" s="353">
        <f t="shared" si="14"/>
        <v>1279</v>
      </c>
      <c r="I51" s="354">
        <f t="shared" si="14"/>
        <v>826</v>
      </c>
      <c r="J51" s="270">
        <f t="shared" si="14"/>
        <v>0</v>
      </c>
      <c r="K51" s="270">
        <f t="shared" si="14"/>
        <v>5985</v>
      </c>
      <c r="L51" s="353">
        <f t="shared" si="14"/>
        <v>485</v>
      </c>
      <c r="M51" s="353">
        <f t="shared" si="14"/>
        <v>6</v>
      </c>
      <c r="N51" s="319">
        <v>0</v>
      </c>
      <c r="O51" s="353">
        <f t="shared" si="14"/>
        <v>4215</v>
      </c>
      <c r="P51" s="355">
        <f t="shared" si="14"/>
        <v>1279</v>
      </c>
      <c r="Q51" s="243"/>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44"/>
      <c r="EO51" s="244"/>
      <c r="EP51" s="244"/>
      <c r="EQ51" s="244"/>
      <c r="ER51" s="244"/>
      <c r="ES51" s="244"/>
      <c r="ET51" s="244"/>
      <c r="EU51" s="244"/>
      <c r="EV51" s="244"/>
      <c r="EW51" s="244"/>
      <c r="EX51" s="244"/>
      <c r="EY51" s="244"/>
      <c r="EZ51" s="244"/>
      <c r="FA51" s="244"/>
      <c r="FB51" s="244"/>
      <c r="FC51" s="244"/>
      <c r="FD51" s="244"/>
      <c r="FE51" s="244"/>
      <c r="FF51" s="244"/>
      <c r="FG51" s="244"/>
      <c r="FH51" s="244"/>
      <c r="FI51" s="244"/>
      <c r="FJ51" s="244"/>
      <c r="FK51" s="244"/>
      <c r="FL51" s="244"/>
      <c r="FM51" s="244"/>
      <c r="FN51" s="244"/>
      <c r="FO51" s="244"/>
      <c r="FP51" s="244"/>
      <c r="FQ51" s="244"/>
      <c r="FR51" s="244"/>
      <c r="FS51" s="244"/>
      <c r="FT51" s="244"/>
      <c r="FU51" s="244"/>
      <c r="FV51" s="244"/>
      <c r="FW51" s="244"/>
      <c r="FX51" s="244"/>
      <c r="FY51" s="244"/>
      <c r="FZ51" s="244"/>
      <c r="GA51" s="244"/>
      <c r="GB51" s="244"/>
      <c r="GC51" s="244"/>
      <c r="GD51" s="244"/>
      <c r="GE51" s="244"/>
      <c r="GF51" s="244"/>
      <c r="GG51" s="244"/>
      <c r="GH51" s="244"/>
      <c r="GI51" s="244"/>
      <c r="GJ51" s="244"/>
      <c r="GK51" s="244"/>
      <c r="GL51" s="244"/>
      <c r="GM51" s="244"/>
      <c r="GN51" s="244"/>
      <c r="GO51" s="244"/>
      <c r="GP51" s="244"/>
      <c r="GQ51" s="244"/>
      <c r="GR51" s="244"/>
      <c r="GS51" s="244"/>
      <c r="GT51" s="244"/>
      <c r="GU51" s="244"/>
      <c r="GV51" s="244"/>
      <c r="GW51" s="244"/>
      <c r="GX51" s="244"/>
      <c r="GY51" s="244"/>
      <c r="GZ51" s="244"/>
      <c r="HA51" s="244"/>
      <c r="HB51" s="244"/>
      <c r="HC51" s="244"/>
      <c r="HD51" s="244"/>
      <c r="HE51" s="244"/>
      <c r="HF51" s="244"/>
      <c r="HG51" s="244"/>
      <c r="HH51" s="244"/>
      <c r="HI51" s="244"/>
      <c r="HJ51" s="244"/>
      <c r="HK51" s="244"/>
      <c r="HL51" s="244"/>
      <c r="HM51" s="244"/>
      <c r="HN51" s="244"/>
      <c r="HO51" s="244"/>
      <c r="HP51" s="244"/>
      <c r="HQ51" s="244"/>
      <c r="HR51" s="244"/>
      <c r="HS51" s="244"/>
      <c r="HT51" s="244"/>
      <c r="HU51" s="244"/>
      <c r="HV51" s="244"/>
      <c r="HW51" s="244"/>
      <c r="HX51" s="244"/>
      <c r="HY51" s="244"/>
      <c r="HZ51" s="244"/>
      <c r="IA51" s="244"/>
      <c r="IB51" s="244"/>
      <c r="IC51" s="244"/>
      <c r="ID51" s="244"/>
      <c r="IE51" s="244"/>
      <c r="IF51" s="244"/>
      <c r="IG51" s="244"/>
      <c r="IH51" s="244"/>
      <c r="II51" s="244"/>
      <c r="IJ51" s="244"/>
      <c r="IK51" s="244"/>
      <c r="IL51" s="244"/>
      <c r="IM51" s="244"/>
      <c r="IN51" s="244"/>
    </row>
    <row r="52" spans="1:17" ht="16.5" customHeight="1">
      <c r="A52" s="246" t="s">
        <v>220</v>
      </c>
      <c r="B52" s="356" t="s">
        <v>125</v>
      </c>
      <c r="C52" s="343">
        <f>D52+E52+F52+G52+H52</f>
        <v>6173</v>
      </c>
      <c r="D52" s="249">
        <v>982</v>
      </c>
      <c r="E52" s="277">
        <v>6</v>
      </c>
      <c r="F52" s="357">
        <v>0</v>
      </c>
      <c r="G52" s="249">
        <v>4060</v>
      </c>
      <c r="H52" s="250">
        <v>1125</v>
      </c>
      <c r="I52" s="251">
        <v>497</v>
      </c>
      <c r="J52" s="252"/>
      <c r="K52" s="252">
        <f t="shared" si="13"/>
        <v>5676</v>
      </c>
      <c r="L52" s="344">
        <v>485</v>
      </c>
      <c r="M52" s="346">
        <v>6</v>
      </c>
      <c r="N52" s="357">
        <v>0</v>
      </c>
      <c r="O52" s="249">
        <v>4060</v>
      </c>
      <c r="P52" s="347">
        <v>1125</v>
      </c>
      <c r="Q52" s="227"/>
    </row>
    <row r="53" spans="1:17" ht="16.5" customHeight="1">
      <c r="A53" s="320" t="s">
        <v>221</v>
      </c>
      <c r="B53" s="255"/>
      <c r="C53" s="343">
        <f>+SUM(C54:C60)</f>
        <v>638</v>
      </c>
      <c r="D53" s="249">
        <f>+SUM(D54:D60)</f>
        <v>329</v>
      </c>
      <c r="E53" s="257">
        <v>0</v>
      </c>
      <c r="F53" s="257">
        <v>0</v>
      </c>
      <c r="G53" s="249">
        <f>+SUM(G54:G60)</f>
        <v>155</v>
      </c>
      <c r="H53" s="249">
        <f>+SUM(H54:H60)</f>
        <v>154</v>
      </c>
      <c r="I53" s="282">
        <f>+SUM(I54:I60)</f>
        <v>329</v>
      </c>
      <c r="J53" s="248"/>
      <c r="K53" s="248">
        <f t="shared" si="13"/>
        <v>309</v>
      </c>
      <c r="L53" s="257">
        <v>0</v>
      </c>
      <c r="M53" s="257">
        <v>0</v>
      </c>
      <c r="N53" s="257">
        <v>0</v>
      </c>
      <c r="O53" s="249">
        <f>+SUM(O54:O60)</f>
        <v>155</v>
      </c>
      <c r="P53" s="253">
        <f>+SUM(P54:P60)</f>
        <v>154</v>
      </c>
      <c r="Q53" s="227"/>
    </row>
    <row r="54" spans="1:17" ht="16.5" customHeight="1">
      <c r="A54" s="322"/>
      <c r="B54" s="255" t="s">
        <v>126</v>
      </c>
      <c r="C54" s="324">
        <v>0</v>
      </c>
      <c r="D54" s="257">
        <v>0</v>
      </c>
      <c r="E54" s="257">
        <v>0</v>
      </c>
      <c r="F54" s="257">
        <v>0</v>
      </c>
      <c r="G54" s="257">
        <v>0</v>
      </c>
      <c r="H54" s="328">
        <v>0</v>
      </c>
      <c r="I54" s="326">
        <v>0</v>
      </c>
      <c r="J54" s="256"/>
      <c r="K54" s="257">
        <v>0</v>
      </c>
      <c r="L54" s="257">
        <v>0</v>
      </c>
      <c r="M54" s="257">
        <v>0</v>
      </c>
      <c r="N54" s="257">
        <v>0</v>
      </c>
      <c r="O54" s="257">
        <v>0</v>
      </c>
      <c r="P54" s="338">
        <v>0</v>
      </c>
      <c r="Q54" s="227"/>
    </row>
    <row r="55" spans="1:17" ht="16.5" customHeight="1">
      <c r="A55" s="322"/>
      <c r="B55" s="255" t="s">
        <v>127</v>
      </c>
      <c r="C55" s="311">
        <f>D55+E55+F55+G55+H55</f>
        <v>52</v>
      </c>
      <c r="D55" s="257">
        <v>0</v>
      </c>
      <c r="E55" s="257">
        <v>0</v>
      </c>
      <c r="F55" s="257">
        <v>0</v>
      </c>
      <c r="G55" s="257">
        <v>0</v>
      </c>
      <c r="H55" s="262">
        <v>52</v>
      </c>
      <c r="I55" s="326">
        <v>0</v>
      </c>
      <c r="J55" s="256"/>
      <c r="K55" s="256">
        <f t="shared" si="13"/>
        <v>52</v>
      </c>
      <c r="L55" s="257">
        <v>0</v>
      </c>
      <c r="M55" s="257">
        <v>0</v>
      </c>
      <c r="N55" s="257">
        <v>0</v>
      </c>
      <c r="O55" s="257">
        <v>0</v>
      </c>
      <c r="P55" s="263">
        <v>52</v>
      </c>
      <c r="Q55" s="227"/>
    </row>
    <row r="56" spans="1:17" ht="16.5" customHeight="1">
      <c r="A56" s="322"/>
      <c r="B56" s="255" t="s">
        <v>128</v>
      </c>
      <c r="C56" s="311">
        <f>D56+E56+F56+G56+H56</f>
        <v>155</v>
      </c>
      <c r="D56" s="257">
        <v>0</v>
      </c>
      <c r="E56" s="257">
        <v>0</v>
      </c>
      <c r="F56" s="257">
        <v>0</v>
      </c>
      <c r="G56" s="262">
        <v>155</v>
      </c>
      <c r="H56" s="328">
        <v>0</v>
      </c>
      <c r="I56" s="326">
        <v>0</v>
      </c>
      <c r="J56" s="256"/>
      <c r="K56" s="256">
        <f t="shared" si="13"/>
        <v>155</v>
      </c>
      <c r="L56" s="257">
        <v>0</v>
      </c>
      <c r="M56" s="257">
        <v>0</v>
      </c>
      <c r="N56" s="257">
        <v>0</v>
      </c>
      <c r="O56" s="262">
        <v>155</v>
      </c>
      <c r="P56" s="338">
        <v>0</v>
      </c>
      <c r="Q56" s="227"/>
    </row>
    <row r="57" spans="1:17" ht="16.5" customHeight="1">
      <c r="A57" s="322"/>
      <c r="B57" s="255" t="s">
        <v>129</v>
      </c>
      <c r="C57" s="324">
        <v>0</v>
      </c>
      <c r="D57" s="257">
        <v>0</v>
      </c>
      <c r="E57" s="257">
        <v>0</v>
      </c>
      <c r="F57" s="257">
        <v>0</v>
      </c>
      <c r="G57" s="257">
        <v>0</v>
      </c>
      <c r="H57" s="328">
        <v>0</v>
      </c>
      <c r="I57" s="326">
        <v>0</v>
      </c>
      <c r="J57" s="256"/>
      <c r="K57" s="257">
        <v>0</v>
      </c>
      <c r="L57" s="257">
        <v>0</v>
      </c>
      <c r="M57" s="257">
        <v>0</v>
      </c>
      <c r="N57" s="257">
        <v>0</v>
      </c>
      <c r="O57" s="257">
        <v>0</v>
      </c>
      <c r="P57" s="338">
        <v>0</v>
      </c>
      <c r="Q57" s="227"/>
    </row>
    <row r="58" spans="1:17" ht="16.5" customHeight="1">
      <c r="A58" s="322"/>
      <c r="B58" s="255" t="s">
        <v>130</v>
      </c>
      <c r="C58" s="311">
        <f>D58+E58+F58+G58+H58</f>
        <v>431</v>
      </c>
      <c r="D58" s="262">
        <v>329</v>
      </c>
      <c r="E58" s="257">
        <v>0</v>
      </c>
      <c r="F58" s="257">
        <v>0</v>
      </c>
      <c r="G58" s="257">
        <v>0</v>
      </c>
      <c r="H58" s="262">
        <v>102</v>
      </c>
      <c r="I58" s="348">
        <v>329</v>
      </c>
      <c r="J58" s="256"/>
      <c r="K58" s="256">
        <f t="shared" si="13"/>
        <v>102</v>
      </c>
      <c r="L58" s="257">
        <v>0</v>
      </c>
      <c r="M58" s="257">
        <v>0</v>
      </c>
      <c r="N58" s="257">
        <v>0</v>
      </c>
      <c r="O58" s="257">
        <v>0</v>
      </c>
      <c r="P58" s="263">
        <v>102</v>
      </c>
      <c r="Q58" s="227"/>
    </row>
    <row r="59" spans="1:17" ht="16.5" customHeight="1">
      <c r="A59" s="322"/>
      <c r="B59" s="255" t="s">
        <v>131</v>
      </c>
      <c r="C59" s="324">
        <v>0</v>
      </c>
      <c r="D59" s="257">
        <v>0</v>
      </c>
      <c r="E59" s="257">
        <v>0</v>
      </c>
      <c r="F59" s="257">
        <v>0</v>
      </c>
      <c r="G59" s="257">
        <v>0</v>
      </c>
      <c r="H59" s="328">
        <v>0</v>
      </c>
      <c r="I59" s="326">
        <v>0</v>
      </c>
      <c r="J59" s="256"/>
      <c r="K59" s="257">
        <v>0</v>
      </c>
      <c r="L59" s="257">
        <v>0</v>
      </c>
      <c r="M59" s="257">
        <v>0</v>
      </c>
      <c r="N59" s="257">
        <v>0</v>
      </c>
      <c r="O59" s="257">
        <v>0</v>
      </c>
      <c r="P59" s="338">
        <v>0</v>
      </c>
      <c r="Q59" s="227"/>
    </row>
    <row r="60" spans="1:17" ht="16.5" customHeight="1">
      <c r="A60" s="358"/>
      <c r="B60" s="255" t="s">
        <v>132</v>
      </c>
      <c r="C60" s="324">
        <v>0</v>
      </c>
      <c r="D60" s="257">
        <v>0</v>
      </c>
      <c r="E60" s="257">
        <v>0</v>
      </c>
      <c r="F60" s="349">
        <v>0</v>
      </c>
      <c r="G60" s="349">
        <v>0</v>
      </c>
      <c r="H60" s="359">
        <v>0</v>
      </c>
      <c r="I60" s="350">
        <v>0</v>
      </c>
      <c r="J60" s="292"/>
      <c r="K60" s="349">
        <v>0</v>
      </c>
      <c r="L60" s="349">
        <v>0</v>
      </c>
      <c r="M60" s="349">
        <v>0</v>
      </c>
      <c r="N60" s="349">
        <v>0</v>
      </c>
      <c r="O60" s="257">
        <v>0</v>
      </c>
      <c r="P60" s="338">
        <v>0</v>
      </c>
      <c r="Q60" s="227"/>
    </row>
    <row r="61" spans="1:248" s="245" customFormat="1" ht="16.5" customHeight="1">
      <c r="A61" s="360" t="s">
        <v>222</v>
      </c>
      <c r="B61" s="351"/>
      <c r="C61" s="361">
        <f aca="true" t="shared" si="15" ref="C61:P61">+C62+C73+C77+C82</f>
        <v>3501</v>
      </c>
      <c r="D61" s="362">
        <f t="shared" si="15"/>
        <v>918</v>
      </c>
      <c r="E61" s="362">
        <f t="shared" si="15"/>
        <v>4</v>
      </c>
      <c r="F61" s="363">
        <v>0</v>
      </c>
      <c r="G61" s="271">
        <f t="shared" si="15"/>
        <v>2025</v>
      </c>
      <c r="H61" s="332">
        <f t="shared" si="15"/>
        <v>554</v>
      </c>
      <c r="I61" s="364">
        <f t="shared" si="15"/>
        <v>607</v>
      </c>
      <c r="J61" s="334">
        <f t="shared" si="15"/>
        <v>0</v>
      </c>
      <c r="K61" s="334">
        <f t="shared" si="15"/>
        <v>2894</v>
      </c>
      <c r="L61" s="271">
        <f t="shared" si="15"/>
        <v>311</v>
      </c>
      <c r="M61" s="271">
        <f t="shared" si="15"/>
        <v>4</v>
      </c>
      <c r="N61" s="365">
        <v>0</v>
      </c>
      <c r="O61" s="366">
        <f t="shared" si="15"/>
        <v>2025</v>
      </c>
      <c r="P61" s="367">
        <f t="shared" si="15"/>
        <v>554</v>
      </c>
      <c r="Q61" s="243"/>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244"/>
      <c r="DV61" s="244"/>
      <c r="DW61" s="244"/>
      <c r="DX61" s="244"/>
      <c r="DY61" s="244"/>
      <c r="DZ61" s="244"/>
      <c r="EA61" s="244"/>
      <c r="EB61" s="244"/>
      <c r="EC61" s="244"/>
      <c r="ED61" s="244"/>
      <c r="EE61" s="244"/>
      <c r="EF61" s="244"/>
      <c r="EG61" s="244"/>
      <c r="EH61" s="244"/>
      <c r="EI61" s="244"/>
      <c r="EJ61" s="244"/>
      <c r="EK61" s="244"/>
      <c r="EL61" s="244"/>
      <c r="EM61" s="244"/>
      <c r="EN61" s="244"/>
      <c r="EO61" s="244"/>
      <c r="EP61" s="244"/>
      <c r="EQ61" s="244"/>
      <c r="ER61" s="244"/>
      <c r="ES61" s="244"/>
      <c r="ET61" s="244"/>
      <c r="EU61" s="244"/>
      <c r="EV61" s="244"/>
      <c r="EW61" s="244"/>
      <c r="EX61" s="244"/>
      <c r="EY61" s="244"/>
      <c r="EZ61" s="244"/>
      <c r="FA61" s="244"/>
      <c r="FB61" s="244"/>
      <c r="FC61" s="244"/>
      <c r="FD61" s="244"/>
      <c r="FE61" s="244"/>
      <c r="FF61" s="244"/>
      <c r="FG61" s="244"/>
      <c r="FH61" s="244"/>
      <c r="FI61" s="244"/>
      <c r="FJ61" s="244"/>
      <c r="FK61" s="244"/>
      <c r="FL61" s="244"/>
      <c r="FM61" s="244"/>
      <c r="FN61" s="244"/>
      <c r="FO61" s="244"/>
      <c r="FP61" s="244"/>
      <c r="FQ61" s="244"/>
      <c r="FR61" s="244"/>
      <c r="FS61" s="244"/>
      <c r="FT61" s="244"/>
      <c r="FU61" s="244"/>
      <c r="FV61" s="244"/>
      <c r="FW61" s="244"/>
      <c r="FX61" s="244"/>
      <c r="FY61" s="244"/>
      <c r="FZ61" s="244"/>
      <c r="GA61" s="244"/>
      <c r="GB61" s="244"/>
      <c r="GC61" s="244"/>
      <c r="GD61" s="244"/>
      <c r="GE61" s="244"/>
      <c r="GF61" s="244"/>
      <c r="GG61" s="244"/>
      <c r="GH61" s="244"/>
      <c r="GI61" s="244"/>
      <c r="GJ61" s="244"/>
      <c r="GK61" s="244"/>
      <c r="GL61" s="244"/>
      <c r="GM61" s="244"/>
      <c r="GN61" s="244"/>
      <c r="GO61" s="244"/>
      <c r="GP61" s="244"/>
      <c r="GQ61" s="244"/>
      <c r="GR61" s="244"/>
      <c r="GS61" s="244"/>
      <c r="GT61" s="244"/>
      <c r="GU61" s="244"/>
      <c r="GV61" s="244"/>
      <c r="GW61" s="244"/>
      <c r="GX61" s="244"/>
      <c r="GY61" s="244"/>
      <c r="GZ61" s="244"/>
      <c r="HA61" s="244"/>
      <c r="HB61" s="244"/>
      <c r="HC61" s="244"/>
      <c r="HD61" s="244"/>
      <c r="HE61" s="244"/>
      <c r="HF61" s="244"/>
      <c r="HG61" s="244"/>
      <c r="HH61" s="244"/>
      <c r="HI61" s="244"/>
      <c r="HJ61" s="244"/>
      <c r="HK61" s="244"/>
      <c r="HL61" s="244"/>
      <c r="HM61" s="244"/>
      <c r="HN61" s="244"/>
      <c r="HO61" s="244"/>
      <c r="HP61" s="244"/>
      <c r="HQ61" s="244"/>
      <c r="HR61" s="244"/>
      <c r="HS61" s="244"/>
      <c r="HT61" s="244"/>
      <c r="HU61" s="244"/>
      <c r="HV61" s="244"/>
      <c r="HW61" s="244"/>
      <c r="HX61" s="244"/>
      <c r="HY61" s="244"/>
      <c r="HZ61" s="244"/>
      <c r="IA61" s="244"/>
      <c r="IB61" s="244"/>
      <c r="IC61" s="244"/>
      <c r="ID61" s="244"/>
      <c r="IE61" s="244"/>
      <c r="IF61" s="244"/>
      <c r="IG61" s="244"/>
      <c r="IH61" s="244"/>
      <c r="II61" s="244"/>
      <c r="IJ61" s="244"/>
      <c r="IK61" s="244"/>
      <c r="IL61" s="244"/>
      <c r="IM61" s="244"/>
      <c r="IN61" s="244"/>
    </row>
    <row r="62" spans="1:17" ht="16.5" customHeight="1">
      <c r="A62" s="320" t="s">
        <v>223</v>
      </c>
      <c r="B62" s="255"/>
      <c r="C62" s="343">
        <f>+SUM(C63:C67)</f>
        <v>1199</v>
      </c>
      <c r="D62" s="262">
        <f>SUM(D63:D67)</f>
        <v>360</v>
      </c>
      <c r="E62" s="257">
        <v>0</v>
      </c>
      <c r="F62" s="257">
        <v>0</v>
      </c>
      <c r="G62" s="262">
        <f>SUM(G63:G67)</f>
        <v>631</v>
      </c>
      <c r="H62" s="262">
        <f>SUM(H63:H67)</f>
        <v>208</v>
      </c>
      <c r="I62" s="323">
        <f>SUM(I63:I67)</f>
        <v>360</v>
      </c>
      <c r="J62" s="256"/>
      <c r="K62" s="256">
        <f t="shared" si="13"/>
        <v>839</v>
      </c>
      <c r="L62" s="257">
        <v>0</v>
      </c>
      <c r="M62" s="257">
        <v>0</v>
      </c>
      <c r="N62" s="257">
        <v>0</v>
      </c>
      <c r="O62" s="262">
        <f>SUM(O63:O67)</f>
        <v>631</v>
      </c>
      <c r="P62" s="342">
        <f>SUM(P63:P67)</f>
        <v>208</v>
      </c>
      <c r="Q62" s="227"/>
    </row>
    <row r="63" spans="1:17" ht="16.5" customHeight="1">
      <c r="A63" s="322"/>
      <c r="B63" s="255" t="s">
        <v>133</v>
      </c>
      <c r="C63" s="311">
        <f>D63+E63+F63+G63+H63</f>
        <v>384</v>
      </c>
      <c r="D63" s="257">
        <v>0</v>
      </c>
      <c r="E63" s="257">
        <v>0</v>
      </c>
      <c r="F63" s="257">
        <v>0</v>
      </c>
      <c r="G63" s="262">
        <v>286</v>
      </c>
      <c r="H63" s="259">
        <v>98</v>
      </c>
      <c r="I63" s="326">
        <v>0</v>
      </c>
      <c r="J63" s="261"/>
      <c r="K63" s="261">
        <f t="shared" si="13"/>
        <v>384</v>
      </c>
      <c r="L63" s="257">
        <v>0</v>
      </c>
      <c r="M63" s="257">
        <v>0</v>
      </c>
      <c r="N63" s="257">
        <v>0</v>
      </c>
      <c r="O63" s="262">
        <v>286</v>
      </c>
      <c r="P63" s="263">
        <v>98</v>
      </c>
      <c r="Q63" s="227"/>
    </row>
    <row r="64" spans="1:17" ht="16.5" customHeight="1">
      <c r="A64" s="322"/>
      <c r="B64" s="255" t="s">
        <v>134</v>
      </c>
      <c r="C64" s="311">
        <f>D64+E64+F64+G64+H64</f>
        <v>158</v>
      </c>
      <c r="D64" s="257">
        <v>0</v>
      </c>
      <c r="E64" s="257">
        <v>0</v>
      </c>
      <c r="F64" s="257">
        <v>0</v>
      </c>
      <c r="G64" s="262">
        <v>99</v>
      </c>
      <c r="H64" s="259">
        <v>59</v>
      </c>
      <c r="I64" s="326">
        <v>0</v>
      </c>
      <c r="J64" s="261"/>
      <c r="K64" s="261">
        <f t="shared" si="13"/>
        <v>158</v>
      </c>
      <c r="L64" s="257">
        <v>0</v>
      </c>
      <c r="M64" s="257">
        <v>0</v>
      </c>
      <c r="N64" s="257">
        <v>0</v>
      </c>
      <c r="O64" s="262">
        <v>99</v>
      </c>
      <c r="P64" s="263">
        <v>59</v>
      </c>
      <c r="Q64" s="227"/>
    </row>
    <row r="65" spans="1:17" ht="16.5" customHeight="1">
      <c r="A65" s="322"/>
      <c r="B65" s="255" t="s">
        <v>135</v>
      </c>
      <c r="C65" s="311">
        <f>D65+E65+F65+G65+H65</f>
        <v>360</v>
      </c>
      <c r="D65" s="262">
        <v>360</v>
      </c>
      <c r="E65" s="257">
        <v>0</v>
      </c>
      <c r="F65" s="257">
        <v>0</v>
      </c>
      <c r="G65" s="257">
        <v>0</v>
      </c>
      <c r="H65" s="328">
        <v>0</v>
      </c>
      <c r="I65" s="348">
        <v>360</v>
      </c>
      <c r="J65" s="261"/>
      <c r="K65" s="257">
        <v>0</v>
      </c>
      <c r="L65" s="257">
        <v>0</v>
      </c>
      <c r="M65" s="257">
        <v>0</v>
      </c>
      <c r="N65" s="257">
        <v>0</v>
      </c>
      <c r="O65" s="257">
        <v>0</v>
      </c>
      <c r="P65" s="338">
        <v>0</v>
      </c>
      <c r="Q65" s="227"/>
    </row>
    <row r="66" spans="1:17" ht="16.5" customHeight="1">
      <c r="A66" s="322"/>
      <c r="B66" s="255" t="s">
        <v>136</v>
      </c>
      <c r="C66" s="311">
        <f>D66+E66+F66+G66+H66</f>
        <v>165</v>
      </c>
      <c r="D66" s="257">
        <v>0</v>
      </c>
      <c r="E66" s="257">
        <v>0</v>
      </c>
      <c r="F66" s="257">
        <v>0</v>
      </c>
      <c r="G66" s="262">
        <v>165</v>
      </c>
      <c r="H66" s="328">
        <v>0</v>
      </c>
      <c r="I66" s="326">
        <v>0</v>
      </c>
      <c r="J66" s="261"/>
      <c r="K66" s="261">
        <f t="shared" si="13"/>
        <v>165</v>
      </c>
      <c r="L66" s="257">
        <v>0</v>
      </c>
      <c r="M66" s="257">
        <v>0</v>
      </c>
      <c r="N66" s="257">
        <v>0</v>
      </c>
      <c r="O66" s="262">
        <v>165</v>
      </c>
      <c r="P66" s="338">
        <v>0</v>
      </c>
      <c r="Q66" s="227"/>
    </row>
    <row r="67" spans="1:17" ht="16.5" customHeight="1">
      <c r="A67" s="368"/>
      <c r="B67" s="369" t="s">
        <v>137</v>
      </c>
      <c r="C67" s="370">
        <f>D67+E67+F67+G67+H67</f>
        <v>132</v>
      </c>
      <c r="D67" s="371">
        <v>0</v>
      </c>
      <c r="E67" s="349">
        <v>0</v>
      </c>
      <c r="F67" s="349">
        <v>0</v>
      </c>
      <c r="G67" s="289">
        <v>81</v>
      </c>
      <c r="H67" s="289">
        <v>51</v>
      </c>
      <c r="I67" s="350">
        <v>0</v>
      </c>
      <c r="J67" s="292"/>
      <c r="K67" s="292">
        <f t="shared" si="13"/>
        <v>132</v>
      </c>
      <c r="L67" s="349">
        <v>0</v>
      </c>
      <c r="M67" s="349">
        <v>0</v>
      </c>
      <c r="N67" s="266">
        <v>0</v>
      </c>
      <c r="O67" s="372">
        <v>81</v>
      </c>
      <c r="P67" s="267">
        <v>51</v>
      </c>
      <c r="Q67" s="227"/>
    </row>
    <row r="68" spans="1:16" ht="16.5" customHeight="1">
      <c r="A68" s="373"/>
      <c r="B68" s="374"/>
      <c r="C68" s="258"/>
      <c r="D68" s="258"/>
      <c r="E68" s="258"/>
      <c r="F68" s="258"/>
      <c r="G68" s="258"/>
      <c r="H68" s="258"/>
      <c r="I68" s="258"/>
      <c r="J68" s="258"/>
      <c r="K68" s="258"/>
      <c r="L68" s="258"/>
      <c r="M68" s="258"/>
      <c r="N68" s="258"/>
      <c r="O68" s="258"/>
      <c r="P68" s="375"/>
    </row>
    <row r="69" spans="1:16" ht="16.5" customHeight="1">
      <c r="A69" s="373"/>
      <c r="B69" s="376"/>
      <c r="C69" s="377"/>
      <c r="D69" s="377"/>
      <c r="E69" s="377"/>
      <c r="F69" s="377"/>
      <c r="G69" s="377"/>
      <c r="H69" s="258"/>
      <c r="I69" s="377"/>
      <c r="J69" s="377"/>
      <c r="K69" s="377"/>
      <c r="L69" s="377"/>
      <c r="M69" s="759" t="s">
        <v>259</v>
      </c>
      <c r="N69" s="759"/>
      <c r="O69" s="759"/>
      <c r="P69" s="759"/>
    </row>
    <row r="70" spans="1:16" ht="16.5" customHeight="1">
      <c r="A70" s="739" t="s">
        <v>189</v>
      </c>
      <c r="B70" s="760" t="s">
        <v>190</v>
      </c>
      <c r="C70" s="744" t="s">
        <v>242</v>
      </c>
      <c r="D70" s="745"/>
      <c r="E70" s="745"/>
      <c r="F70" s="745"/>
      <c r="G70" s="745"/>
      <c r="H70" s="763"/>
      <c r="I70" s="736" t="s">
        <v>246</v>
      </c>
      <c r="J70" s="226"/>
      <c r="K70" s="744" t="s">
        <v>243</v>
      </c>
      <c r="L70" s="745"/>
      <c r="M70" s="745"/>
      <c r="N70" s="745"/>
      <c r="O70" s="745"/>
      <c r="P70" s="746"/>
    </row>
    <row r="71" spans="1:16" ht="16.5" customHeight="1">
      <c r="A71" s="740"/>
      <c r="B71" s="761"/>
      <c r="C71" s="764"/>
      <c r="D71" s="765"/>
      <c r="E71" s="765"/>
      <c r="F71" s="765"/>
      <c r="G71" s="765"/>
      <c r="H71" s="766"/>
      <c r="I71" s="737"/>
      <c r="J71" s="229" t="s">
        <v>97</v>
      </c>
      <c r="K71" s="764"/>
      <c r="L71" s="765"/>
      <c r="M71" s="765"/>
      <c r="N71" s="765"/>
      <c r="O71" s="765"/>
      <c r="P71" s="767"/>
    </row>
    <row r="72" spans="1:16" ht="16.5" customHeight="1">
      <c r="A72" s="741"/>
      <c r="B72" s="762"/>
      <c r="C72" s="378" t="s">
        <v>95</v>
      </c>
      <c r="D72" s="379" t="s">
        <v>96</v>
      </c>
      <c r="E72" s="379" t="s">
        <v>88</v>
      </c>
      <c r="F72" s="379" t="s">
        <v>97</v>
      </c>
      <c r="G72" s="380" t="s">
        <v>260</v>
      </c>
      <c r="H72" s="381" t="s">
        <v>248</v>
      </c>
      <c r="I72" s="738"/>
      <c r="J72" s="382" t="s">
        <v>244</v>
      </c>
      <c r="K72" s="378" t="s">
        <v>95</v>
      </c>
      <c r="L72" s="379" t="s">
        <v>96</v>
      </c>
      <c r="M72" s="379" t="s">
        <v>88</v>
      </c>
      <c r="N72" s="379" t="s">
        <v>97</v>
      </c>
      <c r="O72" s="380" t="s">
        <v>260</v>
      </c>
      <c r="P72" s="383" t="s">
        <v>248</v>
      </c>
    </row>
    <row r="73" spans="1:16" ht="16.5" customHeight="1">
      <c r="A73" s="322" t="s">
        <v>261</v>
      </c>
      <c r="B73" s="247"/>
      <c r="C73" s="384">
        <f>D73+E73+F73+G73+H73</f>
        <v>1727</v>
      </c>
      <c r="D73" s="249">
        <f>SUM(D74:D76)</f>
        <v>558</v>
      </c>
      <c r="E73" s="249">
        <f>SUM(E74:E76)</f>
        <v>4</v>
      </c>
      <c r="F73" s="257">
        <v>0</v>
      </c>
      <c r="G73" s="249">
        <f>SUM(G74:G76)</f>
        <v>951</v>
      </c>
      <c r="H73" s="250">
        <f>SUM(H74:H76)</f>
        <v>214</v>
      </c>
      <c r="I73" s="323">
        <f>SUM(I74:I78)</f>
        <v>247</v>
      </c>
      <c r="J73" s="252"/>
      <c r="K73" s="252">
        <f aca="true" t="shared" si="16" ref="K73:K83">SUM(L73:P73)</f>
        <v>1480</v>
      </c>
      <c r="L73" s="250">
        <f>SUM(L74:L76)</f>
        <v>311</v>
      </c>
      <c r="M73" s="250">
        <f>SUM(M74:M76)</f>
        <v>4</v>
      </c>
      <c r="N73" s="257">
        <v>0</v>
      </c>
      <c r="O73" s="249">
        <f>SUM(O74:O76)</f>
        <v>951</v>
      </c>
      <c r="P73" s="385">
        <f>SUM(P74:P76)</f>
        <v>214</v>
      </c>
    </row>
    <row r="74" spans="1:16" ht="16.5" customHeight="1">
      <c r="A74" s="254"/>
      <c r="B74" s="255" t="s">
        <v>138</v>
      </c>
      <c r="C74" s="311">
        <f>D74+E74+F74+G74+H74</f>
        <v>739</v>
      </c>
      <c r="D74" s="262">
        <v>311</v>
      </c>
      <c r="E74" s="257">
        <v>0</v>
      </c>
      <c r="F74" s="257">
        <v>0</v>
      </c>
      <c r="G74" s="262">
        <v>368</v>
      </c>
      <c r="H74" s="259">
        <v>60</v>
      </c>
      <c r="I74" s="326">
        <v>0</v>
      </c>
      <c r="J74" s="261"/>
      <c r="K74" s="261">
        <f t="shared" si="16"/>
        <v>739</v>
      </c>
      <c r="L74" s="259">
        <v>311</v>
      </c>
      <c r="M74" s="257">
        <v>0</v>
      </c>
      <c r="N74" s="257">
        <v>0</v>
      </c>
      <c r="O74" s="262">
        <v>368</v>
      </c>
      <c r="P74" s="386">
        <v>60</v>
      </c>
    </row>
    <row r="75" spans="1:16" ht="16.5" customHeight="1">
      <c r="A75" s="254"/>
      <c r="B75" s="255" t="s">
        <v>139</v>
      </c>
      <c r="C75" s="311">
        <f>D75+E75+F75+G75+H75</f>
        <v>988</v>
      </c>
      <c r="D75" s="262">
        <v>247</v>
      </c>
      <c r="E75" s="262">
        <v>4</v>
      </c>
      <c r="F75" s="257">
        <v>0</v>
      </c>
      <c r="G75" s="262">
        <v>583</v>
      </c>
      <c r="H75" s="259">
        <v>154</v>
      </c>
      <c r="I75" s="348">
        <v>247</v>
      </c>
      <c r="J75" s="261"/>
      <c r="K75" s="261">
        <f t="shared" si="16"/>
        <v>741</v>
      </c>
      <c r="L75" s="257">
        <v>0</v>
      </c>
      <c r="M75" s="259">
        <v>4</v>
      </c>
      <c r="N75" s="257">
        <v>0</v>
      </c>
      <c r="O75" s="262">
        <v>583</v>
      </c>
      <c r="P75" s="386">
        <v>154</v>
      </c>
    </row>
    <row r="76" spans="1:16" ht="16.5" customHeight="1">
      <c r="A76" s="254"/>
      <c r="B76" s="255" t="s">
        <v>140</v>
      </c>
      <c r="C76" s="324">
        <v>0</v>
      </c>
      <c r="D76" s="272">
        <v>0</v>
      </c>
      <c r="E76" s="272">
        <v>0</v>
      </c>
      <c r="F76" s="272">
        <v>0</v>
      </c>
      <c r="G76" s="272">
        <v>0</v>
      </c>
      <c r="H76" s="325">
        <v>0</v>
      </c>
      <c r="I76" s="387">
        <v>0</v>
      </c>
      <c r="J76" s="388"/>
      <c r="K76" s="272">
        <v>0</v>
      </c>
      <c r="L76" s="272">
        <v>0</v>
      </c>
      <c r="M76" s="272">
        <v>0</v>
      </c>
      <c r="N76" s="272">
        <v>0</v>
      </c>
      <c r="O76" s="272">
        <v>0</v>
      </c>
      <c r="P76" s="338">
        <v>0</v>
      </c>
    </row>
    <row r="77" spans="1:16" ht="16.5" customHeight="1">
      <c r="A77" s="246" t="s">
        <v>262</v>
      </c>
      <c r="B77" s="247"/>
      <c r="C77" s="343">
        <f>D77+E77+F77+G77+H77</f>
        <v>370</v>
      </c>
      <c r="D77" s="257">
        <v>0</v>
      </c>
      <c r="E77" s="257">
        <v>0</v>
      </c>
      <c r="F77" s="257">
        <v>0</v>
      </c>
      <c r="G77" s="262">
        <f>SUM(G78:G81)</f>
        <v>238</v>
      </c>
      <c r="H77" s="262">
        <f>SUM(H78:H81)</f>
        <v>132</v>
      </c>
      <c r="I77" s="326">
        <v>0</v>
      </c>
      <c r="J77" s="256"/>
      <c r="K77" s="256">
        <f t="shared" si="16"/>
        <v>370</v>
      </c>
      <c r="L77" s="257">
        <v>0</v>
      </c>
      <c r="M77" s="257">
        <v>0</v>
      </c>
      <c r="N77" s="257">
        <v>0</v>
      </c>
      <c r="O77" s="262">
        <f>SUM(O78:O81)</f>
        <v>238</v>
      </c>
      <c r="P77" s="253">
        <f>SUM(P78:P81)</f>
        <v>132</v>
      </c>
    </row>
    <row r="78" spans="1:16" ht="16.5" customHeight="1">
      <c r="A78" s="254"/>
      <c r="B78" s="255" t="s">
        <v>141</v>
      </c>
      <c r="C78" s="311">
        <f>D78+E78+F78+G78+H78</f>
        <v>305</v>
      </c>
      <c r="D78" s="257">
        <v>0</v>
      </c>
      <c r="E78" s="257">
        <v>0</v>
      </c>
      <c r="F78" s="257">
        <v>0</v>
      </c>
      <c r="G78" s="262">
        <v>208</v>
      </c>
      <c r="H78" s="259">
        <v>97</v>
      </c>
      <c r="I78" s="326">
        <v>0</v>
      </c>
      <c r="J78" s="261"/>
      <c r="K78" s="261">
        <f t="shared" si="16"/>
        <v>305</v>
      </c>
      <c r="L78" s="257">
        <v>0</v>
      </c>
      <c r="M78" s="257">
        <v>0</v>
      </c>
      <c r="N78" s="257">
        <v>0</v>
      </c>
      <c r="O78" s="262">
        <v>208</v>
      </c>
      <c r="P78" s="386">
        <v>97</v>
      </c>
    </row>
    <row r="79" spans="1:16" ht="16.5" customHeight="1">
      <c r="A79" s="254"/>
      <c r="B79" s="255" t="s">
        <v>142</v>
      </c>
      <c r="C79" s="324">
        <v>0</v>
      </c>
      <c r="D79" s="257">
        <v>0</v>
      </c>
      <c r="E79" s="257">
        <v>0</v>
      </c>
      <c r="F79" s="257">
        <v>0</v>
      </c>
      <c r="G79" s="257">
        <v>0</v>
      </c>
      <c r="H79" s="328">
        <v>0</v>
      </c>
      <c r="I79" s="326">
        <v>0</v>
      </c>
      <c r="J79" s="261"/>
      <c r="K79" s="257">
        <v>0</v>
      </c>
      <c r="L79" s="257">
        <v>0</v>
      </c>
      <c r="M79" s="257">
        <v>0</v>
      </c>
      <c r="N79" s="257">
        <v>0</v>
      </c>
      <c r="O79" s="257">
        <v>0</v>
      </c>
      <c r="P79" s="338">
        <v>0</v>
      </c>
    </row>
    <row r="80" spans="1:16" ht="16.5" customHeight="1">
      <c r="A80" s="254"/>
      <c r="B80" s="255" t="s">
        <v>143</v>
      </c>
      <c r="C80" s="311">
        <f>D80+E80+F80+G80+H80</f>
        <v>65</v>
      </c>
      <c r="D80" s="257">
        <v>0</v>
      </c>
      <c r="E80" s="257">
        <v>0</v>
      </c>
      <c r="F80" s="257">
        <v>0</v>
      </c>
      <c r="G80" s="262">
        <v>30</v>
      </c>
      <c r="H80" s="259">
        <v>35</v>
      </c>
      <c r="I80" s="326">
        <v>0</v>
      </c>
      <c r="J80" s="261"/>
      <c r="K80" s="261">
        <f t="shared" si="16"/>
        <v>65</v>
      </c>
      <c r="L80" s="257">
        <v>0</v>
      </c>
      <c r="M80" s="257">
        <v>0</v>
      </c>
      <c r="N80" s="257">
        <v>0</v>
      </c>
      <c r="O80" s="262">
        <v>30</v>
      </c>
      <c r="P80" s="386">
        <v>35</v>
      </c>
    </row>
    <row r="81" spans="1:16" ht="16.5" customHeight="1">
      <c r="A81" s="389"/>
      <c r="B81" s="255" t="s">
        <v>144</v>
      </c>
      <c r="C81" s="390">
        <v>0</v>
      </c>
      <c r="D81" s="272">
        <v>0</v>
      </c>
      <c r="E81" s="272">
        <v>0</v>
      </c>
      <c r="F81" s="272">
        <v>0</v>
      </c>
      <c r="G81" s="272">
        <v>0</v>
      </c>
      <c r="H81" s="325">
        <v>0</v>
      </c>
      <c r="I81" s="387">
        <v>0</v>
      </c>
      <c r="J81" s="388"/>
      <c r="K81" s="272">
        <v>0</v>
      </c>
      <c r="L81" s="272">
        <v>0</v>
      </c>
      <c r="M81" s="272">
        <v>0</v>
      </c>
      <c r="N81" s="272">
        <v>0</v>
      </c>
      <c r="O81" s="272">
        <v>0</v>
      </c>
      <c r="P81" s="327">
        <v>0</v>
      </c>
    </row>
    <row r="82" spans="1:16" ht="16.5" customHeight="1">
      <c r="A82" s="322" t="s">
        <v>263</v>
      </c>
      <c r="B82" s="247"/>
      <c r="C82" s="311">
        <f>D82+E82+F82+G82+H82</f>
        <v>205</v>
      </c>
      <c r="D82" s="257">
        <v>0</v>
      </c>
      <c r="E82" s="257">
        <v>0</v>
      </c>
      <c r="F82" s="257">
        <v>0</v>
      </c>
      <c r="G82" s="262">
        <f>SUM(G83:G87)</f>
        <v>205</v>
      </c>
      <c r="H82" s="328">
        <v>0</v>
      </c>
      <c r="I82" s="326">
        <v>0</v>
      </c>
      <c r="J82" s="256"/>
      <c r="K82" s="256">
        <f t="shared" si="16"/>
        <v>205</v>
      </c>
      <c r="L82" s="257">
        <v>0</v>
      </c>
      <c r="M82" s="257">
        <v>0</v>
      </c>
      <c r="N82" s="257">
        <v>0</v>
      </c>
      <c r="O82" s="262">
        <f>SUM(O83:O87)</f>
        <v>205</v>
      </c>
      <c r="P82" s="338">
        <v>0</v>
      </c>
    </row>
    <row r="83" spans="1:16" ht="16.5" customHeight="1">
      <c r="A83" s="254"/>
      <c r="B83" s="255" t="s">
        <v>145</v>
      </c>
      <c r="C83" s="311">
        <f>D83+E83+F83+G83+H83</f>
        <v>205</v>
      </c>
      <c r="D83" s="257">
        <v>0</v>
      </c>
      <c r="E83" s="257">
        <v>0</v>
      </c>
      <c r="F83" s="257">
        <v>0</v>
      </c>
      <c r="G83" s="262">
        <v>205</v>
      </c>
      <c r="H83" s="328">
        <v>0</v>
      </c>
      <c r="I83" s="326">
        <v>0</v>
      </c>
      <c r="J83" s="261"/>
      <c r="K83" s="261">
        <f t="shared" si="16"/>
        <v>205</v>
      </c>
      <c r="L83" s="257">
        <v>0</v>
      </c>
      <c r="M83" s="257">
        <v>0</v>
      </c>
      <c r="N83" s="257">
        <v>0</v>
      </c>
      <c r="O83" s="262">
        <v>205</v>
      </c>
      <c r="P83" s="338">
        <v>0</v>
      </c>
    </row>
    <row r="84" spans="1:16" ht="16.5" customHeight="1">
      <c r="A84" s="254"/>
      <c r="B84" s="255" t="s">
        <v>146</v>
      </c>
      <c r="C84" s="324">
        <v>0</v>
      </c>
      <c r="D84" s="257">
        <v>0</v>
      </c>
      <c r="E84" s="257">
        <v>0</v>
      </c>
      <c r="F84" s="257">
        <v>0</v>
      </c>
      <c r="G84" s="257">
        <v>0</v>
      </c>
      <c r="H84" s="328">
        <v>0</v>
      </c>
      <c r="I84" s="326">
        <v>0</v>
      </c>
      <c r="J84" s="261"/>
      <c r="K84" s="257">
        <v>0</v>
      </c>
      <c r="L84" s="257">
        <v>0</v>
      </c>
      <c r="M84" s="257">
        <v>0</v>
      </c>
      <c r="N84" s="257">
        <v>0</v>
      </c>
      <c r="O84" s="257">
        <v>0</v>
      </c>
      <c r="P84" s="338">
        <v>0</v>
      </c>
    </row>
    <row r="85" spans="1:16" ht="16.5" customHeight="1">
      <c r="A85" s="254"/>
      <c r="B85" s="255" t="s">
        <v>147</v>
      </c>
      <c r="C85" s="324">
        <v>0</v>
      </c>
      <c r="D85" s="257">
        <v>0</v>
      </c>
      <c r="E85" s="257">
        <v>0</v>
      </c>
      <c r="F85" s="257">
        <v>0</v>
      </c>
      <c r="G85" s="257">
        <v>0</v>
      </c>
      <c r="H85" s="328">
        <v>0</v>
      </c>
      <c r="I85" s="326">
        <v>0</v>
      </c>
      <c r="J85" s="261"/>
      <c r="K85" s="257">
        <v>0</v>
      </c>
      <c r="L85" s="257">
        <v>0</v>
      </c>
      <c r="M85" s="257">
        <v>0</v>
      </c>
      <c r="N85" s="257">
        <v>0</v>
      </c>
      <c r="O85" s="257">
        <v>0</v>
      </c>
      <c r="P85" s="338">
        <v>0</v>
      </c>
    </row>
    <row r="86" spans="1:16" ht="16.5" customHeight="1">
      <c r="A86" s="254"/>
      <c r="B86" s="255" t="s">
        <v>148</v>
      </c>
      <c r="C86" s="324">
        <v>0</v>
      </c>
      <c r="D86" s="257">
        <v>0</v>
      </c>
      <c r="E86" s="257">
        <v>0</v>
      </c>
      <c r="F86" s="257">
        <v>0</v>
      </c>
      <c r="G86" s="257">
        <v>0</v>
      </c>
      <c r="H86" s="328">
        <v>0</v>
      </c>
      <c r="I86" s="326">
        <v>0</v>
      </c>
      <c r="J86" s="261"/>
      <c r="K86" s="257">
        <v>0</v>
      </c>
      <c r="L86" s="257">
        <v>0</v>
      </c>
      <c r="M86" s="257">
        <v>0</v>
      </c>
      <c r="N86" s="257">
        <v>0</v>
      </c>
      <c r="O86" s="257">
        <v>0</v>
      </c>
      <c r="P86" s="338">
        <v>0</v>
      </c>
    </row>
    <row r="87" spans="1:16" ht="16.5" customHeight="1">
      <c r="A87" s="254"/>
      <c r="B87" s="255" t="s">
        <v>149</v>
      </c>
      <c r="C87" s="324">
        <v>0</v>
      </c>
      <c r="D87" s="257">
        <v>0</v>
      </c>
      <c r="E87" s="257">
        <v>0</v>
      </c>
      <c r="F87" s="257">
        <v>0</v>
      </c>
      <c r="G87" s="257">
        <v>0</v>
      </c>
      <c r="H87" s="328">
        <v>0</v>
      </c>
      <c r="I87" s="350">
        <v>0</v>
      </c>
      <c r="J87" s="256"/>
      <c r="K87" s="257">
        <v>0</v>
      </c>
      <c r="L87" s="257">
        <v>0</v>
      </c>
      <c r="M87" s="257">
        <v>0</v>
      </c>
      <c r="N87" s="257">
        <v>0</v>
      </c>
      <c r="O87" s="257">
        <v>0</v>
      </c>
      <c r="P87" s="331">
        <v>0</v>
      </c>
    </row>
    <row r="88" spans="1:248" s="245" customFormat="1" ht="16.5" customHeight="1">
      <c r="A88" s="268" t="s">
        <v>228</v>
      </c>
      <c r="B88" s="351"/>
      <c r="C88" s="361">
        <f>+C89+C97+C102</f>
        <v>2411</v>
      </c>
      <c r="D88" s="362">
        <f aca="true" t="shared" si="17" ref="D88:P88">+D89+D97+D102</f>
        <v>645</v>
      </c>
      <c r="E88" s="362">
        <f t="shared" si="17"/>
        <v>8</v>
      </c>
      <c r="F88" s="362">
        <f t="shared" si="17"/>
        <v>20</v>
      </c>
      <c r="G88" s="362">
        <f t="shared" si="17"/>
        <v>1532</v>
      </c>
      <c r="H88" s="366">
        <f t="shared" si="17"/>
        <v>206</v>
      </c>
      <c r="I88" s="391">
        <f t="shared" si="17"/>
        <v>545</v>
      </c>
      <c r="J88" s="392">
        <f t="shared" si="17"/>
        <v>0</v>
      </c>
      <c r="K88" s="392">
        <f t="shared" si="17"/>
        <v>1866</v>
      </c>
      <c r="L88" s="362">
        <f t="shared" si="17"/>
        <v>100</v>
      </c>
      <c r="M88" s="362">
        <f t="shared" si="17"/>
        <v>8</v>
      </c>
      <c r="N88" s="362">
        <f t="shared" si="17"/>
        <v>20</v>
      </c>
      <c r="O88" s="366">
        <f t="shared" si="17"/>
        <v>1532</v>
      </c>
      <c r="P88" s="276">
        <f t="shared" si="17"/>
        <v>206</v>
      </c>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c r="DK88" s="244"/>
      <c r="DL88" s="244"/>
      <c r="DM88" s="244"/>
      <c r="DN88" s="244"/>
      <c r="DO88" s="244"/>
      <c r="DP88" s="244"/>
      <c r="DQ88" s="244"/>
      <c r="DR88" s="244"/>
      <c r="DS88" s="244"/>
      <c r="DT88" s="244"/>
      <c r="DU88" s="244"/>
      <c r="DV88" s="244"/>
      <c r="DW88" s="244"/>
      <c r="DX88" s="244"/>
      <c r="DY88" s="244"/>
      <c r="DZ88" s="244"/>
      <c r="EA88" s="244"/>
      <c r="EB88" s="244"/>
      <c r="EC88" s="244"/>
      <c r="ED88" s="244"/>
      <c r="EE88" s="244"/>
      <c r="EF88" s="244"/>
      <c r="EG88" s="244"/>
      <c r="EH88" s="244"/>
      <c r="EI88" s="244"/>
      <c r="EJ88" s="244"/>
      <c r="EK88" s="244"/>
      <c r="EL88" s="244"/>
      <c r="EM88" s="244"/>
      <c r="EN88" s="244"/>
      <c r="EO88" s="244"/>
      <c r="EP88" s="244"/>
      <c r="EQ88" s="244"/>
      <c r="ER88" s="244"/>
      <c r="ES88" s="244"/>
      <c r="ET88" s="244"/>
      <c r="EU88" s="244"/>
      <c r="EV88" s="244"/>
      <c r="EW88" s="244"/>
      <c r="EX88" s="244"/>
      <c r="EY88" s="244"/>
      <c r="EZ88" s="244"/>
      <c r="FA88" s="244"/>
      <c r="FB88" s="244"/>
      <c r="FC88" s="244"/>
      <c r="FD88" s="244"/>
      <c r="FE88" s="244"/>
      <c r="FF88" s="244"/>
      <c r="FG88" s="244"/>
      <c r="FH88" s="244"/>
      <c r="FI88" s="244"/>
      <c r="FJ88" s="244"/>
      <c r="FK88" s="244"/>
      <c r="FL88" s="244"/>
      <c r="FM88" s="244"/>
      <c r="FN88" s="244"/>
      <c r="FO88" s="244"/>
      <c r="FP88" s="244"/>
      <c r="FQ88" s="244"/>
      <c r="FR88" s="244"/>
      <c r="FS88" s="244"/>
      <c r="FT88" s="244"/>
      <c r="FU88" s="244"/>
      <c r="FV88" s="244"/>
      <c r="FW88" s="244"/>
      <c r="FX88" s="244"/>
      <c r="FY88" s="244"/>
      <c r="FZ88" s="244"/>
      <c r="GA88" s="244"/>
      <c r="GB88" s="244"/>
      <c r="GC88" s="244"/>
      <c r="GD88" s="244"/>
      <c r="GE88" s="244"/>
      <c r="GF88" s="244"/>
      <c r="GG88" s="244"/>
      <c r="GH88" s="244"/>
      <c r="GI88" s="244"/>
      <c r="GJ88" s="244"/>
      <c r="GK88" s="244"/>
      <c r="GL88" s="244"/>
      <c r="GM88" s="244"/>
      <c r="GN88" s="244"/>
      <c r="GO88" s="244"/>
      <c r="GP88" s="244"/>
      <c r="GQ88" s="244"/>
      <c r="GR88" s="244"/>
      <c r="GS88" s="244"/>
      <c r="GT88" s="244"/>
      <c r="GU88" s="244"/>
      <c r="GV88" s="244"/>
      <c r="GW88" s="244"/>
      <c r="GX88" s="244"/>
      <c r="GY88" s="244"/>
      <c r="GZ88" s="244"/>
      <c r="HA88" s="244"/>
      <c r="HB88" s="244"/>
      <c r="HC88" s="244"/>
      <c r="HD88" s="244"/>
      <c r="HE88" s="244"/>
      <c r="HF88" s="244"/>
      <c r="HG88" s="244"/>
      <c r="HH88" s="244"/>
      <c r="HI88" s="244"/>
      <c r="HJ88" s="244"/>
      <c r="HK88" s="244"/>
      <c r="HL88" s="244"/>
      <c r="HM88" s="244"/>
      <c r="HN88" s="244"/>
      <c r="HO88" s="244"/>
      <c r="HP88" s="244"/>
      <c r="HQ88" s="244"/>
      <c r="HR88" s="244"/>
      <c r="HS88" s="244"/>
      <c r="HT88" s="244"/>
      <c r="HU88" s="244"/>
      <c r="HV88" s="244"/>
      <c r="HW88" s="244"/>
      <c r="HX88" s="244"/>
      <c r="HY88" s="244"/>
      <c r="HZ88" s="244"/>
      <c r="IA88" s="244"/>
      <c r="IB88" s="244"/>
      <c r="IC88" s="244"/>
      <c r="ID88" s="244"/>
      <c r="IE88" s="244"/>
      <c r="IF88" s="244"/>
      <c r="IG88" s="244"/>
      <c r="IH88" s="244"/>
      <c r="II88" s="244"/>
      <c r="IJ88" s="244"/>
      <c r="IK88" s="244"/>
      <c r="IL88" s="244"/>
      <c r="IM88" s="244"/>
      <c r="IN88" s="244"/>
    </row>
    <row r="89" spans="1:16" ht="16.5" customHeight="1">
      <c r="A89" s="320" t="s">
        <v>229</v>
      </c>
      <c r="B89" s="255"/>
      <c r="C89" s="343">
        <f>D89+E89+F89+G89+H89</f>
        <v>964</v>
      </c>
      <c r="D89" s="262">
        <f>SUM(D90:D96)</f>
        <v>100</v>
      </c>
      <c r="E89" s="262">
        <f>SUM(E90:E96)</f>
        <v>4</v>
      </c>
      <c r="F89" s="257">
        <v>0</v>
      </c>
      <c r="G89" s="262">
        <f>SUM(G90:G96)</f>
        <v>860</v>
      </c>
      <c r="H89" s="328">
        <v>0</v>
      </c>
      <c r="I89" s="393">
        <v>0</v>
      </c>
      <c r="J89" s="256"/>
      <c r="K89" s="256">
        <f aca="true" t="shared" si="18" ref="K89:K109">SUM(L89:P89)</f>
        <v>964</v>
      </c>
      <c r="L89" s="262">
        <f>SUM(L90:L96)</f>
        <v>100</v>
      </c>
      <c r="M89" s="262">
        <f>SUM(M90:M96)</f>
        <v>4</v>
      </c>
      <c r="N89" s="257">
        <v>0</v>
      </c>
      <c r="O89" s="262">
        <f>SUM(O90:O96)</f>
        <v>860</v>
      </c>
      <c r="P89" s="394">
        <v>0</v>
      </c>
    </row>
    <row r="90" spans="1:16" ht="16.5" customHeight="1">
      <c r="A90" s="322"/>
      <c r="B90" s="255" t="s">
        <v>150</v>
      </c>
      <c r="C90" s="311">
        <f aca="true" t="shared" si="19" ref="C90:C95">D90+E90+F90+G90+H90</f>
        <v>657</v>
      </c>
      <c r="D90" s="262">
        <v>100</v>
      </c>
      <c r="E90" s="262">
        <v>4</v>
      </c>
      <c r="F90" s="257">
        <v>0</v>
      </c>
      <c r="G90" s="262">
        <v>553</v>
      </c>
      <c r="H90" s="328">
        <v>0</v>
      </c>
      <c r="I90" s="326">
        <v>0</v>
      </c>
      <c r="J90" s="261"/>
      <c r="K90" s="261">
        <f t="shared" si="18"/>
        <v>657</v>
      </c>
      <c r="L90" s="259">
        <v>100</v>
      </c>
      <c r="M90" s="259">
        <v>4</v>
      </c>
      <c r="N90" s="257">
        <v>0</v>
      </c>
      <c r="O90" s="262">
        <v>553</v>
      </c>
      <c r="P90" s="338">
        <v>0</v>
      </c>
    </row>
    <row r="91" spans="1:16" ht="16.5" customHeight="1">
      <c r="A91" s="322"/>
      <c r="B91" s="255" t="s">
        <v>151</v>
      </c>
      <c r="C91" s="324">
        <v>0</v>
      </c>
      <c r="D91" s="257">
        <v>0</v>
      </c>
      <c r="E91" s="257">
        <v>0</v>
      </c>
      <c r="F91" s="257">
        <v>0</v>
      </c>
      <c r="G91" s="257">
        <v>0</v>
      </c>
      <c r="H91" s="328">
        <v>0</v>
      </c>
      <c r="I91" s="326">
        <v>0</v>
      </c>
      <c r="J91" s="261"/>
      <c r="K91" s="257">
        <v>0</v>
      </c>
      <c r="L91" s="257">
        <v>0</v>
      </c>
      <c r="M91" s="257">
        <v>0</v>
      </c>
      <c r="N91" s="257">
        <v>0</v>
      </c>
      <c r="O91" s="257">
        <v>0</v>
      </c>
      <c r="P91" s="338">
        <v>0</v>
      </c>
    </row>
    <row r="92" spans="1:16" ht="16.5" customHeight="1">
      <c r="A92" s="322"/>
      <c r="B92" s="255" t="s">
        <v>152</v>
      </c>
      <c r="C92" s="324">
        <v>0</v>
      </c>
      <c r="D92" s="257">
        <v>0</v>
      </c>
      <c r="E92" s="257">
        <v>0</v>
      </c>
      <c r="F92" s="257">
        <v>0</v>
      </c>
      <c r="G92" s="257">
        <v>0</v>
      </c>
      <c r="H92" s="328">
        <v>0</v>
      </c>
      <c r="I92" s="326">
        <v>0</v>
      </c>
      <c r="J92" s="261"/>
      <c r="K92" s="257">
        <v>0</v>
      </c>
      <c r="L92" s="257">
        <v>0</v>
      </c>
      <c r="M92" s="257">
        <v>0</v>
      </c>
      <c r="N92" s="257">
        <v>0</v>
      </c>
      <c r="O92" s="257">
        <v>0</v>
      </c>
      <c r="P92" s="338">
        <v>0</v>
      </c>
    </row>
    <row r="93" spans="1:16" ht="16.5" customHeight="1">
      <c r="A93" s="322"/>
      <c r="B93" s="255" t="s">
        <v>153</v>
      </c>
      <c r="C93" s="311">
        <f t="shared" si="19"/>
        <v>102</v>
      </c>
      <c r="D93" s="257">
        <v>0</v>
      </c>
      <c r="E93" s="257">
        <v>0</v>
      </c>
      <c r="F93" s="257">
        <v>0</v>
      </c>
      <c r="G93" s="262">
        <v>102</v>
      </c>
      <c r="H93" s="328">
        <v>0</v>
      </c>
      <c r="I93" s="326">
        <v>0</v>
      </c>
      <c r="J93" s="261"/>
      <c r="K93" s="261">
        <f t="shared" si="18"/>
        <v>102</v>
      </c>
      <c r="L93" s="257">
        <v>0</v>
      </c>
      <c r="M93" s="257">
        <v>0</v>
      </c>
      <c r="N93" s="257">
        <v>0</v>
      </c>
      <c r="O93" s="262">
        <v>102</v>
      </c>
      <c r="P93" s="338">
        <v>0</v>
      </c>
    </row>
    <row r="94" spans="1:16" ht="16.5" customHeight="1">
      <c r="A94" s="322"/>
      <c r="B94" s="255" t="s">
        <v>154</v>
      </c>
      <c r="C94" s="311">
        <f t="shared" si="19"/>
        <v>150</v>
      </c>
      <c r="D94" s="257">
        <v>0</v>
      </c>
      <c r="E94" s="257">
        <v>0</v>
      </c>
      <c r="F94" s="257">
        <v>0</v>
      </c>
      <c r="G94" s="262">
        <v>150</v>
      </c>
      <c r="H94" s="328">
        <v>0</v>
      </c>
      <c r="I94" s="326">
        <v>0</v>
      </c>
      <c r="J94" s="261"/>
      <c r="K94" s="261">
        <f t="shared" si="18"/>
        <v>150</v>
      </c>
      <c r="L94" s="257">
        <v>0</v>
      </c>
      <c r="M94" s="257">
        <v>0</v>
      </c>
      <c r="N94" s="257">
        <v>0</v>
      </c>
      <c r="O94" s="262">
        <v>150</v>
      </c>
      <c r="P94" s="338">
        <v>0</v>
      </c>
    </row>
    <row r="95" spans="1:16" ht="16.5" customHeight="1">
      <c r="A95" s="322"/>
      <c r="B95" s="255" t="s">
        <v>155</v>
      </c>
      <c r="C95" s="311">
        <f t="shared" si="19"/>
        <v>55</v>
      </c>
      <c r="D95" s="257">
        <v>0</v>
      </c>
      <c r="E95" s="257">
        <v>0</v>
      </c>
      <c r="F95" s="257">
        <v>0</v>
      </c>
      <c r="G95" s="262">
        <v>55</v>
      </c>
      <c r="H95" s="328">
        <v>0</v>
      </c>
      <c r="I95" s="326">
        <v>0</v>
      </c>
      <c r="J95" s="261"/>
      <c r="K95" s="261">
        <f t="shared" si="18"/>
        <v>55</v>
      </c>
      <c r="L95" s="257">
        <v>0</v>
      </c>
      <c r="M95" s="257">
        <v>0</v>
      </c>
      <c r="N95" s="257">
        <v>0</v>
      </c>
      <c r="O95" s="262">
        <v>55</v>
      </c>
      <c r="P95" s="338">
        <v>0</v>
      </c>
    </row>
    <row r="96" spans="1:16" ht="16.5" customHeight="1">
      <c r="A96" s="322"/>
      <c r="B96" s="255" t="s">
        <v>156</v>
      </c>
      <c r="C96" s="324">
        <v>0</v>
      </c>
      <c r="D96" s="272">
        <v>0</v>
      </c>
      <c r="E96" s="272">
        <v>0</v>
      </c>
      <c r="F96" s="272">
        <v>0</v>
      </c>
      <c r="G96" s="272">
        <v>0</v>
      </c>
      <c r="H96" s="325">
        <v>0</v>
      </c>
      <c r="I96" s="387">
        <v>0</v>
      </c>
      <c r="J96" s="388"/>
      <c r="K96" s="272">
        <v>0</v>
      </c>
      <c r="L96" s="272">
        <v>0</v>
      </c>
      <c r="M96" s="272">
        <v>0</v>
      </c>
      <c r="N96" s="272">
        <v>0</v>
      </c>
      <c r="O96" s="257">
        <v>0</v>
      </c>
      <c r="P96" s="327">
        <v>0</v>
      </c>
    </row>
    <row r="97" spans="1:16" ht="16.5" customHeight="1">
      <c r="A97" s="320" t="s">
        <v>230</v>
      </c>
      <c r="B97" s="247"/>
      <c r="C97" s="343">
        <f>D97+E97+F97+G97+H97</f>
        <v>330</v>
      </c>
      <c r="D97" s="257">
        <v>0</v>
      </c>
      <c r="E97" s="257">
        <v>0</v>
      </c>
      <c r="F97" s="257">
        <v>0</v>
      </c>
      <c r="G97" s="262">
        <f>SUM(G98:G101)</f>
        <v>160</v>
      </c>
      <c r="H97" s="262">
        <f>SUM(H98:H101)</f>
        <v>170</v>
      </c>
      <c r="I97" s="393">
        <v>0</v>
      </c>
      <c r="J97" s="256"/>
      <c r="K97" s="256">
        <f t="shared" si="18"/>
        <v>330</v>
      </c>
      <c r="L97" s="257">
        <v>0</v>
      </c>
      <c r="M97" s="257">
        <v>0</v>
      </c>
      <c r="N97" s="257">
        <v>0</v>
      </c>
      <c r="O97" s="249">
        <f>SUM(O98:O101)</f>
        <v>160</v>
      </c>
      <c r="P97" s="395">
        <f>SUM(P98:P101)</f>
        <v>170</v>
      </c>
    </row>
    <row r="98" spans="1:16" ht="16.5" customHeight="1">
      <c r="A98" s="322"/>
      <c r="B98" s="255" t="s">
        <v>157</v>
      </c>
      <c r="C98" s="311">
        <f aca="true" t="shared" si="20" ref="C98:C110">D98+E98+F98+G98+H98</f>
        <v>50</v>
      </c>
      <c r="D98" s="257">
        <v>0</v>
      </c>
      <c r="E98" s="257">
        <v>0</v>
      </c>
      <c r="F98" s="257">
        <v>0</v>
      </c>
      <c r="G98" s="262">
        <v>50</v>
      </c>
      <c r="H98" s="328">
        <v>0</v>
      </c>
      <c r="I98" s="326">
        <v>0</v>
      </c>
      <c r="J98" s="261"/>
      <c r="K98" s="261">
        <f t="shared" si="18"/>
        <v>50</v>
      </c>
      <c r="L98" s="257">
        <v>0</v>
      </c>
      <c r="M98" s="257">
        <v>0</v>
      </c>
      <c r="N98" s="257">
        <v>0</v>
      </c>
      <c r="O98" s="262">
        <v>50</v>
      </c>
      <c r="P98" s="338">
        <v>0</v>
      </c>
    </row>
    <row r="99" spans="1:16" ht="16.5" customHeight="1">
      <c r="A99" s="322"/>
      <c r="B99" s="255" t="s">
        <v>158</v>
      </c>
      <c r="C99" s="311">
        <f t="shared" si="20"/>
        <v>190</v>
      </c>
      <c r="D99" s="257">
        <v>0</v>
      </c>
      <c r="E99" s="257">
        <v>0</v>
      </c>
      <c r="F99" s="257">
        <v>0</v>
      </c>
      <c r="G99" s="262">
        <v>110</v>
      </c>
      <c r="H99" s="259">
        <v>80</v>
      </c>
      <c r="I99" s="326">
        <v>0</v>
      </c>
      <c r="J99" s="261"/>
      <c r="K99" s="261">
        <f t="shared" si="18"/>
        <v>190</v>
      </c>
      <c r="L99" s="257">
        <v>0</v>
      </c>
      <c r="M99" s="257">
        <v>0</v>
      </c>
      <c r="N99" s="257">
        <v>0</v>
      </c>
      <c r="O99" s="262">
        <v>110</v>
      </c>
      <c r="P99" s="386">
        <v>80</v>
      </c>
    </row>
    <row r="100" spans="1:16" ht="16.5" customHeight="1">
      <c r="A100" s="322"/>
      <c r="B100" s="255" t="s">
        <v>159</v>
      </c>
      <c r="C100" s="324">
        <v>0</v>
      </c>
      <c r="D100" s="257">
        <v>0</v>
      </c>
      <c r="E100" s="257">
        <v>0</v>
      </c>
      <c r="F100" s="257">
        <v>0</v>
      </c>
      <c r="G100" s="257">
        <v>0</v>
      </c>
      <c r="H100" s="328">
        <v>0</v>
      </c>
      <c r="I100" s="326">
        <v>0</v>
      </c>
      <c r="J100" s="261"/>
      <c r="K100" s="257">
        <v>0</v>
      </c>
      <c r="L100" s="257">
        <v>0</v>
      </c>
      <c r="M100" s="257">
        <v>0</v>
      </c>
      <c r="N100" s="257">
        <v>0</v>
      </c>
      <c r="O100" s="257">
        <v>0</v>
      </c>
      <c r="P100" s="338">
        <v>0</v>
      </c>
    </row>
    <row r="101" spans="1:16" ht="16.5" customHeight="1">
      <c r="A101" s="322"/>
      <c r="B101" s="255" t="s">
        <v>160</v>
      </c>
      <c r="C101" s="311">
        <f t="shared" si="20"/>
        <v>90</v>
      </c>
      <c r="D101" s="257">
        <v>0</v>
      </c>
      <c r="E101" s="257">
        <v>0</v>
      </c>
      <c r="F101" s="257">
        <v>0</v>
      </c>
      <c r="G101" s="257">
        <v>0</v>
      </c>
      <c r="H101" s="396">
        <v>90</v>
      </c>
      <c r="I101" s="387">
        <v>0</v>
      </c>
      <c r="J101" s="388"/>
      <c r="K101" s="388">
        <f t="shared" si="18"/>
        <v>90</v>
      </c>
      <c r="L101" s="272">
        <v>0</v>
      </c>
      <c r="M101" s="257">
        <v>0</v>
      </c>
      <c r="N101" s="257">
        <v>0</v>
      </c>
      <c r="O101" s="257">
        <v>0</v>
      </c>
      <c r="P101" s="397">
        <v>90</v>
      </c>
    </row>
    <row r="102" spans="1:16" ht="16.5" customHeight="1">
      <c r="A102" s="320" t="s">
        <v>231</v>
      </c>
      <c r="B102" s="247"/>
      <c r="C102" s="343">
        <f>D102+E102+F102+G102+H102</f>
        <v>1117</v>
      </c>
      <c r="D102" s="249">
        <f aca="true" t="shared" si="21" ref="D102:I102">SUM(D103:D110)</f>
        <v>545</v>
      </c>
      <c r="E102" s="249">
        <f t="shared" si="21"/>
        <v>4</v>
      </c>
      <c r="F102" s="249">
        <f t="shared" si="21"/>
        <v>20</v>
      </c>
      <c r="G102" s="249">
        <f t="shared" si="21"/>
        <v>512</v>
      </c>
      <c r="H102" s="262">
        <f>SUM(H103:H110)</f>
        <v>36</v>
      </c>
      <c r="I102" s="348">
        <f t="shared" si="21"/>
        <v>545</v>
      </c>
      <c r="J102" s="256"/>
      <c r="K102" s="256">
        <f t="shared" si="18"/>
        <v>572</v>
      </c>
      <c r="L102" s="257">
        <v>0</v>
      </c>
      <c r="M102" s="250">
        <f>SUM(M103:M110)</f>
        <v>4</v>
      </c>
      <c r="N102" s="250">
        <f>SUM(N103:N110)</f>
        <v>20</v>
      </c>
      <c r="O102" s="249">
        <f>SUM(O103:O110)</f>
        <v>512</v>
      </c>
      <c r="P102" s="253">
        <f>SUM(P103:P110)</f>
        <v>36</v>
      </c>
    </row>
    <row r="103" spans="1:16" ht="16.5" customHeight="1">
      <c r="A103" s="322"/>
      <c r="B103" s="255" t="s">
        <v>161</v>
      </c>
      <c r="C103" s="311">
        <f t="shared" si="20"/>
        <v>678</v>
      </c>
      <c r="D103" s="262">
        <v>295</v>
      </c>
      <c r="E103" s="262">
        <v>4</v>
      </c>
      <c r="F103" s="262">
        <v>20</v>
      </c>
      <c r="G103" s="262">
        <v>359</v>
      </c>
      <c r="H103" s="328">
        <v>0</v>
      </c>
      <c r="I103" s="348">
        <v>295</v>
      </c>
      <c r="J103" s="261"/>
      <c r="K103" s="261">
        <f t="shared" si="18"/>
        <v>383</v>
      </c>
      <c r="L103" s="257">
        <v>0</v>
      </c>
      <c r="M103" s="259">
        <v>4</v>
      </c>
      <c r="N103" s="259">
        <v>20</v>
      </c>
      <c r="O103" s="262">
        <v>359</v>
      </c>
      <c r="P103" s="338">
        <v>0</v>
      </c>
    </row>
    <row r="104" spans="1:16" ht="16.5" customHeight="1">
      <c r="A104" s="322"/>
      <c r="B104" s="255" t="s">
        <v>162</v>
      </c>
      <c r="C104" s="324">
        <v>0</v>
      </c>
      <c r="D104" s="257">
        <v>0</v>
      </c>
      <c r="E104" s="257">
        <v>0</v>
      </c>
      <c r="F104" s="257">
        <v>0</v>
      </c>
      <c r="G104" s="257">
        <v>0</v>
      </c>
      <c r="H104" s="328">
        <v>0</v>
      </c>
      <c r="I104" s="326">
        <v>0</v>
      </c>
      <c r="J104" s="261"/>
      <c r="K104" s="257">
        <v>0</v>
      </c>
      <c r="L104" s="257">
        <v>0</v>
      </c>
      <c r="M104" s="257">
        <v>0</v>
      </c>
      <c r="N104" s="257">
        <v>0</v>
      </c>
      <c r="O104" s="257">
        <v>0</v>
      </c>
      <c r="P104" s="338">
        <v>0</v>
      </c>
    </row>
    <row r="105" spans="1:16" ht="16.5" customHeight="1">
      <c r="A105" s="322"/>
      <c r="B105" s="255" t="s">
        <v>163</v>
      </c>
      <c r="C105" s="324">
        <v>0</v>
      </c>
      <c r="D105" s="257">
        <v>0</v>
      </c>
      <c r="E105" s="257">
        <v>0</v>
      </c>
      <c r="F105" s="257">
        <v>0</v>
      </c>
      <c r="G105" s="257">
        <v>0</v>
      </c>
      <c r="H105" s="328">
        <v>0</v>
      </c>
      <c r="I105" s="326">
        <v>0</v>
      </c>
      <c r="J105" s="261"/>
      <c r="K105" s="257">
        <v>0</v>
      </c>
      <c r="L105" s="257">
        <v>0</v>
      </c>
      <c r="M105" s="257">
        <v>0</v>
      </c>
      <c r="N105" s="257">
        <v>0</v>
      </c>
      <c r="O105" s="257">
        <v>0</v>
      </c>
      <c r="P105" s="338">
        <v>0</v>
      </c>
    </row>
    <row r="106" spans="1:16" ht="16.5" customHeight="1">
      <c r="A106" s="322"/>
      <c r="B106" s="255" t="s">
        <v>164</v>
      </c>
      <c r="C106" s="324">
        <v>0</v>
      </c>
      <c r="D106" s="257">
        <v>0</v>
      </c>
      <c r="E106" s="257">
        <v>0</v>
      </c>
      <c r="F106" s="257">
        <v>0</v>
      </c>
      <c r="G106" s="257">
        <v>0</v>
      </c>
      <c r="H106" s="328">
        <v>0</v>
      </c>
      <c r="I106" s="326">
        <v>0</v>
      </c>
      <c r="J106" s="261"/>
      <c r="K106" s="257">
        <v>0</v>
      </c>
      <c r="L106" s="257">
        <v>0</v>
      </c>
      <c r="M106" s="257">
        <v>0</v>
      </c>
      <c r="N106" s="257">
        <v>0</v>
      </c>
      <c r="O106" s="257">
        <v>0</v>
      </c>
      <c r="P106" s="338">
        <v>0</v>
      </c>
    </row>
    <row r="107" spans="1:16" ht="16.5" customHeight="1">
      <c r="A107" s="322"/>
      <c r="B107" s="255" t="s">
        <v>165</v>
      </c>
      <c r="C107" s="324">
        <v>0</v>
      </c>
      <c r="D107" s="257">
        <v>0</v>
      </c>
      <c r="E107" s="257">
        <v>0</v>
      </c>
      <c r="F107" s="257">
        <v>0</v>
      </c>
      <c r="G107" s="257">
        <v>0</v>
      </c>
      <c r="H107" s="328">
        <v>0</v>
      </c>
      <c r="I107" s="326">
        <v>0</v>
      </c>
      <c r="J107" s="261"/>
      <c r="K107" s="257">
        <v>0</v>
      </c>
      <c r="L107" s="257">
        <v>0</v>
      </c>
      <c r="M107" s="257">
        <v>0</v>
      </c>
      <c r="N107" s="257">
        <v>0</v>
      </c>
      <c r="O107" s="257">
        <v>0</v>
      </c>
      <c r="P107" s="338">
        <v>0</v>
      </c>
    </row>
    <row r="108" spans="1:16" ht="16.5" customHeight="1">
      <c r="A108" s="322"/>
      <c r="B108" s="255" t="s">
        <v>166</v>
      </c>
      <c r="C108" s="311">
        <f t="shared" si="20"/>
        <v>139</v>
      </c>
      <c r="D108" s="257">
        <v>0</v>
      </c>
      <c r="E108" s="257">
        <v>0</v>
      </c>
      <c r="F108" s="257">
        <v>0</v>
      </c>
      <c r="G108" s="262">
        <v>103</v>
      </c>
      <c r="H108" s="328">
        <v>36</v>
      </c>
      <c r="I108" s="326">
        <v>0</v>
      </c>
      <c r="J108" s="261"/>
      <c r="K108" s="261">
        <f t="shared" si="18"/>
        <v>139</v>
      </c>
      <c r="L108" s="257">
        <v>0</v>
      </c>
      <c r="M108" s="257">
        <v>0</v>
      </c>
      <c r="N108" s="257">
        <v>0</v>
      </c>
      <c r="O108" s="312">
        <v>103</v>
      </c>
      <c r="P108" s="386">
        <v>36</v>
      </c>
    </row>
    <row r="109" spans="1:16" ht="16.5" customHeight="1">
      <c r="A109" s="322"/>
      <c r="B109" s="255" t="s">
        <v>167</v>
      </c>
      <c r="C109" s="311">
        <f t="shared" si="20"/>
        <v>50</v>
      </c>
      <c r="D109" s="257">
        <v>0</v>
      </c>
      <c r="E109" s="257">
        <v>0</v>
      </c>
      <c r="F109" s="257">
        <v>0</v>
      </c>
      <c r="G109" s="262">
        <v>50</v>
      </c>
      <c r="H109" s="328">
        <v>0</v>
      </c>
      <c r="I109" s="326">
        <v>0</v>
      </c>
      <c r="J109" s="261"/>
      <c r="K109" s="261">
        <f t="shared" si="18"/>
        <v>50</v>
      </c>
      <c r="L109" s="257">
        <v>0</v>
      </c>
      <c r="M109" s="257">
        <v>0</v>
      </c>
      <c r="N109" s="257">
        <v>0</v>
      </c>
      <c r="O109" s="312">
        <v>50</v>
      </c>
      <c r="P109" s="338">
        <v>0</v>
      </c>
    </row>
    <row r="110" spans="1:16" ht="16.5" customHeight="1">
      <c r="A110" s="368"/>
      <c r="B110" s="255" t="s">
        <v>168</v>
      </c>
      <c r="C110" s="311">
        <f t="shared" si="20"/>
        <v>250</v>
      </c>
      <c r="D110" s="262">
        <v>250</v>
      </c>
      <c r="E110" s="257">
        <v>0</v>
      </c>
      <c r="F110" s="257">
        <v>0</v>
      </c>
      <c r="G110" s="257">
        <v>0</v>
      </c>
      <c r="H110" s="328">
        <v>0</v>
      </c>
      <c r="I110" s="398">
        <v>250</v>
      </c>
      <c r="J110" s="261"/>
      <c r="K110" s="257">
        <v>0</v>
      </c>
      <c r="L110" s="349">
        <v>0</v>
      </c>
      <c r="M110" s="257">
        <v>0</v>
      </c>
      <c r="N110" s="257">
        <v>0</v>
      </c>
      <c r="O110" s="257">
        <v>0</v>
      </c>
      <c r="P110" s="331">
        <v>0</v>
      </c>
    </row>
    <row r="111" spans="1:248" s="245" customFormat="1" ht="16.5" customHeight="1">
      <c r="A111" s="399" t="s">
        <v>232</v>
      </c>
      <c r="B111" s="269"/>
      <c r="C111" s="361">
        <f>+C112+C119</f>
        <v>1559</v>
      </c>
      <c r="D111" s="271">
        <f aca="true" t="shared" si="22" ref="D111:P111">+D112+D119</f>
        <v>266</v>
      </c>
      <c r="E111" s="271">
        <f t="shared" si="22"/>
        <v>4</v>
      </c>
      <c r="F111" s="271">
        <f t="shared" si="22"/>
        <v>50</v>
      </c>
      <c r="G111" s="271">
        <f t="shared" si="22"/>
        <v>858</v>
      </c>
      <c r="H111" s="366">
        <f t="shared" si="22"/>
        <v>381</v>
      </c>
      <c r="I111" s="274">
        <f t="shared" si="22"/>
        <v>266</v>
      </c>
      <c r="J111" s="392">
        <f t="shared" si="22"/>
        <v>0</v>
      </c>
      <c r="K111" s="392">
        <f t="shared" si="22"/>
        <v>1293</v>
      </c>
      <c r="L111" s="319">
        <v>0</v>
      </c>
      <c r="M111" s="271">
        <f t="shared" si="22"/>
        <v>4</v>
      </c>
      <c r="N111" s="271">
        <f t="shared" si="22"/>
        <v>50</v>
      </c>
      <c r="O111" s="362">
        <f t="shared" si="22"/>
        <v>858</v>
      </c>
      <c r="P111" s="400">
        <f t="shared" si="22"/>
        <v>381</v>
      </c>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c r="DK111" s="244"/>
      <c r="DL111" s="244"/>
      <c r="DM111" s="244"/>
      <c r="DN111" s="244"/>
      <c r="DO111" s="244"/>
      <c r="DP111" s="244"/>
      <c r="DQ111" s="244"/>
      <c r="DR111" s="244"/>
      <c r="DS111" s="244"/>
      <c r="DT111" s="244"/>
      <c r="DU111" s="244"/>
      <c r="DV111" s="244"/>
      <c r="DW111" s="244"/>
      <c r="DX111" s="244"/>
      <c r="DY111" s="244"/>
      <c r="DZ111" s="244"/>
      <c r="EA111" s="244"/>
      <c r="EB111" s="244"/>
      <c r="EC111" s="244"/>
      <c r="ED111" s="244"/>
      <c r="EE111" s="244"/>
      <c r="EF111" s="244"/>
      <c r="EG111" s="244"/>
      <c r="EH111" s="244"/>
      <c r="EI111" s="244"/>
      <c r="EJ111" s="244"/>
      <c r="EK111" s="244"/>
      <c r="EL111" s="244"/>
      <c r="EM111" s="244"/>
      <c r="EN111" s="244"/>
      <c r="EO111" s="244"/>
      <c r="EP111" s="244"/>
      <c r="EQ111" s="244"/>
      <c r="ER111" s="244"/>
      <c r="ES111" s="244"/>
      <c r="ET111" s="244"/>
      <c r="EU111" s="244"/>
      <c r="EV111" s="244"/>
      <c r="EW111" s="244"/>
      <c r="EX111" s="244"/>
      <c r="EY111" s="244"/>
      <c r="EZ111" s="244"/>
      <c r="FA111" s="244"/>
      <c r="FB111" s="244"/>
      <c r="FC111" s="244"/>
      <c r="FD111" s="244"/>
      <c r="FE111" s="244"/>
      <c r="FF111" s="244"/>
      <c r="FG111" s="244"/>
      <c r="FH111" s="244"/>
      <c r="FI111" s="244"/>
      <c r="FJ111" s="244"/>
      <c r="FK111" s="244"/>
      <c r="FL111" s="244"/>
      <c r="FM111" s="244"/>
      <c r="FN111" s="244"/>
      <c r="FO111" s="244"/>
      <c r="FP111" s="244"/>
      <c r="FQ111" s="244"/>
      <c r="FR111" s="244"/>
      <c r="FS111" s="244"/>
      <c r="FT111" s="244"/>
      <c r="FU111" s="244"/>
      <c r="FV111" s="244"/>
      <c r="FW111" s="244"/>
      <c r="FX111" s="244"/>
      <c r="FY111" s="244"/>
      <c r="FZ111" s="244"/>
      <c r="GA111" s="244"/>
      <c r="GB111" s="244"/>
      <c r="GC111" s="244"/>
      <c r="GD111" s="244"/>
      <c r="GE111" s="244"/>
      <c r="GF111" s="244"/>
      <c r="GG111" s="244"/>
      <c r="GH111" s="244"/>
      <c r="GI111" s="244"/>
      <c r="GJ111" s="244"/>
      <c r="GK111" s="244"/>
      <c r="GL111" s="244"/>
      <c r="GM111" s="244"/>
      <c r="GN111" s="244"/>
      <c r="GO111" s="244"/>
      <c r="GP111" s="244"/>
      <c r="GQ111" s="244"/>
      <c r="GR111" s="244"/>
      <c r="GS111" s="244"/>
      <c r="GT111" s="244"/>
      <c r="GU111" s="244"/>
      <c r="GV111" s="244"/>
      <c r="GW111" s="244"/>
      <c r="GX111" s="244"/>
      <c r="GY111" s="244"/>
      <c r="GZ111" s="244"/>
      <c r="HA111" s="244"/>
      <c r="HB111" s="244"/>
      <c r="HC111" s="244"/>
      <c r="HD111" s="244"/>
      <c r="HE111" s="244"/>
      <c r="HF111" s="244"/>
      <c r="HG111" s="244"/>
      <c r="HH111" s="244"/>
      <c r="HI111" s="244"/>
      <c r="HJ111" s="244"/>
      <c r="HK111" s="244"/>
      <c r="HL111" s="244"/>
      <c r="HM111" s="244"/>
      <c r="HN111" s="244"/>
      <c r="HO111" s="244"/>
      <c r="HP111" s="244"/>
      <c r="HQ111" s="244"/>
      <c r="HR111" s="244"/>
      <c r="HS111" s="244"/>
      <c r="HT111" s="244"/>
      <c r="HU111" s="244"/>
      <c r="HV111" s="244"/>
      <c r="HW111" s="244"/>
      <c r="HX111" s="244"/>
      <c r="HY111" s="244"/>
      <c r="HZ111" s="244"/>
      <c r="IA111" s="244"/>
      <c r="IB111" s="244"/>
      <c r="IC111" s="244"/>
      <c r="ID111" s="244"/>
      <c r="IE111" s="244"/>
      <c r="IF111" s="244"/>
      <c r="IG111" s="244"/>
      <c r="IH111" s="244"/>
      <c r="II111" s="244"/>
      <c r="IJ111" s="244"/>
      <c r="IK111" s="244"/>
      <c r="IL111" s="244"/>
      <c r="IM111" s="244"/>
      <c r="IN111" s="244"/>
    </row>
    <row r="112" spans="1:16" ht="16.5" customHeight="1">
      <c r="A112" s="246" t="s">
        <v>233</v>
      </c>
      <c r="B112" s="247"/>
      <c r="C112" s="343">
        <f>D112+E112+F112+G112+H112</f>
        <v>1202</v>
      </c>
      <c r="D112" s="249">
        <f aca="true" t="shared" si="23" ref="D112:I112">SUM(D113:D118)</f>
        <v>266</v>
      </c>
      <c r="E112" s="249">
        <f t="shared" si="23"/>
        <v>4</v>
      </c>
      <c r="F112" s="249">
        <f t="shared" si="23"/>
        <v>50</v>
      </c>
      <c r="G112" s="249">
        <f t="shared" si="23"/>
        <v>614</v>
      </c>
      <c r="H112" s="249">
        <f t="shared" si="23"/>
        <v>268</v>
      </c>
      <c r="I112" s="401">
        <f t="shared" si="23"/>
        <v>266</v>
      </c>
      <c r="J112" s="248"/>
      <c r="K112" s="248">
        <f aca="true" t="shared" si="24" ref="K112:K119">SUM(L112:P112)</f>
        <v>936</v>
      </c>
      <c r="L112" s="257">
        <v>0</v>
      </c>
      <c r="M112" s="249">
        <f>SUM(M113:M118)</f>
        <v>4</v>
      </c>
      <c r="N112" s="249">
        <f>SUM(N113:N118)</f>
        <v>50</v>
      </c>
      <c r="O112" s="310">
        <f>SUM(O113:O118)</f>
        <v>614</v>
      </c>
      <c r="P112" s="402">
        <f>SUM(P113:P118)</f>
        <v>268</v>
      </c>
    </row>
    <row r="113" spans="1:16" ht="16.5" customHeight="1">
      <c r="A113" s="254"/>
      <c r="B113" s="255" t="s">
        <v>169</v>
      </c>
      <c r="C113" s="311">
        <f aca="true" t="shared" si="25" ref="C113:C133">D113+E113+F113+G113+H113</f>
        <v>575</v>
      </c>
      <c r="D113" s="257">
        <v>0</v>
      </c>
      <c r="E113" s="262">
        <v>4</v>
      </c>
      <c r="F113" s="262">
        <v>50</v>
      </c>
      <c r="G113" s="262">
        <v>521</v>
      </c>
      <c r="H113" s="328">
        <v>0</v>
      </c>
      <c r="I113" s="260">
        <v>0</v>
      </c>
      <c r="J113" s="256"/>
      <c r="K113" s="256">
        <f t="shared" si="24"/>
        <v>575</v>
      </c>
      <c r="L113" s="257">
        <v>0</v>
      </c>
      <c r="M113" s="262">
        <v>4</v>
      </c>
      <c r="N113" s="262">
        <v>50</v>
      </c>
      <c r="O113" s="312">
        <v>521</v>
      </c>
      <c r="P113" s="338">
        <v>0</v>
      </c>
    </row>
    <row r="114" spans="1:16" ht="16.5" customHeight="1">
      <c r="A114" s="254"/>
      <c r="B114" s="255" t="s">
        <v>170</v>
      </c>
      <c r="C114" s="311">
        <f t="shared" si="25"/>
        <v>627</v>
      </c>
      <c r="D114" s="262">
        <v>266</v>
      </c>
      <c r="E114" s="257">
        <v>0</v>
      </c>
      <c r="F114" s="257">
        <v>0</v>
      </c>
      <c r="G114" s="262">
        <v>93</v>
      </c>
      <c r="H114" s="262">
        <v>268</v>
      </c>
      <c r="I114" s="264">
        <v>266</v>
      </c>
      <c r="J114" s="256"/>
      <c r="K114" s="256">
        <f t="shared" si="24"/>
        <v>361</v>
      </c>
      <c r="L114" s="257">
        <v>0</v>
      </c>
      <c r="M114" s="257">
        <v>0</v>
      </c>
      <c r="N114" s="257">
        <v>0</v>
      </c>
      <c r="O114" s="312">
        <v>93</v>
      </c>
      <c r="P114" s="403">
        <v>268</v>
      </c>
    </row>
    <row r="115" spans="1:16" ht="16.5" customHeight="1">
      <c r="A115" s="254"/>
      <c r="B115" s="255" t="s">
        <v>171</v>
      </c>
      <c r="C115" s="324">
        <v>0</v>
      </c>
      <c r="D115" s="257">
        <v>0</v>
      </c>
      <c r="E115" s="257">
        <v>0</v>
      </c>
      <c r="F115" s="257">
        <v>0</v>
      </c>
      <c r="G115" s="257">
        <v>0</v>
      </c>
      <c r="H115" s="328">
        <v>0</v>
      </c>
      <c r="I115" s="260">
        <v>0</v>
      </c>
      <c r="J115" s="256"/>
      <c r="K115" s="257">
        <v>0</v>
      </c>
      <c r="L115" s="257">
        <v>0</v>
      </c>
      <c r="M115" s="257">
        <v>0</v>
      </c>
      <c r="N115" s="257">
        <v>0</v>
      </c>
      <c r="O115" s="257">
        <v>0</v>
      </c>
      <c r="P115" s="338">
        <v>0</v>
      </c>
    </row>
    <row r="116" spans="1:16" ht="16.5" customHeight="1">
      <c r="A116" s="254"/>
      <c r="B116" s="255" t="s">
        <v>172</v>
      </c>
      <c r="C116" s="324">
        <v>0</v>
      </c>
      <c r="D116" s="257">
        <v>0</v>
      </c>
      <c r="E116" s="257">
        <v>0</v>
      </c>
      <c r="F116" s="257">
        <v>0</v>
      </c>
      <c r="G116" s="257">
        <v>0</v>
      </c>
      <c r="H116" s="328">
        <v>0</v>
      </c>
      <c r="I116" s="260">
        <v>0</v>
      </c>
      <c r="J116" s="256"/>
      <c r="K116" s="257">
        <v>0</v>
      </c>
      <c r="L116" s="257">
        <v>0</v>
      </c>
      <c r="M116" s="257">
        <v>0</v>
      </c>
      <c r="N116" s="257">
        <v>0</v>
      </c>
      <c r="O116" s="257">
        <v>0</v>
      </c>
      <c r="P116" s="338">
        <v>0</v>
      </c>
    </row>
    <row r="117" spans="1:16" ht="16.5" customHeight="1">
      <c r="A117" s="254"/>
      <c r="B117" s="255" t="s">
        <v>173</v>
      </c>
      <c r="C117" s="324">
        <v>0</v>
      </c>
      <c r="D117" s="257">
        <v>0</v>
      </c>
      <c r="E117" s="257">
        <v>0</v>
      </c>
      <c r="F117" s="257">
        <v>0</v>
      </c>
      <c r="G117" s="257">
        <v>0</v>
      </c>
      <c r="H117" s="328">
        <v>0</v>
      </c>
      <c r="I117" s="260">
        <v>0</v>
      </c>
      <c r="J117" s="256"/>
      <c r="K117" s="257">
        <v>0</v>
      </c>
      <c r="L117" s="257">
        <v>0</v>
      </c>
      <c r="M117" s="257">
        <v>0</v>
      </c>
      <c r="N117" s="257">
        <v>0</v>
      </c>
      <c r="O117" s="257">
        <v>0</v>
      </c>
      <c r="P117" s="338">
        <v>0</v>
      </c>
    </row>
    <row r="118" spans="1:16" ht="16.5" customHeight="1">
      <c r="A118" s="389"/>
      <c r="B118" s="255" t="s">
        <v>174</v>
      </c>
      <c r="C118" s="324">
        <v>0</v>
      </c>
      <c r="D118" s="257">
        <v>0</v>
      </c>
      <c r="E118" s="257">
        <v>0</v>
      </c>
      <c r="F118" s="257">
        <v>0</v>
      </c>
      <c r="G118" s="257">
        <v>0</v>
      </c>
      <c r="H118" s="328">
        <v>0</v>
      </c>
      <c r="I118" s="260">
        <v>0</v>
      </c>
      <c r="J118" s="256"/>
      <c r="K118" s="257">
        <v>0</v>
      </c>
      <c r="L118" s="257">
        <v>0</v>
      </c>
      <c r="M118" s="257">
        <v>0</v>
      </c>
      <c r="N118" s="257">
        <v>0</v>
      </c>
      <c r="O118" s="257">
        <v>0</v>
      </c>
      <c r="P118" s="327">
        <v>0</v>
      </c>
    </row>
    <row r="119" spans="1:16" ht="16.5" customHeight="1">
      <c r="A119" s="322" t="s">
        <v>234</v>
      </c>
      <c r="B119" s="286" t="s">
        <v>235</v>
      </c>
      <c r="C119" s="404">
        <f t="shared" si="25"/>
        <v>357</v>
      </c>
      <c r="D119" s="405">
        <v>0</v>
      </c>
      <c r="E119" s="288">
        <v>0</v>
      </c>
      <c r="F119" s="288">
        <v>0</v>
      </c>
      <c r="G119" s="293">
        <v>244</v>
      </c>
      <c r="H119" s="293">
        <v>113</v>
      </c>
      <c r="I119" s="291">
        <v>0</v>
      </c>
      <c r="J119" s="330"/>
      <c r="K119" s="330">
        <f t="shared" si="24"/>
        <v>357</v>
      </c>
      <c r="L119" s="288">
        <v>0</v>
      </c>
      <c r="M119" s="288">
        <v>0</v>
      </c>
      <c r="N119" s="406">
        <v>0</v>
      </c>
      <c r="O119" s="407">
        <v>244</v>
      </c>
      <c r="P119" s="408">
        <v>113</v>
      </c>
    </row>
    <row r="120" spans="1:248" s="245" customFormat="1" ht="16.5" customHeight="1">
      <c r="A120" s="268" t="s">
        <v>236</v>
      </c>
      <c r="B120" s="295"/>
      <c r="C120" s="409">
        <f>+C121+C122+C129</f>
        <v>2077</v>
      </c>
      <c r="D120" s="271">
        <f aca="true" t="shared" si="26" ref="D120:P120">+D121+D122+D129</f>
        <v>393</v>
      </c>
      <c r="E120" s="271">
        <f t="shared" si="26"/>
        <v>4</v>
      </c>
      <c r="F120" s="271">
        <f t="shared" si="26"/>
        <v>26</v>
      </c>
      <c r="G120" s="271">
        <f t="shared" si="26"/>
        <v>732</v>
      </c>
      <c r="H120" s="300">
        <f t="shared" si="26"/>
        <v>922</v>
      </c>
      <c r="I120" s="274">
        <f t="shared" si="26"/>
        <v>263</v>
      </c>
      <c r="J120" s="296">
        <f t="shared" si="26"/>
        <v>0</v>
      </c>
      <c r="K120" s="296">
        <f t="shared" si="26"/>
        <v>1814</v>
      </c>
      <c r="L120" s="271">
        <f t="shared" si="26"/>
        <v>130</v>
      </c>
      <c r="M120" s="271">
        <f t="shared" si="26"/>
        <v>4</v>
      </c>
      <c r="N120" s="271">
        <f t="shared" si="26"/>
        <v>26</v>
      </c>
      <c r="O120" s="410">
        <f t="shared" si="26"/>
        <v>732</v>
      </c>
      <c r="P120" s="301">
        <f t="shared" si="26"/>
        <v>922</v>
      </c>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c r="DR120" s="244"/>
      <c r="DS120" s="244"/>
      <c r="DT120" s="244"/>
      <c r="DU120" s="244"/>
      <c r="DV120" s="244"/>
      <c r="DW120" s="244"/>
      <c r="DX120" s="244"/>
      <c r="DY120" s="244"/>
      <c r="DZ120" s="244"/>
      <c r="EA120" s="244"/>
      <c r="EB120" s="244"/>
      <c r="EC120" s="244"/>
      <c r="ED120" s="244"/>
      <c r="EE120" s="244"/>
      <c r="EF120" s="244"/>
      <c r="EG120" s="244"/>
      <c r="EH120" s="244"/>
      <c r="EI120" s="244"/>
      <c r="EJ120" s="244"/>
      <c r="EK120" s="244"/>
      <c r="EL120" s="244"/>
      <c r="EM120" s="244"/>
      <c r="EN120" s="244"/>
      <c r="EO120" s="244"/>
      <c r="EP120" s="244"/>
      <c r="EQ120" s="244"/>
      <c r="ER120" s="244"/>
      <c r="ES120" s="244"/>
      <c r="ET120" s="244"/>
      <c r="EU120" s="244"/>
      <c r="EV120" s="244"/>
      <c r="EW120" s="244"/>
      <c r="EX120" s="244"/>
      <c r="EY120" s="244"/>
      <c r="EZ120" s="244"/>
      <c r="FA120" s="244"/>
      <c r="FB120" s="244"/>
      <c r="FC120" s="244"/>
      <c r="FD120" s="244"/>
      <c r="FE120" s="244"/>
      <c r="FF120" s="244"/>
      <c r="FG120" s="244"/>
      <c r="FH120" s="244"/>
      <c r="FI120" s="244"/>
      <c r="FJ120" s="244"/>
      <c r="FK120" s="244"/>
      <c r="FL120" s="244"/>
      <c r="FM120" s="244"/>
      <c r="FN120" s="244"/>
      <c r="FO120" s="244"/>
      <c r="FP120" s="244"/>
      <c r="FQ120" s="244"/>
      <c r="FR120" s="244"/>
      <c r="FS120" s="244"/>
      <c r="FT120" s="244"/>
      <c r="FU120" s="244"/>
      <c r="FV120" s="244"/>
      <c r="FW120" s="244"/>
      <c r="FX120" s="244"/>
      <c r="FY120" s="244"/>
      <c r="FZ120" s="244"/>
      <c r="GA120" s="244"/>
      <c r="GB120" s="244"/>
      <c r="GC120" s="244"/>
      <c r="GD120" s="244"/>
      <c r="GE120" s="244"/>
      <c r="GF120" s="244"/>
      <c r="GG120" s="244"/>
      <c r="GH120" s="244"/>
      <c r="GI120" s="244"/>
      <c r="GJ120" s="244"/>
      <c r="GK120" s="244"/>
      <c r="GL120" s="244"/>
      <c r="GM120" s="244"/>
      <c r="GN120" s="244"/>
      <c r="GO120" s="244"/>
      <c r="GP120" s="244"/>
      <c r="GQ120" s="244"/>
      <c r="GR120" s="244"/>
      <c r="GS120" s="244"/>
      <c r="GT120" s="244"/>
      <c r="GU120" s="244"/>
      <c r="GV120" s="244"/>
      <c r="GW120" s="244"/>
      <c r="GX120" s="244"/>
      <c r="GY120" s="244"/>
      <c r="GZ120" s="244"/>
      <c r="HA120" s="244"/>
      <c r="HB120" s="244"/>
      <c r="HC120" s="244"/>
      <c r="HD120" s="244"/>
      <c r="HE120" s="244"/>
      <c r="HF120" s="244"/>
      <c r="HG120" s="244"/>
      <c r="HH120" s="244"/>
      <c r="HI120" s="244"/>
      <c r="HJ120" s="244"/>
      <c r="HK120" s="244"/>
      <c r="HL120" s="244"/>
      <c r="HM120" s="244"/>
      <c r="HN120" s="244"/>
      <c r="HO120" s="244"/>
      <c r="HP120" s="244"/>
      <c r="HQ120" s="244"/>
      <c r="HR120" s="244"/>
      <c r="HS120" s="244"/>
      <c r="HT120" s="244"/>
      <c r="HU120" s="244"/>
      <c r="HV120" s="244"/>
      <c r="HW120" s="244"/>
      <c r="HX120" s="244"/>
      <c r="HY120" s="244"/>
      <c r="HZ120" s="244"/>
      <c r="IA120" s="244"/>
      <c r="IB120" s="244"/>
      <c r="IC120" s="244"/>
      <c r="ID120" s="244"/>
      <c r="IE120" s="244"/>
      <c r="IF120" s="244"/>
      <c r="IG120" s="244"/>
      <c r="IH120" s="244"/>
      <c r="II120" s="244"/>
      <c r="IJ120" s="244"/>
      <c r="IK120" s="244"/>
      <c r="IL120" s="244"/>
      <c r="IM120" s="244"/>
      <c r="IN120" s="244"/>
    </row>
    <row r="121" spans="1:16" ht="16.5" customHeight="1">
      <c r="A121" s="320" t="s">
        <v>237</v>
      </c>
      <c r="B121" s="247" t="s">
        <v>238</v>
      </c>
      <c r="C121" s="311">
        <f t="shared" si="25"/>
        <v>865</v>
      </c>
      <c r="D121" s="280">
        <v>308</v>
      </c>
      <c r="E121" s="280">
        <v>4</v>
      </c>
      <c r="F121" s="280">
        <v>26</v>
      </c>
      <c r="G121" s="280">
        <v>427</v>
      </c>
      <c r="H121" s="280">
        <v>100</v>
      </c>
      <c r="I121" s="411">
        <v>263</v>
      </c>
      <c r="J121" s="283"/>
      <c r="K121" s="283">
        <f aca="true" t="shared" si="27" ref="K121:K133">SUM(L121:P121)</f>
        <v>602</v>
      </c>
      <c r="L121" s="280">
        <v>45</v>
      </c>
      <c r="M121" s="280">
        <v>4</v>
      </c>
      <c r="N121" s="284">
        <v>26</v>
      </c>
      <c r="O121" s="310">
        <v>427</v>
      </c>
      <c r="P121" s="412">
        <v>100</v>
      </c>
    </row>
    <row r="122" spans="1:16" ht="16.5" customHeight="1">
      <c r="A122" s="320" t="s">
        <v>264</v>
      </c>
      <c r="B122" s="247"/>
      <c r="C122" s="343">
        <f>D122+E122+F122+G122+H122</f>
        <v>582</v>
      </c>
      <c r="D122" s="257">
        <v>0</v>
      </c>
      <c r="E122" s="257">
        <v>0</v>
      </c>
      <c r="F122" s="257">
        <v>0</v>
      </c>
      <c r="G122" s="262">
        <f>SUM(G123:G128)</f>
        <v>264</v>
      </c>
      <c r="H122" s="262">
        <f>SUM(H123:H128)</f>
        <v>318</v>
      </c>
      <c r="I122" s="260">
        <v>0</v>
      </c>
      <c r="J122" s="256"/>
      <c r="K122" s="256">
        <f t="shared" si="27"/>
        <v>582</v>
      </c>
      <c r="L122" s="257">
        <v>0</v>
      </c>
      <c r="M122" s="257">
        <v>0</v>
      </c>
      <c r="N122" s="257">
        <v>0</v>
      </c>
      <c r="O122" s="310">
        <v>264</v>
      </c>
      <c r="P122" s="402">
        <v>318</v>
      </c>
    </row>
    <row r="123" spans="1:16" ht="16.5" customHeight="1">
      <c r="A123" s="322"/>
      <c r="B123" s="255" t="s">
        <v>175</v>
      </c>
      <c r="C123" s="311">
        <f t="shared" si="25"/>
        <v>172</v>
      </c>
      <c r="D123" s="257">
        <v>0</v>
      </c>
      <c r="E123" s="257">
        <v>0</v>
      </c>
      <c r="F123" s="257">
        <v>0</v>
      </c>
      <c r="G123" s="262">
        <v>112</v>
      </c>
      <c r="H123" s="259">
        <v>60</v>
      </c>
      <c r="I123" s="260">
        <v>0</v>
      </c>
      <c r="J123" s="261"/>
      <c r="K123" s="261">
        <f t="shared" si="27"/>
        <v>172</v>
      </c>
      <c r="L123" s="257">
        <v>0</v>
      </c>
      <c r="M123" s="257">
        <v>0</v>
      </c>
      <c r="N123" s="257">
        <v>0</v>
      </c>
      <c r="O123" s="312">
        <v>112</v>
      </c>
      <c r="P123" s="403">
        <v>60</v>
      </c>
    </row>
    <row r="124" spans="1:16" ht="16.5" customHeight="1">
      <c r="A124" s="322"/>
      <c r="B124" s="255" t="s">
        <v>176</v>
      </c>
      <c r="C124" s="311">
        <f t="shared" si="25"/>
        <v>152</v>
      </c>
      <c r="D124" s="257">
        <v>0</v>
      </c>
      <c r="E124" s="257">
        <v>0</v>
      </c>
      <c r="F124" s="257">
        <v>0</v>
      </c>
      <c r="G124" s="262">
        <v>102</v>
      </c>
      <c r="H124" s="259">
        <v>50</v>
      </c>
      <c r="I124" s="260">
        <v>0</v>
      </c>
      <c r="J124" s="261"/>
      <c r="K124" s="261">
        <f t="shared" si="27"/>
        <v>152</v>
      </c>
      <c r="L124" s="257">
        <v>0</v>
      </c>
      <c r="M124" s="257">
        <v>0</v>
      </c>
      <c r="N124" s="257">
        <v>0</v>
      </c>
      <c r="O124" s="312">
        <v>102</v>
      </c>
      <c r="P124" s="403">
        <v>50</v>
      </c>
    </row>
    <row r="125" spans="1:16" ht="16.5" customHeight="1">
      <c r="A125" s="322"/>
      <c r="B125" s="255" t="s">
        <v>177</v>
      </c>
      <c r="C125" s="324">
        <v>0</v>
      </c>
      <c r="D125" s="257">
        <v>0</v>
      </c>
      <c r="E125" s="257">
        <v>0</v>
      </c>
      <c r="F125" s="257">
        <v>0</v>
      </c>
      <c r="G125" s="257">
        <v>0</v>
      </c>
      <c r="H125" s="328">
        <v>0</v>
      </c>
      <c r="I125" s="260">
        <v>0</v>
      </c>
      <c r="J125" s="261"/>
      <c r="K125" s="257">
        <v>0</v>
      </c>
      <c r="L125" s="257">
        <v>0</v>
      </c>
      <c r="M125" s="257">
        <v>0</v>
      </c>
      <c r="N125" s="257">
        <v>0</v>
      </c>
      <c r="O125" s="257">
        <v>0</v>
      </c>
      <c r="P125" s="338">
        <v>0</v>
      </c>
    </row>
    <row r="126" spans="1:16" ht="16.5" customHeight="1">
      <c r="A126" s="322"/>
      <c r="B126" s="255" t="s">
        <v>147</v>
      </c>
      <c r="C126" s="311">
        <f t="shared" si="25"/>
        <v>58</v>
      </c>
      <c r="D126" s="257">
        <v>0</v>
      </c>
      <c r="E126" s="257">
        <v>0</v>
      </c>
      <c r="F126" s="257">
        <v>0</v>
      </c>
      <c r="G126" s="257">
        <v>0</v>
      </c>
      <c r="H126" s="259">
        <v>58</v>
      </c>
      <c r="I126" s="260">
        <v>0</v>
      </c>
      <c r="J126" s="261"/>
      <c r="K126" s="261">
        <f t="shared" si="27"/>
        <v>58</v>
      </c>
      <c r="L126" s="257">
        <v>0</v>
      </c>
      <c r="M126" s="257">
        <v>0</v>
      </c>
      <c r="N126" s="257">
        <v>0</v>
      </c>
      <c r="O126" s="257">
        <v>0</v>
      </c>
      <c r="P126" s="403">
        <v>58</v>
      </c>
    </row>
    <row r="127" spans="1:16" ht="16.5" customHeight="1">
      <c r="A127" s="322"/>
      <c r="B127" s="255" t="s">
        <v>178</v>
      </c>
      <c r="C127" s="324">
        <v>0</v>
      </c>
      <c r="D127" s="257">
        <v>0</v>
      </c>
      <c r="E127" s="257">
        <v>0</v>
      </c>
      <c r="F127" s="257">
        <v>0</v>
      </c>
      <c r="G127" s="257">
        <v>0</v>
      </c>
      <c r="H127" s="328">
        <v>0</v>
      </c>
      <c r="I127" s="260">
        <v>0</v>
      </c>
      <c r="J127" s="261"/>
      <c r="K127" s="257">
        <v>0</v>
      </c>
      <c r="L127" s="257">
        <v>0</v>
      </c>
      <c r="M127" s="257">
        <v>0</v>
      </c>
      <c r="N127" s="257">
        <v>0</v>
      </c>
      <c r="O127" s="257">
        <v>0</v>
      </c>
      <c r="P127" s="338">
        <v>0</v>
      </c>
    </row>
    <row r="128" spans="1:16" ht="16.5" customHeight="1">
      <c r="A128" s="322"/>
      <c r="B128" s="255" t="s">
        <v>179</v>
      </c>
      <c r="C128" s="311">
        <f t="shared" si="25"/>
        <v>200</v>
      </c>
      <c r="D128" s="257">
        <v>0</v>
      </c>
      <c r="E128" s="272">
        <v>0</v>
      </c>
      <c r="F128" s="272">
        <v>0</v>
      </c>
      <c r="G128" s="413">
        <v>50</v>
      </c>
      <c r="H128" s="413">
        <v>150</v>
      </c>
      <c r="I128" s="414">
        <v>0</v>
      </c>
      <c r="J128" s="388"/>
      <c r="K128" s="388">
        <f t="shared" si="27"/>
        <v>200</v>
      </c>
      <c r="L128" s="272">
        <v>0</v>
      </c>
      <c r="M128" s="272">
        <v>0</v>
      </c>
      <c r="N128" s="272">
        <v>0</v>
      </c>
      <c r="O128" s="415">
        <v>50</v>
      </c>
      <c r="P128" s="397">
        <v>150</v>
      </c>
    </row>
    <row r="129" spans="1:16" ht="16.5" customHeight="1">
      <c r="A129" s="320" t="s">
        <v>265</v>
      </c>
      <c r="B129" s="247"/>
      <c r="C129" s="343">
        <f>D129+E129+F129+G129+H129</f>
        <v>630</v>
      </c>
      <c r="D129" s="249">
        <f>SUM(D130:D133)</f>
        <v>85</v>
      </c>
      <c r="E129" s="257">
        <v>0</v>
      </c>
      <c r="F129" s="257">
        <v>0</v>
      </c>
      <c r="G129" s="262">
        <f>SUM(G130:G133)</f>
        <v>41</v>
      </c>
      <c r="H129" s="262">
        <f>SUM(H130:H133)</f>
        <v>504</v>
      </c>
      <c r="I129" s="260">
        <v>0</v>
      </c>
      <c r="J129" s="256"/>
      <c r="K129" s="256">
        <f t="shared" si="27"/>
        <v>630</v>
      </c>
      <c r="L129" s="262">
        <f>SUM(L130:L133)</f>
        <v>85</v>
      </c>
      <c r="M129" s="257">
        <v>0</v>
      </c>
      <c r="N129" s="257">
        <v>0</v>
      </c>
      <c r="O129" s="262">
        <f>SUM(O130:O133)</f>
        <v>41</v>
      </c>
      <c r="P129" s="395">
        <f>SUM(P130:P133)</f>
        <v>504</v>
      </c>
    </row>
    <row r="130" spans="1:16" ht="16.5" customHeight="1">
      <c r="A130" s="322"/>
      <c r="B130" s="255" t="s">
        <v>180</v>
      </c>
      <c r="C130" s="311">
        <f t="shared" si="25"/>
        <v>119</v>
      </c>
      <c r="D130" s="257">
        <v>0</v>
      </c>
      <c r="E130" s="257">
        <v>0</v>
      </c>
      <c r="F130" s="257">
        <v>0</v>
      </c>
      <c r="G130" s="257">
        <v>0</v>
      </c>
      <c r="H130" s="262">
        <v>119</v>
      </c>
      <c r="I130" s="260">
        <v>0</v>
      </c>
      <c r="J130" s="261"/>
      <c r="K130" s="261">
        <f t="shared" si="27"/>
        <v>119</v>
      </c>
      <c r="L130" s="257">
        <v>0</v>
      </c>
      <c r="M130" s="257">
        <v>0</v>
      </c>
      <c r="N130" s="257">
        <v>0</v>
      </c>
      <c r="O130" s="257">
        <v>0</v>
      </c>
      <c r="P130" s="386">
        <v>119</v>
      </c>
    </row>
    <row r="131" spans="1:16" ht="16.5" customHeight="1">
      <c r="A131" s="322"/>
      <c r="B131" s="255" t="s">
        <v>181</v>
      </c>
      <c r="C131" s="324">
        <v>0</v>
      </c>
      <c r="D131" s="257">
        <v>0</v>
      </c>
      <c r="E131" s="257">
        <v>0</v>
      </c>
      <c r="F131" s="257">
        <v>0</v>
      </c>
      <c r="G131" s="257">
        <v>0</v>
      </c>
      <c r="H131" s="328">
        <v>0</v>
      </c>
      <c r="I131" s="260">
        <v>0</v>
      </c>
      <c r="J131" s="261"/>
      <c r="K131" s="257">
        <v>0</v>
      </c>
      <c r="L131" s="257">
        <v>0</v>
      </c>
      <c r="M131" s="257">
        <v>0</v>
      </c>
      <c r="N131" s="257">
        <v>0</v>
      </c>
      <c r="O131" s="257">
        <v>0</v>
      </c>
      <c r="P131" s="338">
        <v>0</v>
      </c>
    </row>
    <row r="132" spans="1:16" ht="16.5" customHeight="1">
      <c r="A132" s="322"/>
      <c r="B132" s="255" t="s">
        <v>182</v>
      </c>
      <c r="C132" s="311">
        <f t="shared" si="25"/>
        <v>341</v>
      </c>
      <c r="D132" s="257">
        <v>0</v>
      </c>
      <c r="E132" s="257">
        <v>0</v>
      </c>
      <c r="F132" s="257">
        <v>0</v>
      </c>
      <c r="G132" s="262">
        <v>41</v>
      </c>
      <c r="H132" s="259">
        <v>300</v>
      </c>
      <c r="I132" s="260">
        <v>0</v>
      </c>
      <c r="J132" s="261"/>
      <c r="K132" s="261">
        <f t="shared" si="27"/>
        <v>341</v>
      </c>
      <c r="L132" s="257">
        <v>0</v>
      </c>
      <c r="M132" s="257">
        <v>0</v>
      </c>
      <c r="N132" s="257">
        <v>0</v>
      </c>
      <c r="O132" s="262">
        <v>41</v>
      </c>
      <c r="P132" s="386">
        <v>300</v>
      </c>
    </row>
    <row r="133" spans="1:248" s="418" customFormat="1" ht="16.5" customHeight="1">
      <c r="A133" s="322"/>
      <c r="B133" s="255" t="s">
        <v>183</v>
      </c>
      <c r="C133" s="416">
        <f t="shared" si="25"/>
        <v>170</v>
      </c>
      <c r="D133" s="262">
        <v>85</v>
      </c>
      <c r="E133" s="257">
        <v>0</v>
      </c>
      <c r="F133" s="257">
        <v>0</v>
      </c>
      <c r="G133" s="257">
        <v>0</v>
      </c>
      <c r="H133" s="259">
        <v>85</v>
      </c>
      <c r="I133" s="417">
        <v>0</v>
      </c>
      <c r="J133" s="261"/>
      <c r="K133" s="261">
        <f t="shared" si="27"/>
        <v>170</v>
      </c>
      <c r="L133" s="259">
        <v>85</v>
      </c>
      <c r="M133" s="257">
        <v>0</v>
      </c>
      <c r="N133" s="257">
        <v>0</v>
      </c>
      <c r="O133" s="257">
        <v>0</v>
      </c>
      <c r="P133" s="386">
        <v>85</v>
      </c>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c r="BB133" s="223"/>
      <c r="BC133" s="223"/>
      <c r="BD133" s="223"/>
      <c r="BE133" s="223"/>
      <c r="BF133" s="223"/>
      <c r="BG133" s="223"/>
      <c r="BH133" s="223"/>
      <c r="BI133" s="223"/>
      <c r="BJ133" s="223"/>
      <c r="BK133" s="223"/>
      <c r="BL133" s="223"/>
      <c r="BM133" s="223"/>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c r="DK133" s="223"/>
      <c r="DL133" s="223"/>
      <c r="DM133" s="223"/>
      <c r="DN133" s="223"/>
      <c r="DO133" s="223"/>
      <c r="DP133" s="223"/>
      <c r="DQ133" s="223"/>
      <c r="DR133" s="223"/>
      <c r="DS133" s="223"/>
      <c r="DT133" s="223"/>
      <c r="DU133" s="223"/>
      <c r="DV133" s="223"/>
      <c r="DW133" s="223"/>
      <c r="DX133" s="223"/>
      <c r="DY133" s="223"/>
      <c r="DZ133" s="223"/>
      <c r="EA133" s="223"/>
      <c r="EB133" s="223"/>
      <c r="EC133" s="223"/>
      <c r="ED133" s="223"/>
      <c r="EE133" s="223"/>
      <c r="EF133" s="223"/>
      <c r="EG133" s="223"/>
      <c r="EH133" s="223"/>
      <c r="EI133" s="223"/>
      <c r="EJ133" s="223"/>
      <c r="EK133" s="223"/>
      <c r="EL133" s="223"/>
      <c r="EM133" s="223"/>
      <c r="EN133" s="223"/>
      <c r="EO133" s="223"/>
      <c r="EP133" s="223"/>
      <c r="EQ133" s="223"/>
      <c r="ER133" s="223"/>
      <c r="ES133" s="223"/>
      <c r="ET133" s="223"/>
      <c r="EU133" s="223"/>
      <c r="EV133" s="223"/>
      <c r="EW133" s="223"/>
      <c r="EX133" s="223"/>
      <c r="EY133" s="223"/>
      <c r="EZ133" s="223"/>
      <c r="FA133" s="223"/>
      <c r="FB133" s="223"/>
      <c r="FC133" s="223"/>
      <c r="FD133" s="223"/>
      <c r="FE133" s="223"/>
      <c r="FF133" s="223"/>
      <c r="FG133" s="223"/>
      <c r="FH133" s="223"/>
      <c r="FI133" s="223"/>
      <c r="FJ133" s="223"/>
      <c r="FK133" s="223"/>
      <c r="FL133" s="223"/>
      <c r="FM133" s="223"/>
      <c r="FN133" s="223"/>
      <c r="FO133" s="223"/>
      <c r="FP133" s="223"/>
      <c r="FQ133" s="223"/>
      <c r="FR133" s="223"/>
      <c r="FS133" s="223"/>
      <c r="FT133" s="223"/>
      <c r="FU133" s="223"/>
      <c r="FV133" s="223"/>
      <c r="FW133" s="223"/>
      <c r="FX133" s="223"/>
      <c r="FY133" s="223"/>
      <c r="FZ133" s="223"/>
      <c r="GA133" s="223"/>
      <c r="GB133" s="223"/>
      <c r="GC133" s="223"/>
      <c r="GD133" s="223"/>
      <c r="GE133" s="223"/>
      <c r="GF133" s="223"/>
      <c r="GG133" s="223"/>
      <c r="GH133" s="223"/>
      <c r="GI133" s="223"/>
      <c r="GJ133" s="223"/>
      <c r="GK133" s="223"/>
      <c r="GL133" s="223"/>
      <c r="GM133" s="223"/>
      <c r="GN133" s="223"/>
      <c r="GO133" s="223"/>
      <c r="GP133" s="223"/>
      <c r="GQ133" s="223"/>
      <c r="GR133" s="223"/>
      <c r="GS133" s="223"/>
      <c r="GT133" s="223"/>
      <c r="GU133" s="223"/>
      <c r="GV133" s="223"/>
      <c r="GW133" s="223"/>
      <c r="GX133" s="223"/>
      <c r="GY133" s="223"/>
      <c r="GZ133" s="223"/>
      <c r="HA133" s="223"/>
      <c r="HB133" s="223"/>
      <c r="HC133" s="223"/>
      <c r="HD133" s="223"/>
      <c r="HE133" s="223"/>
      <c r="HF133" s="223"/>
      <c r="HG133" s="223"/>
      <c r="HH133" s="223"/>
      <c r="HI133" s="223"/>
      <c r="HJ133" s="223"/>
      <c r="HK133" s="223"/>
      <c r="HL133" s="223"/>
      <c r="HM133" s="223"/>
      <c r="HN133" s="223"/>
      <c r="HO133" s="223"/>
      <c r="HP133" s="223"/>
      <c r="HQ133" s="223"/>
      <c r="HR133" s="223"/>
      <c r="HS133" s="223"/>
      <c r="HT133" s="223"/>
      <c r="HU133" s="223"/>
      <c r="HV133" s="223"/>
      <c r="HW133" s="223"/>
      <c r="HX133" s="223"/>
      <c r="HY133" s="223"/>
      <c r="HZ133" s="223"/>
      <c r="IA133" s="223"/>
      <c r="IB133" s="223"/>
      <c r="IC133" s="223"/>
      <c r="ID133" s="223"/>
      <c r="IE133" s="223"/>
      <c r="IF133" s="223"/>
      <c r="IG133" s="223"/>
      <c r="IH133" s="223"/>
      <c r="II133" s="223"/>
      <c r="IJ133" s="223"/>
      <c r="IK133" s="223"/>
      <c r="IL133" s="223"/>
      <c r="IM133" s="223"/>
      <c r="IN133" s="223"/>
    </row>
    <row r="134" s="742" customFormat="1" ht="17.25" customHeight="1">
      <c r="A134" s="742" t="s">
        <v>266</v>
      </c>
    </row>
    <row r="135" s="743" customFormat="1" ht="14.25">
      <c r="A135" s="743" t="s">
        <v>267</v>
      </c>
    </row>
    <row r="136" s="419" customFormat="1" ht="14.25"/>
    <row r="137" ht="14.25">
      <c r="C137" s="227"/>
    </row>
    <row r="138" ht="14.25">
      <c r="C138" s="227"/>
    </row>
    <row r="139" ht="14.25">
      <c r="C139" s="227"/>
    </row>
    <row r="140" ht="14.25">
      <c r="C140" s="227"/>
    </row>
    <row r="141" ht="14.25">
      <c r="C141" s="227"/>
    </row>
    <row r="142" ht="14.25">
      <c r="C142" s="227"/>
    </row>
  </sheetData>
  <mergeCells count="13">
    <mergeCell ref="M69:P69"/>
    <mergeCell ref="B70:B72"/>
    <mergeCell ref="C70:H71"/>
    <mergeCell ref="K70:P71"/>
    <mergeCell ref="K3:P4"/>
    <mergeCell ref="A3:A5"/>
    <mergeCell ref="B3:B5"/>
    <mergeCell ref="I3:I5"/>
    <mergeCell ref="C3:H4"/>
    <mergeCell ref="I70:I72"/>
    <mergeCell ref="A70:A72"/>
    <mergeCell ref="A134:IV134"/>
    <mergeCell ref="A135:IV135"/>
  </mergeCells>
  <printOptions horizontalCentered="1" verticalCentered="1"/>
  <pageMargins left="0.31496062992125984" right="0.1968503937007874" top="0.03937007874015748" bottom="0.3937007874015748" header="0" footer="0"/>
  <pageSetup horizontalDpi="300" verticalDpi="300" orientation="portrait" paperSize="9" scale="70" r:id="rId1"/>
  <rowBreaks count="1" manualBreakCount="1">
    <brk id="6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2008-07-18T04:30:03Z</cp:lastPrinted>
  <dcterms:created xsi:type="dcterms:W3CDTF">1997-01-08T22:48:59Z</dcterms:created>
  <dcterms:modified xsi:type="dcterms:W3CDTF">2010-01-12T04:15:39Z</dcterms:modified>
  <cp:category/>
  <cp:version/>
  <cp:contentType/>
  <cp:contentStatus/>
</cp:coreProperties>
</file>