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1_0.bin" ContentType="application/vnd.openxmlformats-officedocument.oleObject"/>
  <Override PartName="/xl/embeddings/oleObject_2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75" windowHeight="8625" tabRatio="777" activeTab="1"/>
  </bookViews>
  <sheets>
    <sheet name="元データ（印刷不要）" sheetId="1" r:id="rId1"/>
    <sheet name="目次" sheetId="2" r:id="rId2"/>
    <sheet name="1-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-10" sheetId="10" r:id="rId10"/>
    <sheet name="11-12" sheetId="11" r:id="rId11"/>
    <sheet name="13-14" sheetId="12" r:id="rId12"/>
    <sheet name="15" sheetId="13" r:id="rId13"/>
    <sheet name="16" sheetId="14" r:id="rId14"/>
    <sheet name="17" sheetId="15" r:id="rId15"/>
    <sheet name="18-21" sheetId="16" r:id="rId16"/>
    <sheet name="22" sheetId="17" r:id="rId17"/>
    <sheet name="23-26" sheetId="18" r:id="rId18"/>
    <sheet name="27" sheetId="19" r:id="rId19"/>
    <sheet name="28-30" sheetId="20" r:id="rId20"/>
    <sheet name="31-32" sheetId="21" r:id="rId21"/>
    <sheet name="33" sheetId="22" r:id="rId22"/>
    <sheet name="率(印刷不要）" sheetId="23" r:id="rId23"/>
  </sheets>
  <definedNames>
    <definedName name="_xlnm.Print_Area" localSheetId="10">'11-12'!$D$1:$Y$55</definedName>
    <definedName name="_xlnm.Print_Area" localSheetId="2">'1-2'!$A$1:$AC$52</definedName>
    <definedName name="_xlnm.Print_Area" localSheetId="11">'13-14'!$A$1:$H$72</definedName>
    <definedName name="_xlnm.Print_Area" localSheetId="12">'15'!$A$1:$P$38</definedName>
    <definedName name="_xlnm.Print_Area" localSheetId="13">'16'!$A$1:$P$10</definedName>
    <definedName name="_xlnm.Print_Area" localSheetId="14">'17'!$A$1:$Y$25</definedName>
    <definedName name="_xlnm.Print_Area" localSheetId="15">'18-21'!$C$1:$Y$138</definedName>
    <definedName name="_xlnm.Print_Area" localSheetId="18">'27'!$A$1:$J$22</definedName>
    <definedName name="_xlnm.Print_Area" localSheetId="19">'28-30'!$A$1:$M$100</definedName>
    <definedName name="_xlnm.Print_Area" localSheetId="3">'3'!$A$1:$J$59</definedName>
    <definedName name="_xlnm.Print_Area" localSheetId="20">'31-32'!$A$1:$AI$59</definedName>
    <definedName name="_xlnm.Print_Area" localSheetId="21">'33'!$A$1:$R$55</definedName>
    <definedName name="_xlnm.Print_Area" localSheetId="4">'4'!$A$1:$N$36</definedName>
    <definedName name="_xlnm.Print_Area" localSheetId="5">'5'!$A$1:$R$26</definedName>
    <definedName name="_xlnm.Print_Area" localSheetId="7">'7'!$A$1:$AC$50</definedName>
    <definedName name="_xlnm.Print_Area" localSheetId="8">'8'!$A$1:$AB$25</definedName>
    <definedName name="_xlnm.Print_Titles" localSheetId="10">'11-12'!$1:$5</definedName>
    <definedName name="_xlnm.Print_Titles" localSheetId="2">'1-2'!$2:$6</definedName>
    <definedName name="_xlnm.Print_Titles" localSheetId="11">'13-14'!$1:$3</definedName>
    <definedName name="_xlnm.Print_Titles" localSheetId="15">'18-21'!$1:$6</definedName>
    <definedName name="_xlnm.Print_Titles" localSheetId="17">'23-26'!$1:$4</definedName>
    <definedName name="_xlnm.Print_Titles" localSheetId="19">'28-30'!$1:$4</definedName>
    <definedName name="_xlnm.Print_Titles" localSheetId="20">'31-32'!$1:$3</definedName>
    <definedName name="_xlnm.Print_Titles" localSheetId="6">'6'!$1:$5</definedName>
    <definedName name="_xlnm.Print_Titles" localSheetId="7">'7'!$1:$6</definedName>
    <definedName name="_xlnm.Print_Titles" localSheetId="9">'9-10'!$1:$6</definedName>
    <definedName name="Print_Titles_MI" localSheetId="19">'28-30'!$1:$4</definedName>
    <definedName name="Z_F04A18A1_0768_11D7_A848_00000E98F47E_.wvu.PrintArea" localSheetId="2" hidden="1">'1-2'!$B$1:$AC$51</definedName>
  </definedNames>
  <calcPr fullCalcOnLoad="1"/>
</workbook>
</file>

<file path=xl/sharedStrings.xml><?xml version="1.0" encoding="utf-8"?>
<sst xmlns="http://schemas.openxmlformats.org/spreadsheetml/2006/main" count="4574" uniqueCount="1721">
  <si>
    <t>陸上自衛隊伊丹駐屯地業務隊長、陸上自衛隊伊丹駐屯地</t>
  </si>
  <si>
    <t>スポーツニッポン開発(株)</t>
  </si>
  <si>
    <t>宝塚高原ゴルフ(株)</t>
  </si>
  <si>
    <t>大宝塚ゴルフ(株)</t>
  </si>
  <si>
    <t>日新開発(株)</t>
  </si>
  <si>
    <t>(株)太平洋クラブ</t>
  </si>
  <si>
    <t>東洋機械金属株式会社</t>
  </si>
  <si>
    <t>独立行政法人都市再生機構西日本支社（公団志染団地）</t>
  </si>
  <si>
    <t>三木市長　藪本吉秀（三木市民病院）</t>
  </si>
  <si>
    <t>財団法人復光会（垂水病院）</t>
  </si>
  <si>
    <t>加西市長　中川暢三（市立加西病院）</t>
  </si>
  <si>
    <t>陸上自衛隊青野原駐屯地業務隊長、陸上自衛隊青野原駐屯地</t>
  </si>
  <si>
    <t>(有)ｵｰ・ｴｲﾁ・ﾋﾞｰ・ｴｽ（ﾏﾀﾞﾑJｺﾞﾙﾌ倶楽部）</t>
  </si>
  <si>
    <t>ダイセル化学工業株式会社　播磨工場</t>
  </si>
  <si>
    <t>日和山観光（株）</t>
  </si>
  <si>
    <t>日本チバガイギー（株）、同篠山工場</t>
  </si>
  <si>
    <t>宗教法人　円応教、円応教本部</t>
  </si>
  <si>
    <t>三洋電機(株)</t>
  </si>
  <si>
    <t>（株)Golf and Ａrt Resort Japan</t>
  </si>
  <si>
    <t xml:space="preserve">学校法人　甲南学園
理事長　吉沢　英成
学校法人　甲南学園　
甲南大学
</t>
  </si>
  <si>
    <t>ハイエリア㈱
代表取締役　坂田　建一
クラブ・アンクラージュ御影</t>
  </si>
  <si>
    <t>独立行政法人都市再生機構西日本支社　支社長
公団住宅ひよどり台団地第１期</t>
  </si>
  <si>
    <t>独立行政法人都市再生機構西日本支社　支社長
公団住宅鈴蘭台団地第１期</t>
  </si>
  <si>
    <t>独立行政法人都市再生機構西日本支社　支社長
公団住宅花山東団地第１期</t>
  </si>
  <si>
    <t>独立行政法人都市再生機構西日本支社　支社長
公団住宅花山東団地第２期</t>
  </si>
  <si>
    <t>独立行政法人都市再生機構西日本支社　支社長
公団住宅有野団地第１期</t>
  </si>
  <si>
    <t>独立行政法人都市再生機構西日本支社　支社長
公団住宅有野団地第２期</t>
  </si>
  <si>
    <t>イオンモール株式会社</t>
  </si>
  <si>
    <t>都市再生機構西日本支社公団落合団地第１期</t>
  </si>
  <si>
    <t>都市再生機構西日本支社公団落合団地第２期</t>
  </si>
  <si>
    <t>川西市</t>
  </si>
  <si>
    <t>能勢観光開発㈱</t>
  </si>
  <si>
    <t>能勢カントリー倶楽部</t>
  </si>
  <si>
    <t>表</t>
  </si>
  <si>
    <t>急速ろ過</t>
  </si>
  <si>
    <t>大垣　康則</t>
  </si>
  <si>
    <t>一庫総合開発㈱</t>
  </si>
  <si>
    <t>ときわ台カントリー倶楽部</t>
  </si>
  <si>
    <t>湧</t>
  </si>
  <si>
    <t>井上　数義</t>
  </si>
  <si>
    <t>一庫レイクサイドカントリー倶楽部</t>
  </si>
  <si>
    <t>松実　正</t>
  </si>
  <si>
    <t>東海カントリー倶楽部</t>
  </si>
  <si>
    <t>深</t>
  </si>
  <si>
    <t>村本　修治</t>
  </si>
  <si>
    <t>三田市</t>
  </si>
  <si>
    <t>新有馬開発㈱</t>
  </si>
  <si>
    <t>有馬カントリークラブ</t>
  </si>
  <si>
    <t>山本　伸介</t>
  </si>
  <si>
    <t>㈱千刈興産</t>
  </si>
  <si>
    <t>千刈カントリー倶楽部</t>
  </si>
  <si>
    <t>貯</t>
  </si>
  <si>
    <t>西上　哲也</t>
  </si>
  <si>
    <t>㈱有馬富士開発</t>
  </si>
  <si>
    <t>有馬富士カントリークラブ</t>
  </si>
  <si>
    <t>貯・深</t>
  </si>
  <si>
    <t>家代岡　哲郎</t>
  </si>
  <si>
    <t>㈱三田レークサイド開発</t>
  </si>
  <si>
    <t>三田レークサイドカントリークラブ</t>
  </si>
  <si>
    <t>大石　　彰</t>
  </si>
  <si>
    <t>小谷住研㈱</t>
  </si>
  <si>
    <t>蛍が丘荘園</t>
  </si>
  <si>
    <t>RO膜ろ過</t>
  </si>
  <si>
    <t>小谷　義治</t>
  </si>
  <si>
    <t>緑ヶ丘荘園</t>
  </si>
  <si>
    <t>加古川市</t>
  </si>
  <si>
    <t>ナガサワ食品株式会社</t>
  </si>
  <si>
    <t>ナガサワ物流センター敷地内</t>
  </si>
  <si>
    <t>深</t>
  </si>
  <si>
    <t>曝気</t>
  </si>
  <si>
    <t>長澤　正直</t>
  </si>
  <si>
    <t>三木市</t>
  </si>
  <si>
    <t>広野ゴルフ倶楽部</t>
  </si>
  <si>
    <t>ゴルフ場内</t>
  </si>
  <si>
    <t>深</t>
  </si>
  <si>
    <t>急速ろ過</t>
  </si>
  <si>
    <t>高塚　勝久</t>
  </si>
  <si>
    <t>グリコ兵庫アイスクリーム㈱</t>
  </si>
  <si>
    <t>工場内</t>
  </si>
  <si>
    <t>年間給水量（千m3）</t>
  </si>
  <si>
    <t>消毒のみ</t>
  </si>
  <si>
    <t>掘井　敏郎</t>
  </si>
  <si>
    <t>マスターズゴルフ倶楽部㈱</t>
  </si>
  <si>
    <t>河島　敏幸</t>
  </si>
  <si>
    <t>三明㈱（関西ゴルフクラブ）</t>
  </si>
  <si>
    <t>島　康彦</t>
  </si>
  <si>
    <t>社会福祉法人まほろば</t>
  </si>
  <si>
    <t>まほろば内</t>
  </si>
  <si>
    <t>門口　淳</t>
  </si>
  <si>
    <t>小野市</t>
  </si>
  <si>
    <t>小野観光開発㈱</t>
  </si>
  <si>
    <t>浅</t>
  </si>
  <si>
    <t>三輪　浩</t>
  </si>
  <si>
    <t>加西市</t>
  </si>
  <si>
    <t>ピーエスコンクリート（株）兵庫工場</t>
  </si>
  <si>
    <t>工場内</t>
  </si>
  <si>
    <t>松山　将也</t>
  </si>
  <si>
    <t>加東市</t>
  </si>
  <si>
    <t>きよみづ観光㈱</t>
  </si>
  <si>
    <t>きよみづ郷（別荘）</t>
  </si>
  <si>
    <t>表</t>
  </si>
  <si>
    <t>勝岡　幸二</t>
  </si>
  <si>
    <t>オリエンタル建設㈱</t>
  </si>
  <si>
    <t>㈱ABCゴルフ倶楽部（ABCゴルフ倶楽部）</t>
  </si>
  <si>
    <t>ゴルフ場内</t>
  </si>
  <si>
    <t>深</t>
  </si>
  <si>
    <t>急速ろ過</t>
  </si>
  <si>
    <t>森　敏剛</t>
  </si>
  <si>
    <t>神河町</t>
  </si>
  <si>
    <t>神河町長</t>
  </si>
  <si>
    <t>淵</t>
  </si>
  <si>
    <t>浅</t>
  </si>
  <si>
    <t>緩速ろ過</t>
  </si>
  <si>
    <t>坂本康弘</t>
  </si>
  <si>
    <t>公営</t>
  </si>
  <si>
    <t>グリーンエコー笠形</t>
  </si>
  <si>
    <t>表</t>
  </si>
  <si>
    <t>笹倉智之</t>
  </si>
  <si>
    <t>（株）サンデベロッパー</t>
  </si>
  <si>
    <t>粟賀ゴルフ</t>
  </si>
  <si>
    <t>藤原作太郎</t>
  </si>
  <si>
    <t>宍粟市</t>
  </si>
  <si>
    <t>宍粟市長</t>
  </si>
  <si>
    <t>西公文のうち溝谷・小原の一部（三方北部）</t>
  </si>
  <si>
    <t>川本　正史</t>
  </si>
  <si>
    <t>石原　成悟</t>
  </si>
  <si>
    <t>たつの市</t>
  </si>
  <si>
    <t>急速ろ過他</t>
  </si>
  <si>
    <t>その他（膜）</t>
  </si>
  <si>
    <t>豊岡市</t>
  </si>
  <si>
    <t>日和山観光㈱</t>
  </si>
  <si>
    <t>城崎カントリークラブ</t>
  </si>
  <si>
    <t>西岡　徳幸</t>
  </si>
  <si>
    <t>豊岡市長</t>
  </si>
  <si>
    <t>小河江</t>
  </si>
  <si>
    <t>豊岡市長</t>
  </si>
  <si>
    <t>奥山</t>
  </si>
  <si>
    <t>高龍寺</t>
  </si>
  <si>
    <t>膜ろ過</t>
  </si>
  <si>
    <t>香美町</t>
  </si>
  <si>
    <t>香美町長</t>
  </si>
  <si>
    <t>大梶</t>
  </si>
  <si>
    <t>浅</t>
  </si>
  <si>
    <t>香美町長</t>
  </si>
  <si>
    <t>土生</t>
  </si>
  <si>
    <t>作山</t>
  </si>
  <si>
    <t>用野</t>
  </si>
  <si>
    <t>湧</t>
  </si>
  <si>
    <t>境</t>
  </si>
  <si>
    <t>和佐父</t>
  </si>
  <si>
    <t>表</t>
  </si>
  <si>
    <t>兵庫県教育長</t>
  </si>
  <si>
    <t>兔和野高原野外教育センター</t>
  </si>
  <si>
    <t>新温泉町</t>
  </si>
  <si>
    <t>新温泉町長</t>
  </si>
  <si>
    <t>大味中小屋</t>
  </si>
  <si>
    <t>新温泉町長</t>
  </si>
  <si>
    <t>数久谷</t>
  </si>
  <si>
    <t>後山</t>
  </si>
  <si>
    <t>表</t>
  </si>
  <si>
    <t>湯谷</t>
  </si>
  <si>
    <t>消毒のみ</t>
  </si>
  <si>
    <t>養父市</t>
  </si>
  <si>
    <t>㈱NEO　MAX近畿</t>
  </si>
  <si>
    <t>三野　修嗣</t>
  </si>
  <si>
    <t>朝来市</t>
  </si>
  <si>
    <t>朝来市長</t>
  </si>
  <si>
    <t>白口</t>
  </si>
  <si>
    <t>表</t>
  </si>
  <si>
    <t>藤田　力</t>
  </si>
  <si>
    <t>藤和</t>
  </si>
  <si>
    <t>藤原　雅俊</t>
  </si>
  <si>
    <t>朝日</t>
  </si>
  <si>
    <t>金丸　二郎</t>
  </si>
  <si>
    <t>篠山市</t>
  </si>
  <si>
    <t>浪速企業株式会社</t>
  </si>
  <si>
    <t>鳳鳴カントリークラブ</t>
  </si>
  <si>
    <t>山本　清志</t>
  </si>
  <si>
    <t>大谷実業株式会社</t>
  </si>
  <si>
    <t>片岡　豊</t>
  </si>
  <si>
    <t>大谷草山開発株式会社</t>
  </si>
  <si>
    <t>細井　英喜</t>
  </si>
  <si>
    <t>丹波市</t>
  </si>
  <si>
    <t>サンケイ開発株式会社</t>
  </si>
  <si>
    <t>芦田　満則</t>
  </si>
  <si>
    <t>株式会社ジー・パーク</t>
  </si>
  <si>
    <t>Gパーク山南ゴルフ倶楽部</t>
  </si>
  <si>
    <t>米井　幹男</t>
  </si>
  <si>
    <t>休止中</t>
  </si>
  <si>
    <t>戸平地区</t>
  </si>
  <si>
    <t>緩速ろ過</t>
  </si>
  <si>
    <t>宮下　充生</t>
  </si>
  <si>
    <t>延原　利和</t>
  </si>
  <si>
    <t xml:space="preserve"> 淡路島酪農農業協同組合</t>
  </si>
  <si>
    <t xml:space="preserve"> 淡路島酪農農業協同組合乳処理場</t>
  </si>
  <si>
    <t>高木　千里</t>
  </si>
  <si>
    <t>陸上自衛隊姫路駐屯地業務隊長、陸上自衛隊姫路駐屯地</t>
  </si>
  <si>
    <t>㈱ヤマトヤシキ　
ヤマトヤシキ</t>
  </si>
  <si>
    <t>ダイセル化学工業㈱姫路製造所　
ダイセル化学工業㈱姫路製造所網干工場</t>
  </si>
  <si>
    <t>上郡町長</t>
  </si>
  <si>
    <t>山陽特殊製鋼㈱　
山陽特殊製鋼㈱</t>
  </si>
  <si>
    <t>医療法人ひまわり会
医療法人ひまわり会　八家病院</t>
  </si>
  <si>
    <t>自己水源</t>
  </si>
  <si>
    <t>併用</t>
  </si>
  <si>
    <t>自己水源</t>
  </si>
  <si>
    <t>篠山市</t>
  </si>
  <si>
    <t>FLPリオス</t>
  </si>
  <si>
    <t>東亜バルブエンジニアリング㈱</t>
  </si>
  <si>
    <t>独立行政法人 都市再生機構西日本支社 浜甲子園団地</t>
  </si>
  <si>
    <t>独立行政法人 都市再生機構西日本支社 武庫川団地東第一</t>
  </si>
  <si>
    <t>独立行政法人 都市再生機構西日本支社 武庫川団地西第一</t>
  </si>
  <si>
    <t>独立行政法人 都市再生機構西日本支社 武庫川団地西第二</t>
  </si>
  <si>
    <t>独立行政法人 都市再生機構西日本支社 武庫川団地東第二</t>
  </si>
  <si>
    <t>独立行政法人 都市再生機構西日本支社 武庫川団地西第三</t>
  </si>
  <si>
    <t>読売ゴルフ株式会社</t>
  </si>
  <si>
    <t>株式会社ダイエー
ダイエー甲子園店</t>
  </si>
  <si>
    <t>夙川土地株式会社ホテル事業部　ノボテル甲子園</t>
  </si>
  <si>
    <t>フジッコ株式会社
フジッコ株式会社鳴尾生産事業部</t>
  </si>
  <si>
    <t>太陽物産株式会社</t>
  </si>
  <si>
    <t>芦屋市高浜町</t>
  </si>
  <si>
    <t>伊丹市緑ヶ丘7-1-1</t>
  </si>
  <si>
    <t>一日
最大</t>
  </si>
  <si>
    <t>兵庫県</t>
  </si>
  <si>
    <t>三木市細川町垂穂字槇山894-60</t>
  </si>
  <si>
    <t>三木市志染町西自由が丘2-371</t>
  </si>
  <si>
    <t>三木市加佐58-1</t>
  </si>
  <si>
    <t>神戸市西区押部谷町西盛566</t>
  </si>
  <si>
    <t>三木市志染町吉田1213-1</t>
  </si>
  <si>
    <t>三木市緑が丘町本町2-5</t>
  </si>
  <si>
    <t>加西市北条町横尾1丁目13</t>
  </si>
  <si>
    <t>小野市桜台１番地</t>
  </si>
  <si>
    <t>加東市廻渕字北山31-52</t>
  </si>
  <si>
    <t>加東市新定吉井山</t>
  </si>
  <si>
    <t>加東市黒谷字五所ｹ谷1220</t>
  </si>
  <si>
    <t>加東市天神608</t>
  </si>
  <si>
    <t>福崎町高岡１９６６－５</t>
  </si>
  <si>
    <t>宍粟市山崎町春安</t>
  </si>
  <si>
    <t>宍粟市一宮町福知</t>
  </si>
  <si>
    <t>宍粟市波賀町日ノ原・音水</t>
  </si>
  <si>
    <t xml:space="preserve">宍粟市波賀町戸倉 </t>
  </si>
  <si>
    <t>宍粟市波賀町上野</t>
  </si>
  <si>
    <t>宍粟市千種町西河内</t>
  </si>
  <si>
    <t>たつの市新宮町千本</t>
  </si>
  <si>
    <t>たつの市揖保川町半田</t>
  </si>
  <si>
    <t xml:space="preserve">たつの市揖保川町馬場
</t>
  </si>
  <si>
    <t>佐用郡佐用町佐用</t>
  </si>
  <si>
    <t>上郡町梨ヶ原1164</t>
  </si>
  <si>
    <t>豊岡市三原</t>
  </si>
  <si>
    <t>豊岡市瀬戸</t>
  </si>
  <si>
    <t>豊岡市竹野町切浜</t>
  </si>
  <si>
    <t>香美町小代区新屋字ナカサバ</t>
  </si>
  <si>
    <t>八鹿町八鹿１８７８－１</t>
  </si>
  <si>
    <t>朝来市生野町栃原</t>
  </si>
  <si>
    <t>朝来市生野町黒川</t>
  </si>
  <si>
    <t>朝来市多々良木１５１４</t>
  </si>
  <si>
    <t>兵庫県篠山市日置25-1</t>
  </si>
  <si>
    <t>兵庫県篠山市矢代231-1</t>
  </si>
  <si>
    <t>兵庫県丹波市山南町村森1-1</t>
  </si>
  <si>
    <t>淡路市岩屋3118‐1</t>
  </si>
  <si>
    <t>神戸市東灘区岡本8-9-1</t>
  </si>
  <si>
    <t>神戸市灘区六甲台町2-11</t>
  </si>
  <si>
    <t>神戸市灘区篠原北町3-11-15</t>
  </si>
  <si>
    <t>神戸市灘区土山町90-71</t>
  </si>
  <si>
    <t>神戸市中央区港島中町3丁目</t>
  </si>
  <si>
    <t>神戸市中央区御幸通2-1-10</t>
  </si>
  <si>
    <t>神戸市中央区波止場町2-1</t>
  </si>
  <si>
    <t>神戸市中央区加納町1-3-2</t>
  </si>
  <si>
    <t>神戸市中央区磯辺通1-1-22</t>
  </si>
  <si>
    <t>神戸市中央区加納町２－８－３</t>
  </si>
  <si>
    <t>神戸市須磨区北落合５－１</t>
  </si>
  <si>
    <t>神戸市須磨区北落合１丁目外</t>
  </si>
  <si>
    <t>神戸市垂水区本多聞5</t>
  </si>
  <si>
    <t>神戸市垂水区学が丘2-1</t>
  </si>
  <si>
    <t>神戸市垂水区学が丘5-2</t>
  </si>
  <si>
    <t>尼崎市杭瀬南新町３－２－１</t>
  </si>
  <si>
    <t>尼崎市西立花５－１２－１</t>
  </si>
  <si>
    <t>高須町1丁目</t>
  </si>
  <si>
    <t>高須町2丁目</t>
  </si>
  <si>
    <t>高須町2丁目</t>
  </si>
  <si>
    <t>高須町1丁目</t>
  </si>
  <si>
    <t>高須町1丁目</t>
  </si>
  <si>
    <t>上ヶ原1番町1-155</t>
  </si>
  <si>
    <t>山口町船坂下ヶ平柏木谷1825-3</t>
  </si>
  <si>
    <t>甲子園高潮町3-3</t>
  </si>
  <si>
    <t>甲子園高潮町3-30</t>
  </si>
  <si>
    <t>鳴尾浜一丁目22-5</t>
  </si>
  <si>
    <t>併用</t>
  </si>
  <si>
    <t>医療法人社団 健癒会　介護老人保健施設　ふるさとの家</t>
  </si>
  <si>
    <t>丹   波</t>
  </si>
  <si>
    <t>淡   路</t>
  </si>
  <si>
    <t>洲   本</t>
  </si>
  <si>
    <t>神戸市</t>
  </si>
  <si>
    <t>姫路市</t>
  </si>
  <si>
    <t>尼崎市</t>
  </si>
  <si>
    <t>西宮市</t>
  </si>
  <si>
    <t>合計</t>
  </si>
  <si>
    <t>（１）健康福祉事務所別水道普及表</t>
  </si>
  <si>
    <t>保健所等</t>
  </si>
  <si>
    <t>施　　設　　数</t>
  </si>
  <si>
    <t>給　水　人　口（人）</t>
  </si>
  <si>
    <t>特設水道</t>
  </si>
  <si>
    <t>管内人口</t>
  </si>
  <si>
    <t>普及率（％）</t>
  </si>
  <si>
    <t>区域外</t>
  </si>
  <si>
    <t>用水供給
事　　業</t>
  </si>
  <si>
    <t>専用水道</t>
  </si>
  <si>
    <t>給水人口</t>
  </si>
  <si>
    <t>事　　　業</t>
  </si>
  <si>
    <t>（B）（人）</t>
  </si>
  <si>
    <t>（C）（人）</t>
  </si>
  <si>
    <t>芦屋</t>
  </si>
  <si>
    <t>但　馬</t>
  </si>
  <si>
    <t>丹　波</t>
  </si>
  <si>
    <t>淡　路</t>
  </si>
  <si>
    <t>兵庫県</t>
  </si>
  <si>
    <t>阪神水道</t>
  </si>
  <si>
    <t>（注）施設数の欄中、（　　）内は未廃止施設分の内書である。</t>
  </si>
  <si>
    <t>芦屋市</t>
  </si>
  <si>
    <t>伊丹市</t>
  </si>
  <si>
    <t>明石市</t>
  </si>
  <si>
    <t>加古川市</t>
  </si>
  <si>
    <t>稲美町</t>
  </si>
  <si>
    <t>三木市</t>
  </si>
  <si>
    <t>加東市</t>
  </si>
  <si>
    <t>福崎町</t>
  </si>
  <si>
    <t>宍粟市</t>
  </si>
  <si>
    <t>たつの市</t>
  </si>
  <si>
    <t>佐用町</t>
  </si>
  <si>
    <t>豊岡市</t>
  </si>
  <si>
    <t>朝来市</t>
  </si>
  <si>
    <t>篠山市</t>
  </si>
  <si>
    <t>南あわじ市</t>
  </si>
  <si>
    <t>淡路市</t>
  </si>
  <si>
    <t>姫路市</t>
  </si>
  <si>
    <t>西宮市</t>
  </si>
  <si>
    <t>（２）市町別水道普及表（総括）</t>
  </si>
  <si>
    <t>市町名</t>
  </si>
  <si>
    <t>施　　設　　数</t>
  </si>
  <si>
    <t>用水
供給
事業</t>
  </si>
  <si>
    <t>簡易
水道</t>
  </si>
  <si>
    <t>専用
水道</t>
  </si>
  <si>
    <t>芦屋市</t>
  </si>
  <si>
    <t>伊丹市</t>
  </si>
  <si>
    <t>宝塚市</t>
  </si>
  <si>
    <t>川西市</t>
  </si>
  <si>
    <t>三田市</t>
  </si>
  <si>
    <t>猪名川町</t>
  </si>
  <si>
    <t>明石市</t>
  </si>
  <si>
    <t>加古川市</t>
  </si>
  <si>
    <t>高砂市</t>
  </si>
  <si>
    <t>稲美町</t>
  </si>
  <si>
    <t>播磨町</t>
  </si>
  <si>
    <t>西脇市</t>
  </si>
  <si>
    <t>三木市</t>
  </si>
  <si>
    <t>小野市</t>
  </si>
  <si>
    <t>加西市</t>
  </si>
  <si>
    <t>加東市</t>
  </si>
  <si>
    <t>多可町</t>
  </si>
  <si>
    <t>市川町</t>
  </si>
  <si>
    <t>福崎町</t>
  </si>
  <si>
    <t>神河町</t>
  </si>
  <si>
    <t>相生市</t>
  </si>
  <si>
    <t>赤穂市</t>
  </si>
  <si>
    <t>宍粟市</t>
  </si>
  <si>
    <t>たつの市</t>
  </si>
  <si>
    <t>太子町</t>
  </si>
  <si>
    <t>上郡町</t>
  </si>
  <si>
    <t>佐用町</t>
  </si>
  <si>
    <t>豊岡市</t>
  </si>
  <si>
    <t>養父市</t>
  </si>
  <si>
    <t>朝来市</t>
  </si>
  <si>
    <t>香美町</t>
  </si>
  <si>
    <t>新温泉町</t>
  </si>
  <si>
    <t>篠山市</t>
  </si>
  <si>
    <t>丹波市</t>
  </si>
  <si>
    <t>洲本市</t>
  </si>
  <si>
    <t>南あわじ市</t>
  </si>
  <si>
    <t>淡路市</t>
  </si>
  <si>
    <t>尼崎市</t>
  </si>
  <si>
    <t>（３）市町別水道普及表</t>
  </si>
  <si>
    <t>市町名</t>
  </si>
  <si>
    <t xml:space="preserve">
推計人口
（Ａ） （人）</t>
  </si>
  <si>
    <t>簡　　易　　水　　道</t>
  </si>
  <si>
    <t>専　　用　　水　　道　</t>
  </si>
  <si>
    <t>合　　計</t>
  </si>
  <si>
    <t>区域外
給水
人口
（Ｈ）
（人）</t>
  </si>
  <si>
    <t xml:space="preserve">  特  設  水  道</t>
  </si>
  <si>
    <t>推計人口</t>
  </si>
  <si>
    <t>公　営</t>
  </si>
  <si>
    <t xml:space="preserve">  その他 </t>
  </si>
  <si>
    <t>自己水源のみによるもの</t>
  </si>
  <si>
    <t>左記以外のもの</t>
  </si>
  <si>
    <t>公　営</t>
  </si>
  <si>
    <t>カ所</t>
  </si>
  <si>
    <t>計画
給水人口
（人）</t>
  </si>
  <si>
    <t>現在
給水人口
（Ｂ）　（人）</t>
  </si>
  <si>
    <t>現在
給水人口
（Ｃ）　（人）</t>
  </si>
  <si>
    <t>西脇市芳田</t>
  </si>
  <si>
    <t>加古川市国包船町</t>
  </si>
  <si>
    <t>生活協同組合コープこうべ　コープディズ神戸西</t>
  </si>
  <si>
    <t>神戸市西区池上3-3-1</t>
  </si>
  <si>
    <t>㈱スイートガーデン　㈱スイートガーデン神戸工場</t>
  </si>
  <si>
    <t>神戸市西区高塚台5-4-1</t>
  </si>
  <si>
    <t>㈱カネカフード　㈱カネカフード第１・第２工場</t>
  </si>
  <si>
    <t>神戸市西区高塚台2-11-1</t>
  </si>
  <si>
    <t>医療法人財団　兵庫錦秀会　神出病院</t>
  </si>
  <si>
    <t>神戸市西区神出町勝成78-53</t>
  </si>
  <si>
    <t>神戸食品団地協同組合　神戸食品団地協同組合</t>
  </si>
  <si>
    <t>神戸市西区高塚台6-19-15</t>
  </si>
  <si>
    <t>社会福祉法人大慈厚生事業会　ケアハウス大慈</t>
  </si>
  <si>
    <t>神戸市西区櫨谷町長谷13-1</t>
  </si>
  <si>
    <t>神戸市西区高塚台5-5</t>
  </si>
  <si>
    <t>姫路市市川台2丁目</t>
  </si>
  <si>
    <t>姫路市城東町清水</t>
  </si>
  <si>
    <t>姫路市大津区大津町１丁目1－31</t>
  </si>
  <si>
    <t>姫路市余部区上余部50</t>
  </si>
  <si>
    <t>姫路市広畑区富士町１</t>
  </si>
  <si>
    <t>姫路市二階町55</t>
  </si>
  <si>
    <t>市環境衛生研究所</t>
  </si>
  <si>
    <t>検査
対象
市町</t>
  </si>
  <si>
    <t>検査
対象
施設数</t>
  </si>
  <si>
    <t>検査
実施
施設数</t>
  </si>
  <si>
    <t>不適合
施設数</t>
  </si>
  <si>
    <t>不　適　合　内　容</t>
  </si>
  <si>
    <t>通報
件数</t>
  </si>
  <si>
    <t>立入
件数</t>
  </si>
  <si>
    <t>改善指導等件数</t>
  </si>
  <si>
    <t>口頭</t>
  </si>
  <si>
    <t>文書</t>
  </si>
  <si>
    <t>命令</t>
  </si>
  <si>
    <t>芦屋市</t>
  </si>
  <si>
    <t>伊丹市</t>
  </si>
  <si>
    <t>宝塚市</t>
  </si>
  <si>
    <t>川西市</t>
  </si>
  <si>
    <t>三田市</t>
  </si>
  <si>
    <t>猪名川町</t>
  </si>
  <si>
    <t>明石市</t>
  </si>
  <si>
    <t>加古川市</t>
  </si>
  <si>
    <t>高砂市</t>
  </si>
  <si>
    <t>稲美町</t>
  </si>
  <si>
    <t>播磨町</t>
  </si>
  <si>
    <t>西脇市</t>
  </si>
  <si>
    <t>三木市</t>
  </si>
  <si>
    <t>小野市</t>
  </si>
  <si>
    <t>加西市</t>
  </si>
  <si>
    <t>多可町</t>
  </si>
  <si>
    <t>市川町</t>
  </si>
  <si>
    <t>福崎町</t>
  </si>
  <si>
    <t>神河町</t>
  </si>
  <si>
    <t>相生市</t>
  </si>
  <si>
    <t>赤穂市</t>
  </si>
  <si>
    <t xml:space="preserve"> </t>
  </si>
  <si>
    <t>太子町</t>
  </si>
  <si>
    <t>佐用町</t>
  </si>
  <si>
    <t>豊岡市</t>
  </si>
  <si>
    <t>新温泉町</t>
  </si>
  <si>
    <t>篠山市</t>
  </si>
  <si>
    <t>洲本市</t>
  </si>
  <si>
    <t>小計</t>
  </si>
  <si>
    <t>尼崎市</t>
  </si>
  <si>
    <t>兵庫県計</t>
  </si>
  <si>
    <t>（注）１　不適合内容は、Ｐ．３３に記載した。</t>
  </si>
  <si>
    <t>項　　　　目</t>
  </si>
  <si>
    <t>兵庫県計</t>
  </si>
  <si>
    <t xml:space="preserve"> </t>
  </si>
  <si>
    <t>設置市</t>
  </si>
  <si>
    <t>その他の市町</t>
  </si>
  <si>
    <t>（％）</t>
  </si>
  <si>
    <t>神戸市　（％）</t>
  </si>
  <si>
    <t>姫路市　（％）</t>
  </si>
  <si>
    <t>尼崎市　（％）</t>
  </si>
  <si>
    <t>西宮市　（％）</t>
  </si>
  <si>
    <t>（％）</t>
  </si>
  <si>
    <t>検査実施施設数</t>
  </si>
  <si>
    <t xml:space="preserve">検査受検率 ( </t>
  </si>
  <si>
    <t xml:space="preserve">―――――――― </t>
  </si>
  <si>
    <t xml:space="preserve"> )＊１００</t>
  </si>
  <si>
    <t>検査対象施設数</t>
  </si>
  <si>
    <t>不適合施設数</t>
  </si>
  <si>
    <t xml:space="preserve">不適合率    ( </t>
  </si>
  <si>
    <t xml:space="preserve">―――――――― </t>
  </si>
  <si>
    <t xml:space="preserve"> )＊１００</t>
  </si>
  <si>
    <t>通報件数</t>
  </si>
  <si>
    <t xml:space="preserve">通報率      ( </t>
  </si>
  <si>
    <t xml:space="preserve">―――――――― </t>
  </si>
  <si>
    <t xml:space="preserve"> )＊１００</t>
  </si>
  <si>
    <t>平成２１年度簡易専用水道現況調査表</t>
  </si>
  <si>
    <t>姫路市網干区新在家1236</t>
  </si>
  <si>
    <t>姫路市飾磨区中島3007</t>
  </si>
  <si>
    <t>姫路市豊富町神谷1436－1</t>
  </si>
  <si>
    <t>受水のみ</t>
  </si>
  <si>
    <t>姫路市網干区興浜992-1</t>
  </si>
  <si>
    <t>姫路市安富町関西山地区</t>
  </si>
  <si>
    <t>姫路市西今宿2丁目9-50</t>
  </si>
  <si>
    <t>姫路市野里275</t>
  </si>
  <si>
    <t>姫路市本町68</t>
  </si>
  <si>
    <t>姫路市大津区吉美380</t>
  </si>
  <si>
    <t>姫路市東延末３丁目56</t>
  </si>
  <si>
    <t>日鉄住金鋼板㈱西日本製造所</t>
  </si>
  <si>
    <t>住友精密工業㈱</t>
  </si>
  <si>
    <t>良</t>
  </si>
  <si>
    <t>※国所管専用水道</t>
  </si>
  <si>
    <t>単一制</t>
  </si>
  <si>
    <t>定額制</t>
  </si>
  <si>
    <t>口径別</t>
  </si>
  <si>
    <t>用途別</t>
  </si>
  <si>
    <t>現在
給水人口
（Ｄ）　（人）</t>
  </si>
  <si>
    <t>確認時
給水人口
（人）</t>
  </si>
  <si>
    <t>現在
給水人口
（Ｅ）　（人）</t>
  </si>
  <si>
    <t>現在
給水人口
（Ｆ）　（人）</t>
  </si>
  <si>
    <t>現在
給水人口
（Ｇ）　（人）</t>
  </si>
  <si>
    <t>給水
人口
（人）</t>
  </si>
  <si>
    <t>（注）１．　カ所の欄中、（　　）内は未廃止施設分の内書である。　　２．　（Ｈ）の欄中、-は、区域外給水をしている事業分である。 　３．　（Ｇ）＝（Ｂ）＋（Ｃ）＋（Ｄ）＋（Ｅ）</t>
  </si>
  <si>
    <t>〔上水道水利権一覧表〕</t>
  </si>
  <si>
    <t>台帳
番号</t>
  </si>
  <si>
    <t>河川名</t>
  </si>
  <si>
    <t>許可水利権（m3/秒）</t>
  </si>
  <si>
    <t>その他
水量
（m3/秒）</t>
  </si>
  <si>
    <t>ダム等
水源名</t>
  </si>
  <si>
    <t>備考</t>
  </si>
  <si>
    <t>安定</t>
  </si>
  <si>
    <t>暫定・豊水</t>
  </si>
  <si>
    <t>水源名</t>
  </si>
  <si>
    <t>※ＵＲ都市機構：独立行政法人都市再生機構</t>
  </si>
  <si>
    <t>施設名・設置者名等</t>
  </si>
  <si>
    <t>丹波市中央</t>
  </si>
  <si>
    <t>明石市</t>
  </si>
  <si>
    <t>深</t>
  </si>
  <si>
    <t>武庫川水系武庫川</t>
  </si>
  <si>
    <t xml:space="preserve"> 東亜林業（株）</t>
  </si>
  <si>
    <t xml:space="preserve"> 西兵庫開発（株）</t>
  </si>
  <si>
    <t xml:space="preserve"> 新宮電子工業（株）</t>
  </si>
  <si>
    <t xml:space="preserve"> 淡路フエリーボート（株）</t>
  </si>
  <si>
    <t>社会福祉法人　基督教日本救霊隊</t>
  </si>
  <si>
    <t>公友不動産㈱</t>
  </si>
  <si>
    <t>明舞第６団地管理組合</t>
  </si>
  <si>
    <t>S51.9</t>
  </si>
  <si>
    <t>H15.12</t>
  </si>
  <si>
    <t>H17.10</t>
  </si>
  <si>
    <t>H13.1</t>
  </si>
  <si>
    <t>H11.3</t>
  </si>
  <si>
    <t>㈱菊水ゴルフクラブ</t>
  </si>
  <si>
    <t>大野社㈱</t>
  </si>
  <si>
    <t>医療法人社団　顕修会</t>
  </si>
  <si>
    <t>ヨハネ寮</t>
  </si>
  <si>
    <t>㈱鳴尾ウォーターワールド</t>
  </si>
  <si>
    <t>リゾ鳴尾浜</t>
  </si>
  <si>
    <t>その他(RO膜ろ過)</t>
  </si>
  <si>
    <t>西川　善雅</t>
  </si>
  <si>
    <t>㈱ダイドー技建</t>
  </si>
  <si>
    <t>苦楽園三番町開発地</t>
  </si>
  <si>
    <t>姫路市中央卸売市場</t>
  </si>
  <si>
    <t>市場内</t>
  </si>
  <si>
    <t>まねき食品㈱</t>
  </si>
  <si>
    <t>貝原　伸一</t>
  </si>
  <si>
    <t>医療法人財団姫路聖マリア会</t>
  </si>
  <si>
    <t>病院、老健、看護婦宿舎、修道院</t>
  </si>
  <si>
    <t>岡田　清陽</t>
  </si>
  <si>
    <t>オガワ食品協業組合</t>
  </si>
  <si>
    <t>是常　浩一郎</t>
  </si>
  <si>
    <t>日本水産㈱　姫路総合工場</t>
  </si>
  <si>
    <t>除鉄・膜ろ過</t>
  </si>
  <si>
    <t>渡辺　丈由</t>
  </si>
  <si>
    <t>除鉄・除マ・膜ろ過</t>
  </si>
  <si>
    <t>神戸　博康</t>
  </si>
  <si>
    <t>ヤマサ蒲鉾㈱</t>
  </si>
  <si>
    <t>急速ろ過・除鉄・除ﾏ</t>
  </si>
  <si>
    <t>黒田　信行</t>
  </si>
  <si>
    <t>坂見　勝教</t>
  </si>
  <si>
    <t>併用</t>
  </si>
  <si>
    <t>大久保東第1住宅管理組合</t>
  </si>
  <si>
    <t>三菱重工業㈱取締役神戸造船所長</t>
  </si>
  <si>
    <t>播磨社会復帰促進センター</t>
  </si>
  <si>
    <t>八幡町宗佐５４４</t>
  </si>
  <si>
    <t>高砂町宮前町</t>
  </si>
  <si>
    <t>加東市</t>
  </si>
  <si>
    <t>東条の森㈱（東条の森ｶﾝﾄﾘｰｸﾗﾌﾞ）</t>
  </si>
  <si>
    <t>社会福祉法人日の出福祉会（伽の里）</t>
  </si>
  <si>
    <t>近畿医療福祉大学</t>
  </si>
  <si>
    <t>八鹿病院</t>
  </si>
  <si>
    <t>基本料金（円）</t>
  </si>
  <si>
    <t>20m3/月
（円）</t>
  </si>
  <si>
    <t>10m3/月
（円）</t>
  </si>
  <si>
    <t>超過料金</t>
  </si>
  <si>
    <t>基本</t>
  </si>
  <si>
    <t>１０m3</t>
  </si>
  <si>
    <t>２０m3</t>
  </si>
  <si>
    <t>超過</t>
  </si>
  <si>
    <t>現行料</t>
  </si>
  <si>
    <t>水量</t>
  </si>
  <si>
    <t>料金</t>
  </si>
  <si>
    <t>／月</t>
  </si>
  <si>
    <t>金施行</t>
  </si>
  <si>
    <t>(m3)</t>
  </si>
  <si>
    <t>(円)</t>
  </si>
  <si>
    <t>年月日</t>
  </si>
  <si>
    <t>9.4.1</t>
  </si>
  <si>
    <t>16.4.1</t>
  </si>
  <si>
    <t>13.7.1</t>
  </si>
  <si>
    <t>15.6.1</t>
  </si>
  <si>
    <t>16.1.1</t>
  </si>
  <si>
    <t>8.4.1</t>
  </si>
  <si>
    <t>3.6.1</t>
  </si>
  <si>
    <t>12.4.1</t>
  </si>
  <si>
    <t>17.1.11</t>
  </si>
  <si>
    <t>神戸市(六甲山上)</t>
  </si>
  <si>
    <t>9.6.1</t>
  </si>
  <si>
    <t>10.4.1</t>
  </si>
  <si>
    <t>15.4.1</t>
  </si>
  <si>
    <t>14.4.1</t>
  </si>
  <si>
    <t>赤穂市</t>
  </si>
  <si>
    <t>赤穂市(北部)</t>
  </si>
  <si>
    <t>県最低</t>
  </si>
  <si>
    <t>17.10.1</t>
  </si>
  <si>
    <t>県平均</t>
  </si>
  <si>
    <t>〔上水道料金表〕</t>
  </si>
  <si>
    <t>事業主体名</t>
  </si>
  <si>
    <t>香美町</t>
  </si>
  <si>
    <t>新温泉町</t>
  </si>
  <si>
    <t>西脇市（西脇地区）</t>
  </si>
  <si>
    <t>西脇市（黒田庄地区）</t>
  </si>
  <si>
    <t>南あわじ市</t>
  </si>
  <si>
    <t>多可町</t>
  </si>
  <si>
    <t>神河町</t>
  </si>
  <si>
    <t>注：１　家庭用料金（口径別の場合１３㎜）について消費税を含む料金を記載した。　</t>
  </si>
  <si>
    <t>　　２　１０ｍ3／月及び２０ｍ3／月欄はメーター使用料を含む。</t>
  </si>
  <si>
    <t>（２）水道用水供給集計表</t>
  </si>
  <si>
    <t>給　水</t>
  </si>
  <si>
    <t>原水の</t>
  </si>
  <si>
    <t>浄水施設</t>
  </si>
  <si>
    <t>建設事業費</t>
  </si>
  <si>
    <t>職員数</t>
  </si>
  <si>
    <t>台帳番号</t>
  </si>
  <si>
    <t>事業主体名</t>
  </si>
  <si>
    <t>認可年月日</t>
  </si>
  <si>
    <t>事業名</t>
  </si>
  <si>
    <t>対象数</t>
  </si>
  <si>
    <t>種類</t>
  </si>
  <si>
    <t>　　　千円</t>
  </si>
  <si>
    <t>　　千円</t>
  </si>
  <si>
    <t>たり円</t>
  </si>
  <si>
    <t>千m3</t>
  </si>
  <si>
    <t>m3/日</t>
  </si>
  <si>
    <t>阪神水道企業団</t>
  </si>
  <si>
    <t>５　拡</t>
  </si>
  <si>
    <t>４市</t>
  </si>
  <si>
    <t>表流水</t>
  </si>
  <si>
    <t>１市</t>
  </si>
  <si>
    <t>浅井戸</t>
  </si>
  <si>
    <t>急速ろ過</t>
  </si>
  <si>
    <t>変　更</t>
  </si>
  <si>
    <t>創　設</t>
  </si>
  <si>
    <t>１　拡</t>
  </si>
  <si>
    <t>表流水
浄水受水</t>
  </si>
  <si>
    <t>合計</t>
  </si>
  <si>
    <t>事業数　５</t>
  </si>
  <si>
    <t>（３）簡易水道健康福祉事務所別集計表</t>
  </si>
  <si>
    <t>給水区域</t>
  </si>
  <si>
    <t>計画１日</t>
  </si>
  <si>
    <t>消</t>
  </si>
  <si>
    <t>膜</t>
  </si>
  <si>
    <t>用</t>
  </si>
  <si>
    <t>口</t>
  </si>
  <si>
    <t>単</t>
  </si>
  <si>
    <t>定</t>
  </si>
  <si>
    <t>年間</t>
  </si>
  <si>
    <t>内人口</t>
  </si>
  <si>
    <t>最大</t>
  </si>
  <si>
    <t>毒</t>
  </si>
  <si>
    <t>途</t>
  </si>
  <si>
    <t>径</t>
  </si>
  <si>
    <t>一</t>
  </si>
  <si>
    <t>額</t>
  </si>
  <si>
    <t>有収水量</t>
  </si>
  <si>
    <t xml:space="preserve"> 給水量</t>
  </si>
  <si>
    <t>別</t>
  </si>
  <si>
    <t>制</t>
  </si>
  <si>
    <t>み</t>
  </si>
  <si>
    <t>事業の名称</t>
  </si>
  <si>
    <t>事業</t>
  </si>
  <si>
    <t>認可</t>
  </si>
  <si>
    <t>当り</t>
  </si>
  <si>
    <t>主体</t>
  </si>
  <si>
    <t>年月日</t>
  </si>
  <si>
    <t>体系</t>
  </si>
  <si>
    <t>使用料</t>
  </si>
  <si>
    <t>保健所</t>
  </si>
  <si>
    <t>加古川市高畑</t>
  </si>
  <si>
    <t>加古川市里</t>
  </si>
  <si>
    <t>加古川市鵤</t>
  </si>
  <si>
    <t>加古川市良野</t>
  </si>
  <si>
    <t>加古川市二俣</t>
  </si>
  <si>
    <t>多可町加美区中部</t>
  </si>
  <si>
    <r>
      <t>(m3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日)</t>
    </r>
  </si>
  <si>
    <t>用水供給</t>
  </si>
  <si>
    <t>多可町加美区南部</t>
  </si>
  <si>
    <t>多可町加美区棚岩</t>
  </si>
  <si>
    <t>多可町八千代区東</t>
  </si>
  <si>
    <t>多可町八千代区西</t>
  </si>
  <si>
    <t>神河町越知谷</t>
  </si>
  <si>
    <t>神河町根宇野</t>
  </si>
  <si>
    <t>神河町猪篠</t>
  </si>
  <si>
    <t>神河町大河内</t>
  </si>
  <si>
    <t>神河町上小田</t>
  </si>
  <si>
    <t>神河町川上</t>
  </si>
  <si>
    <t>宍粟市戸原</t>
  </si>
  <si>
    <t>宍粟市下宇原</t>
  </si>
  <si>
    <t>宍粟市神戸</t>
  </si>
  <si>
    <t>宍粟市嶋田</t>
  </si>
  <si>
    <t>宍粟市染河内</t>
  </si>
  <si>
    <t>宍粟市下三方</t>
  </si>
  <si>
    <t>宍粟市三方・繁盛</t>
  </si>
  <si>
    <t>宍粟市草木・千町</t>
  </si>
  <si>
    <t>宍粟市黒原・井内</t>
  </si>
  <si>
    <t>宍粟市波賀</t>
  </si>
  <si>
    <t>宍粟市鹿伏</t>
  </si>
  <si>
    <t>宍粟市道谷</t>
  </si>
  <si>
    <t>宍粟市千種</t>
  </si>
  <si>
    <t>佐用町佐用</t>
  </si>
  <si>
    <t>佐用町中部</t>
  </si>
  <si>
    <t>佐用町奥海</t>
  </si>
  <si>
    <t>佐用町南部</t>
  </si>
  <si>
    <t>佐用町北部</t>
  </si>
  <si>
    <t>佐用町三日月</t>
  </si>
  <si>
    <t>豊岡市港地区</t>
  </si>
  <si>
    <t>豊岡市奈佐</t>
  </si>
  <si>
    <t>豊岡市畑上</t>
  </si>
  <si>
    <t>豊岡市穴見</t>
  </si>
  <si>
    <t>豊岡市竹野地区</t>
  </si>
  <si>
    <t>豊岡市森本地区</t>
  </si>
  <si>
    <t>18.4.1</t>
  </si>
  <si>
    <t>17.4.1</t>
  </si>
  <si>
    <t>17.11.7</t>
  </si>
  <si>
    <t>18.6.1</t>
  </si>
  <si>
    <t>17.7.1</t>
  </si>
  <si>
    <t>S53.03.30</t>
  </si>
  <si>
    <t>S48.03.31</t>
  </si>
  <si>
    <t>S40.03.15</t>
  </si>
  <si>
    <t>H14.03.29</t>
  </si>
  <si>
    <t>S53.05.30</t>
  </si>
  <si>
    <t>H10.03.31</t>
  </si>
  <si>
    <t>S61.05.26</t>
  </si>
  <si>
    <t>H01.06.21</t>
  </si>
  <si>
    <t>H15.03.31</t>
  </si>
  <si>
    <t>S56.06.17</t>
  </si>
  <si>
    <t>H12.03.31</t>
  </si>
  <si>
    <t>H05.06.21</t>
  </si>
  <si>
    <t>H13.03.30</t>
  </si>
  <si>
    <t>H03.01.14</t>
  </si>
  <si>
    <t>S62.10.13</t>
  </si>
  <si>
    <t>H03.06.26</t>
  </si>
  <si>
    <t>H07.03.31</t>
  </si>
  <si>
    <t>H09.03.31</t>
  </si>
  <si>
    <t>S61.03.31</t>
  </si>
  <si>
    <t>H02.04.12</t>
  </si>
  <si>
    <t>H16.03.31</t>
  </si>
  <si>
    <t>上郡町大杉野</t>
  </si>
  <si>
    <t>S59.06.23</t>
  </si>
  <si>
    <t>H03.06.11</t>
  </si>
  <si>
    <t>H16.03.30</t>
  </si>
  <si>
    <t>H11.01.28</t>
  </si>
  <si>
    <t>S62.06.23</t>
  </si>
  <si>
    <t>S32.01.16</t>
  </si>
  <si>
    <t>S60.06.18</t>
  </si>
  <si>
    <t>H04.09.30</t>
  </si>
  <si>
    <t>H15.02.25</t>
  </si>
  <si>
    <t>H04.05.18</t>
  </si>
  <si>
    <t>S63.08.11</t>
  </si>
  <si>
    <t>H17.03.31</t>
  </si>
  <si>
    <t>H03.02.20</t>
  </si>
  <si>
    <t>H12.01.28</t>
  </si>
  <si>
    <t>H02.10.15</t>
  </si>
  <si>
    <t>H08.03.29</t>
  </si>
  <si>
    <t>H07.09.28</t>
  </si>
  <si>
    <t>H01.06.01</t>
  </si>
  <si>
    <t>H08.11.29</t>
  </si>
  <si>
    <t>S61.06.10</t>
  </si>
  <si>
    <t>H10.03.23</t>
  </si>
  <si>
    <t>S55.07.03</t>
  </si>
  <si>
    <t>S53.11.18</t>
  </si>
  <si>
    <t>S49.06.24</t>
  </si>
  <si>
    <t>S57.10.25</t>
  </si>
  <si>
    <t>S51.12.03</t>
  </si>
  <si>
    <t>H06.03.31</t>
  </si>
  <si>
    <t>S53.06.06</t>
  </si>
  <si>
    <t>S54.11.26</t>
  </si>
  <si>
    <t>S55.12.19</t>
  </si>
  <si>
    <t>H02.07.07</t>
  </si>
  <si>
    <t>S59.02.14</t>
  </si>
  <si>
    <t>S62.03.23</t>
  </si>
  <si>
    <t>S47.05.11</t>
  </si>
  <si>
    <t>S48.06.12</t>
  </si>
  <si>
    <t>H12.08.18</t>
  </si>
  <si>
    <t>H05.03.31</t>
  </si>
  <si>
    <t>S50.08.19</t>
  </si>
  <si>
    <t>S45.05.16</t>
  </si>
  <si>
    <t>S63.05.23</t>
  </si>
  <si>
    <t>S49.09.10</t>
  </si>
  <si>
    <t>H11.03.31</t>
  </si>
  <si>
    <t>S63.06.11</t>
  </si>
  <si>
    <t>H12.03.29</t>
  </si>
  <si>
    <t>(参考H２０年度）</t>
  </si>
  <si>
    <t>H10.12.25</t>
  </si>
  <si>
    <t>S53.06.22</t>
  </si>
  <si>
    <t>洲本市上灘</t>
  </si>
  <si>
    <t>H01.07.05</t>
  </si>
  <si>
    <t>S51.07.24</t>
  </si>
  <si>
    <t>H05.06.24</t>
  </si>
  <si>
    <t>H02.03.31</t>
  </si>
  <si>
    <t>H17.04.01</t>
  </si>
  <si>
    <t>H12.03.24</t>
  </si>
  <si>
    <t>S50.08.09</t>
  </si>
  <si>
    <t>S43.04.03</t>
  </si>
  <si>
    <t>市</t>
  </si>
  <si>
    <t>組合</t>
  </si>
  <si>
    <t>町</t>
  </si>
  <si>
    <t>豊岡市大森地区</t>
  </si>
  <si>
    <t>豊岡市椒地区</t>
  </si>
  <si>
    <t>豊岡市神鍋地区</t>
  </si>
  <si>
    <t>豊岡市阿瀬</t>
  </si>
  <si>
    <t>豊岡市菅谷</t>
  </si>
  <si>
    <t>豊岡市土野谷</t>
  </si>
  <si>
    <t>豊岡市中央</t>
  </si>
  <si>
    <t>豊岡市坂野</t>
  </si>
  <si>
    <t>豊岡市南部</t>
  </si>
  <si>
    <t>養父市浅間</t>
  </si>
  <si>
    <t>養父市伊佐</t>
  </si>
  <si>
    <t>養父市宿南</t>
  </si>
  <si>
    <t>養父市小佐</t>
  </si>
  <si>
    <t>養父市大屋川水系</t>
  </si>
  <si>
    <t>養父市円山川水系</t>
  </si>
  <si>
    <t>養父市米地川水系</t>
  </si>
  <si>
    <t>養父市建屋川水系下</t>
  </si>
  <si>
    <t>養父市建屋川水系上</t>
  </si>
  <si>
    <t>養父市西大</t>
  </si>
  <si>
    <t>養父市口大屋</t>
  </si>
  <si>
    <t>養父市南谷</t>
  </si>
  <si>
    <t>養父市明延</t>
  </si>
  <si>
    <t>養父市横行</t>
  </si>
  <si>
    <t>養父市東部</t>
  </si>
  <si>
    <t>養父市中部</t>
  </si>
  <si>
    <t>養父市西部</t>
  </si>
  <si>
    <t>養父市別宮</t>
  </si>
  <si>
    <t>養父市轟</t>
  </si>
  <si>
    <t>養父市熊次</t>
  </si>
  <si>
    <t>養父市ハチ高原</t>
  </si>
  <si>
    <t>朝来市栃原</t>
  </si>
  <si>
    <t>朝来市簾野</t>
  </si>
  <si>
    <t>朝来市神子畑</t>
  </si>
  <si>
    <t>香美町佐津</t>
  </si>
  <si>
    <t>香美町長井</t>
  </si>
  <si>
    <t>香美町余部</t>
  </si>
  <si>
    <t>香美町御崎</t>
  </si>
  <si>
    <t>香美町訓谷</t>
  </si>
  <si>
    <t>香美町畑</t>
  </si>
  <si>
    <t>香美町守柄</t>
  </si>
  <si>
    <t>香美町安木</t>
  </si>
  <si>
    <t>香美町相谷</t>
  </si>
  <si>
    <t>香美町柤岡</t>
  </si>
  <si>
    <t>香美町丸味</t>
  </si>
  <si>
    <t>香美町山田</t>
  </si>
  <si>
    <t>香美町中区</t>
  </si>
  <si>
    <t>香美町高区</t>
  </si>
  <si>
    <t>香美町上射添</t>
  </si>
  <si>
    <t>香美町低区</t>
  </si>
  <si>
    <t>香美町小代</t>
  </si>
  <si>
    <t>新温泉町久斗山</t>
  </si>
  <si>
    <t>新温泉町居組</t>
  </si>
  <si>
    <t>新温泉町諸寄</t>
  </si>
  <si>
    <t>平成２１年度水道施設現況調書</t>
  </si>
  <si>
    <t>２　平成21年度末水道普及状況</t>
  </si>
  <si>
    <t>新温泉町釜屋</t>
  </si>
  <si>
    <t>新温泉町中央</t>
  </si>
  <si>
    <t>新温泉町照来</t>
  </si>
  <si>
    <t>新温泉町春来</t>
  </si>
  <si>
    <t>新温泉町高山</t>
  </si>
  <si>
    <t>新温泉町熊谷</t>
  </si>
  <si>
    <t>新温泉町伊角</t>
  </si>
  <si>
    <t>新温泉町海上</t>
  </si>
  <si>
    <t>新温泉町青下</t>
  </si>
  <si>
    <t>篠山市大山</t>
  </si>
  <si>
    <t>篠山市西紀北</t>
  </si>
  <si>
    <t>篠山市西紀中</t>
  </si>
  <si>
    <t>篠山市後川</t>
  </si>
  <si>
    <t>篠山市多紀</t>
  </si>
  <si>
    <t>丹波市市島町北部</t>
  </si>
  <si>
    <t>丹波市市島町南部</t>
  </si>
  <si>
    <t>丹波市市島町東部</t>
  </si>
  <si>
    <t>丹波市市島町乙河内</t>
  </si>
  <si>
    <t>洲本市奥畑</t>
  </si>
  <si>
    <t>淡路市南部</t>
  </si>
  <si>
    <t>淡路市北部</t>
  </si>
  <si>
    <t>淡路市西部</t>
  </si>
  <si>
    <t>淡路市野島</t>
  </si>
  <si>
    <t>淡路市仁井</t>
  </si>
  <si>
    <t>神戸市紫合</t>
  </si>
  <si>
    <t>神戸市池下</t>
  </si>
  <si>
    <t>神戸市下北古</t>
  </si>
  <si>
    <t>神戸市田井</t>
  </si>
  <si>
    <t>神戸市新々田</t>
  </si>
  <si>
    <t>神戸市老ノ口</t>
  </si>
  <si>
    <t>神戸市小束野</t>
  </si>
  <si>
    <t>神戸市広谷</t>
  </si>
  <si>
    <t>神戸市東栃木</t>
  </si>
  <si>
    <t>　　合　　計</t>
  </si>
  <si>
    <t>〔簡易水道施設別現況表〕</t>
  </si>
  <si>
    <t>原水の種別</t>
  </si>
  <si>
    <t>浄水施設</t>
  </si>
  <si>
    <t>水道料金</t>
  </si>
  <si>
    <t>№</t>
  </si>
  <si>
    <t>（４）専用水道健康福祉事務所別集計表</t>
  </si>
  <si>
    <t>健康
福祉
事務所
等</t>
  </si>
  <si>
    <t>施　設　数</t>
  </si>
  <si>
    <t>確認時給水人口（人）</t>
  </si>
  <si>
    <t>現在給水人口（人）</t>
  </si>
  <si>
    <t>原水の種類</t>
  </si>
  <si>
    <t>浄水施設の種別</t>
  </si>
  <si>
    <t>施設能力(m3/日）</t>
  </si>
  <si>
    <t>施設の専兼</t>
  </si>
  <si>
    <t>給水状況</t>
  </si>
  <si>
    <t>水質検査機関</t>
  </si>
  <si>
    <t>水質悪化</t>
  </si>
  <si>
    <t>専従
職員
数
（人）</t>
  </si>
  <si>
    <t>技術管理者</t>
  </si>
  <si>
    <t>自己
水源
のみ</t>
  </si>
  <si>
    <t>左記以外</t>
  </si>
  <si>
    <t>左記以外</t>
  </si>
  <si>
    <t>受水のみ</t>
  </si>
  <si>
    <t>併　　用</t>
  </si>
  <si>
    <t>緩速ろ過</t>
  </si>
  <si>
    <t>急速ろ過</t>
  </si>
  <si>
    <t>消毒のみ</t>
  </si>
  <si>
    <t>専　用</t>
  </si>
  <si>
    <t>原　兼</t>
  </si>
  <si>
    <t>浄　兼</t>
  </si>
  <si>
    <t>良</t>
  </si>
  <si>
    <t>給水制限あり</t>
  </si>
  <si>
    <t>水質悪化あり</t>
  </si>
  <si>
    <t>健康福祉事務所等</t>
  </si>
  <si>
    <t>有</t>
  </si>
  <si>
    <t>無</t>
  </si>
  <si>
    <t>資格不要</t>
  </si>
  <si>
    <t>水源</t>
  </si>
  <si>
    <t>記</t>
  </si>
  <si>
    <t>水</t>
  </si>
  <si>
    <t>不</t>
  </si>
  <si>
    <t>以</t>
  </si>
  <si>
    <t>用</t>
  </si>
  <si>
    <t>速</t>
  </si>
  <si>
    <t>速</t>
  </si>
  <si>
    <t>し</t>
  </si>
  <si>
    <t>のみ</t>
  </si>
  <si>
    <t>外</t>
  </si>
  <si>
    <t>〔専用水道施設別現況表〕</t>
  </si>
  <si>
    <t>確認時</t>
  </si>
  <si>
    <t>現在</t>
  </si>
  <si>
    <t>浄水施設
の種別</t>
  </si>
  <si>
    <t>施設能力
（ｍ3/日）</t>
  </si>
  <si>
    <t>施設の</t>
  </si>
  <si>
    <t>水質検査
実施機関</t>
  </si>
  <si>
    <t>専従</t>
  </si>
  <si>
    <t>技術
管理者</t>
  </si>
  <si>
    <t>所在地</t>
  </si>
  <si>
    <t>原水の種別</t>
  </si>
  <si>
    <t>専用兼用</t>
  </si>
  <si>
    <t>給水状況</t>
  </si>
  <si>
    <t>実施機関</t>
  </si>
  <si>
    <t>管理者</t>
  </si>
  <si>
    <t>　（人）</t>
  </si>
  <si>
    <t>の別</t>
  </si>
  <si>
    <t>（人）</t>
  </si>
  <si>
    <t>兵庫県住宅供給公社</t>
  </si>
  <si>
    <t>受水のみ</t>
  </si>
  <si>
    <t>消毒のみ</t>
  </si>
  <si>
    <t>専用</t>
  </si>
  <si>
    <t>良</t>
  </si>
  <si>
    <t>健康福祉事務所等</t>
  </si>
  <si>
    <t>急速ろ過</t>
  </si>
  <si>
    <t>登録検査機関</t>
  </si>
  <si>
    <t>宝塚市</t>
  </si>
  <si>
    <t>仁川団地</t>
  </si>
  <si>
    <t>切畑桜小場</t>
  </si>
  <si>
    <t>切畑字長尾山</t>
  </si>
  <si>
    <t>切畑字検見</t>
  </si>
  <si>
    <t>芝辻新田字花折</t>
  </si>
  <si>
    <t>三田市</t>
  </si>
  <si>
    <t>有馬富士水道管理組合</t>
  </si>
  <si>
    <t>尼寺</t>
  </si>
  <si>
    <t>膜ろ過</t>
  </si>
  <si>
    <t>谷水総合開発㈱</t>
  </si>
  <si>
    <t>芦屋川水系　芦屋川</t>
  </si>
  <si>
    <t>高座川水系　高座川</t>
  </si>
  <si>
    <t>劔谷水系　劔谷</t>
  </si>
  <si>
    <t>六甲トンネル</t>
  </si>
  <si>
    <t>淀川水系淀川</t>
  </si>
  <si>
    <t>淀川水系猪名川</t>
  </si>
  <si>
    <t>武庫川水系川下川</t>
  </si>
  <si>
    <t>武庫川水系惣川</t>
  </si>
  <si>
    <t>武庫川</t>
  </si>
  <si>
    <t>武庫川水系山田川</t>
  </si>
  <si>
    <t>明石川</t>
  </si>
  <si>
    <t>加古川水系</t>
  </si>
  <si>
    <t>加古川水系　加古川</t>
  </si>
  <si>
    <t>加古川水系脇川川</t>
  </si>
  <si>
    <t>加古川水系小川川</t>
  </si>
  <si>
    <t>東条川</t>
  </si>
  <si>
    <t>加古川水系東条川</t>
  </si>
  <si>
    <t>千種川水系千種川</t>
  </si>
  <si>
    <t>揖保川水系揖保川</t>
  </si>
  <si>
    <t>円山川水系円山川</t>
  </si>
  <si>
    <t>円山川水系穴見川</t>
  </si>
  <si>
    <t>円山川水系大谷川</t>
  </si>
  <si>
    <t>円山川水系今津川</t>
  </si>
  <si>
    <t>円山川水系大路川</t>
  </si>
  <si>
    <t>市川</t>
  </si>
  <si>
    <t>加古川水系篠山川</t>
  </si>
  <si>
    <t>葆沢池</t>
  </si>
  <si>
    <t>丹波市（中央）</t>
  </si>
  <si>
    <t>由良川水系大谷川</t>
  </si>
  <si>
    <t>猪鼻川</t>
  </si>
  <si>
    <t>竹原川</t>
  </si>
  <si>
    <t>天川</t>
  </si>
  <si>
    <t>長見山水系</t>
  </si>
  <si>
    <t>大日川水系</t>
  </si>
  <si>
    <t>原田川水系</t>
  </si>
  <si>
    <t>倉川水系</t>
  </si>
  <si>
    <t>赤土池</t>
  </si>
  <si>
    <t>奥の内池</t>
  </si>
  <si>
    <t>郡家川</t>
  </si>
  <si>
    <t>佐野川</t>
  </si>
  <si>
    <t>室津川</t>
  </si>
  <si>
    <t>浦川</t>
  </si>
  <si>
    <t>武庫川水系羽束川</t>
  </si>
  <si>
    <t>住吉川水系西谷川</t>
  </si>
  <si>
    <t>住吉川水系住吉川</t>
  </si>
  <si>
    <t>生田川水系布引谷</t>
  </si>
  <si>
    <t>新湊川水系石井川</t>
  </si>
  <si>
    <t>新湊川水系天王谷川</t>
  </si>
  <si>
    <t>武庫川水系奥山川</t>
  </si>
  <si>
    <t>夢前川</t>
  </si>
  <si>
    <t>武庫川水系船坂川</t>
  </si>
  <si>
    <t>琵琶湖総合開発事業</t>
  </si>
  <si>
    <t>川下川ダム</t>
  </si>
  <si>
    <t>一庫ダム</t>
  </si>
  <si>
    <t>加古川大堰</t>
  </si>
  <si>
    <t>加古川堰堤</t>
  </si>
  <si>
    <t>鴨川ダム</t>
  </si>
  <si>
    <t>鴨川</t>
  </si>
  <si>
    <t>中郷</t>
  </si>
  <si>
    <t>神美</t>
  </si>
  <si>
    <t>荒船</t>
  </si>
  <si>
    <t>観音浦</t>
  </si>
  <si>
    <t>大路ダム</t>
  </si>
  <si>
    <t>生野ダム</t>
  </si>
  <si>
    <t>三宝ダム</t>
  </si>
  <si>
    <t>猪鼻第一ダム</t>
  </si>
  <si>
    <t>竹原ダム</t>
  </si>
  <si>
    <t>天川第一ダム</t>
  </si>
  <si>
    <t>長見貯水池</t>
  </si>
  <si>
    <t>細田池貯水池</t>
  </si>
  <si>
    <t>原田貯水池</t>
  </si>
  <si>
    <t>津井川貯水池</t>
  </si>
  <si>
    <t>河内ダム</t>
  </si>
  <si>
    <t>千苅ダム</t>
  </si>
  <si>
    <t>布引ダム</t>
  </si>
  <si>
    <t>烏原ダム</t>
  </si>
  <si>
    <t>伏流水</t>
  </si>
  <si>
    <t>丸山貯水池</t>
  </si>
  <si>
    <t>天神</t>
  </si>
  <si>
    <t>臨海建設工業㈱</t>
  </si>
  <si>
    <t>下槻瀬</t>
  </si>
  <si>
    <t>㈱風の森興産</t>
  </si>
  <si>
    <t>藍本</t>
  </si>
  <si>
    <t>医療法人社団正仁会（明石土山病院）</t>
  </si>
  <si>
    <t>魚住町清水</t>
  </si>
  <si>
    <t>松が丘</t>
  </si>
  <si>
    <t>明石ハウス管理組合</t>
  </si>
  <si>
    <t>硯町</t>
  </si>
  <si>
    <t>大久保町高丘</t>
  </si>
  <si>
    <t>大久保東第４住宅管理組合</t>
  </si>
  <si>
    <t>二見町福里</t>
  </si>
  <si>
    <t>浄水兼用</t>
  </si>
  <si>
    <t>除鉄</t>
  </si>
  <si>
    <t>二見町南二見</t>
  </si>
  <si>
    <t>高砂市</t>
  </si>
  <si>
    <t>丹波市（中央）</t>
  </si>
  <si>
    <t>（平成22年3月31日現在）</t>
  </si>
  <si>
    <t>丹波市（中央）</t>
  </si>
  <si>
    <t>№</t>
  </si>
  <si>
    <t>現在給水量（m3）</t>
  </si>
  <si>
    <t>を受けてい</t>
  </si>
  <si>
    <t>る者の数</t>
  </si>
  <si>
    <t>　</t>
  </si>
  <si>
    <t xml:space="preserve"> </t>
  </si>
  <si>
    <t>　</t>
  </si>
  <si>
    <t>　</t>
  </si>
  <si>
    <t>居住に必要な水の供給</t>
  </si>
  <si>
    <t>現在給水量（m3／日）</t>
  </si>
  <si>
    <t>を受けている者の数</t>
  </si>
  <si>
    <t>備　　考</t>
  </si>
  <si>
    <t>　</t>
  </si>
  <si>
    <t>（人）</t>
  </si>
  <si>
    <t>　</t>
  </si>
  <si>
    <t>　</t>
  </si>
  <si>
    <t>　</t>
  </si>
  <si>
    <t>　</t>
  </si>
  <si>
    <t>№</t>
  </si>
  <si>
    <t>市町名</t>
  </si>
  <si>
    <t>竣工年月</t>
  </si>
  <si>
    <t>給水人口</t>
  </si>
  <si>
    <t>職員</t>
  </si>
  <si>
    <t>H12.10</t>
  </si>
  <si>
    <t>H21.9</t>
  </si>
  <si>
    <t>H15.4</t>
  </si>
  <si>
    <t>H15.10</t>
  </si>
  <si>
    <t>モロゾフ株式会社　モロゾフ㈱西神工場</t>
  </si>
  <si>
    <t>姫路市　市川団地</t>
  </si>
  <si>
    <t>市環境衛生研究所</t>
  </si>
  <si>
    <t>㈱日本触媒姫路製造所　㈱日本触媒姫路製造所</t>
  </si>
  <si>
    <t>医療法人全人会　医療法人全人会　仁恵病院</t>
  </si>
  <si>
    <t>(独)国立病院機構姫路医療センター
(独)国立病院機構姫路医療センター</t>
  </si>
  <si>
    <t>大和工業㈱　大和工業㈱</t>
  </si>
  <si>
    <t>ケイオー開発㈱　フローラルイン姫路</t>
  </si>
  <si>
    <t>尼崎市扶桑町１－１０</t>
  </si>
  <si>
    <t>財団法人仁明会　仁明会病院</t>
  </si>
  <si>
    <t>甲山町53-20</t>
  </si>
  <si>
    <t>　</t>
  </si>
  <si>
    <t>な　し</t>
  </si>
  <si>
    <t>の</t>
  </si>
  <si>
    <t>のみ</t>
  </si>
  <si>
    <t>のみ</t>
  </si>
  <si>
    <t>の</t>
  </si>
  <si>
    <t>の</t>
  </si>
  <si>
    <t>み</t>
  </si>
  <si>
    <t>　</t>
  </si>
  <si>
    <t xml:space="preserve"> </t>
  </si>
  <si>
    <t>（m3）</t>
  </si>
  <si>
    <t>（円）</t>
  </si>
  <si>
    <t>（ｌ）</t>
  </si>
  <si>
    <t>　</t>
  </si>
  <si>
    <t>原水の種別</t>
  </si>
  <si>
    <t>浄水施設</t>
  </si>
  <si>
    <t>水道料金</t>
  </si>
  <si>
    <t xml:space="preserve"> 施設数</t>
  </si>
  <si>
    <t>最大</t>
  </si>
  <si>
    <t>　</t>
  </si>
  <si>
    <t>　</t>
  </si>
  <si>
    <t>　　　  　水道料金</t>
  </si>
  <si>
    <t xml:space="preserve">
の種別</t>
  </si>
  <si>
    <t>料金収入</t>
  </si>
  <si>
    <t>１m3当</t>
  </si>
  <si>
    <t xml:space="preserve">
　　人</t>
  </si>
  <si>
    <t>　</t>
  </si>
  <si>
    <t>急速ろ過
その他</t>
  </si>
  <si>
    <t>３　拡</t>
  </si>
  <si>
    <t>１７市
５町
１企業団</t>
  </si>
  <si>
    <t>安室ダム水道用水
供給企業団</t>
  </si>
  <si>
    <t>１市
１町
１企業団</t>
  </si>
  <si>
    <t>淡路広域水道
企業団</t>
  </si>
  <si>
    <t>３市</t>
  </si>
  <si>
    <t xml:space="preserve"> </t>
  </si>
  <si>
    <t>１０m3</t>
  </si>
  <si>
    <t>20.10.1</t>
  </si>
  <si>
    <t>S55.1.1</t>
  </si>
  <si>
    <t>21.4.1</t>
  </si>
  <si>
    <t>19.4.1</t>
  </si>
  <si>
    <t>21.4.1</t>
  </si>
  <si>
    <t>20.4.1</t>
  </si>
  <si>
    <t>20.4.1</t>
  </si>
  <si>
    <t>20.4.1</t>
  </si>
  <si>
    <t>県最高</t>
  </si>
  <si>
    <t>20.4.1</t>
  </si>
  <si>
    <t>赤穂市，赤穂市(北部)</t>
  </si>
  <si>
    <t>20.1.1</t>
  </si>
  <si>
    <t>奥山貯水池</t>
  </si>
  <si>
    <t>日吉ダム</t>
  </si>
  <si>
    <t>夢前川水系菅生川</t>
  </si>
  <si>
    <t>菅生ダム</t>
  </si>
  <si>
    <t xml:space="preserve"> </t>
  </si>
  <si>
    <t>台帳</t>
  </si>
  <si>
    <t>（％）</t>
  </si>
  <si>
    <t>①</t>
  </si>
  <si>
    <t>②</t>
  </si>
  <si>
    <t>③</t>
  </si>
  <si>
    <t>④</t>
  </si>
  <si>
    <t>⑤</t>
  </si>
  <si>
    <t>⑥</t>
  </si>
  <si>
    <t>⑦</t>
  </si>
  <si>
    <t>⑥/⑤</t>
  </si>
  <si>
    <t>⑦/⑥</t>
  </si>
  <si>
    <t>③/②</t>
  </si>
  <si>
    <t>④/②</t>
  </si>
  <si>
    <t>②/①</t>
  </si>
  <si>
    <t>佐用町</t>
  </si>
  <si>
    <t>丹波市山南</t>
  </si>
  <si>
    <t>　４６ｹ所</t>
  </si>
  <si>
    <t>浄水施設</t>
  </si>
  <si>
    <t>　</t>
  </si>
  <si>
    <t>台帳</t>
  </si>
  <si>
    <t>そ</t>
  </si>
  <si>
    <t>ろ</t>
  </si>
  <si>
    <t xml:space="preserve"> </t>
  </si>
  <si>
    <t>№</t>
  </si>
  <si>
    <t>み</t>
  </si>
  <si>
    <t>（ｌ）</t>
  </si>
  <si>
    <t>加東市</t>
  </si>
  <si>
    <t>丹波市（山南）</t>
  </si>
  <si>
    <t>ろ</t>
  </si>
  <si>
    <t>最大</t>
  </si>
  <si>
    <t xml:space="preserve"> </t>
  </si>
  <si>
    <t>　</t>
  </si>
  <si>
    <t>(A)</t>
  </si>
  <si>
    <t>　</t>
  </si>
  <si>
    <t>((A)＋(C))</t>
  </si>
  <si>
    <t>(A)</t>
  </si>
  <si>
    <t>÷(B)×100</t>
  </si>
  <si>
    <t>　</t>
  </si>
  <si>
    <t>　</t>
  </si>
  <si>
    <t>　</t>
  </si>
  <si>
    <t>　</t>
  </si>
  <si>
    <r>
      <t>２　平成2</t>
    </r>
    <r>
      <rPr>
        <sz val="11"/>
        <rFont val="ＭＳ Ｐゴシック"/>
        <family val="3"/>
      </rPr>
      <t>1年度末水道普及状況</t>
    </r>
  </si>
  <si>
    <t>姫路市峰南町1－70</t>
  </si>
  <si>
    <t>市環境衛生研究所</t>
  </si>
  <si>
    <t>丹波市（山南）</t>
  </si>
  <si>
    <t>西脇市（黒田庄地区），多可町，宍粟市，佐用町</t>
  </si>
  <si>
    <t>赤穂市，赤穂市(北部)</t>
  </si>
  <si>
    <t>　　３　事業統合により、現在、料金が複数元化されている場合には、代表的なものを記載した。</t>
  </si>
  <si>
    <t>ＵＲ都市機構（明舞団地Ｂ）</t>
  </si>
  <si>
    <t>ＵＲ都市機構（明舞団地Ａ）</t>
  </si>
  <si>
    <t>ＵＲ都市機構（大久保東第2団地）</t>
  </si>
  <si>
    <t>ＵＲ都市機構（大久保東第３団地）</t>
  </si>
  <si>
    <t>学校法人　睦学園　（兵庫大学）</t>
  </si>
  <si>
    <t>平岡町新在家</t>
  </si>
  <si>
    <t>医療法人社団　達摩会　（東加古川病院）</t>
  </si>
  <si>
    <t>日本ハム株式会社　兵庫工場長</t>
  </si>
  <si>
    <t>平岡町高畑</t>
  </si>
  <si>
    <t>ニシカワ食品株式会社</t>
  </si>
  <si>
    <t>野口町長砂</t>
  </si>
  <si>
    <t>株式会社マイカル　（加古川サティ）</t>
  </si>
  <si>
    <t>六甲バター株式会社　六甲バター（株）稲美工場</t>
  </si>
  <si>
    <t>健康福祉事務所</t>
  </si>
  <si>
    <t>医療法人社団　俊仁会　大植病院</t>
  </si>
  <si>
    <t>洲本市上内膳222-1</t>
  </si>
  <si>
    <t>洲本市五色町都志1151</t>
  </si>
  <si>
    <t>株式会社夢舞台</t>
  </si>
  <si>
    <t>淡路市夢舞台１及び２番地</t>
  </si>
  <si>
    <t>南あわじ市福良丙８７１</t>
  </si>
  <si>
    <t>南あわじ市福良丙３１７</t>
  </si>
  <si>
    <t>神戸大学長　野上智行　　神戸大学　工学部</t>
  </si>
  <si>
    <t>医療法人財団神戸海星病院　理事長立石博臣　　神戸海星病院　</t>
  </si>
  <si>
    <t>社会福祉法人神戸海星会　理事長　山中昭夫　　うみのほし</t>
  </si>
  <si>
    <t>独立行政法人都市再生機構　公団住宅　神戸ポートアイランド団地　第１期</t>
  </si>
  <si>
    <t>独立行政法人都市再生機構　公団住宅　神戸ポートアイランド団地　第２期</t>
  </si>
  <si>
    <t>シンセーシステム㈱　神戸三宮ユニオンホテル</t>
  </si>
  <si>
    <t>㈱ホテルオークラ神戸　㈱ホテルオークラ神戸</t>
  </si>
  <si>
    <t>(有)虎ノ門プロパティーズ　新神戸オリエンタルシティ</t>
  </si>
  <si>
    <t>㈱大沢観光　ホテルサンルートソプラ神戸</t>
  </si>
  <si>
    <t>株式会社グリーンヒルホテル　グリーンヒルホテル</t>
  </si>
  <si>
    <t>神戸市北区ひよどり台</t>
  </si>
  <si>
    <t>神戸市北区北五葉</t>
  </si>
  <si>
    <t>神戸市北区花山東町</t>
  </si>
  <si>
    <t>神戸市北区有野台</t>
  </si>
  <si>
    <t>神戸市北区道場町生野字南山1172</t>
  </si>
  <si>
    <t>神戸市北区上津台８丁目</t>
  </si>
  <si>
    <t>㈱有馬ビューホテル　有馬ビューホテル</t>
  </si>
  <si>
    <t>神戸市北区有馬町池の尻２９２－２</t>
  </si>
  <si>
    <t>独立行政法人都市再生機構西日本支社　公団住宅明石舞子Ｃ団地</t>
  </si>
  <si>
    <t>神戸市垂水区狩口台1・2丁目</t>
  </si>
  <si>
    <t>独立行政法人都市再生機構西日本支社　新多聞団地（第１給水塔）</t>
  </si>
  <si>
    <t>朝　来</t>
  </si>
  <si>
    <t>独立行政法人都市再生機構西日本支社　新多聞団地（第２給水塔）</t>
  </si>
  <si>
    <t>独立行政法人都市再生機構西日本支社　新多聞団地（第３給水塔）</t>
  </si>
  <si>
    <t>医療法人社団　薫英の会　　久野病院</t>
  </si>
  <si>
    <t xml:space="preserve">神戸市西区神出町広谷623-16 </t>
  </si>
  <si>
    <t>医療法人博愛会　　広野高原病院・緑風苑</t>
  </si>
  <si>
    <t xml:space="preserve">神戸市西区北山台3-1-1 </t>
  </si>
  <si>
    <t>社会福祉法人大慈厚生事業会　　大慈園</t>
  </si>
  <si>
    <t>神戸市西区櫨谷町長谷字光松谷13-1</t>
  </si>
  <si>
    <t>社会福祉法人恩徳福祉会　　サンビラこうべ</t>
  </si>
  <si>
    <t xml:space="preserve">神戸市西区神出町宝勢字大蔵谷774-39 </t>
  </si>
  <si>
    <t>社会福祉法人六甲福祉会　　岩岡の郷</t>
  </si>
  <si>
    <t xml:space="preserve">神戸市西区岩岡町字坂ノ下656-2 </t>
  </si>
  <si>
    <t>神戸市立さざんか療護園</t>
  </si>
  <si>
    <t>神戸市西区玉津町水谷397-5</t>
  </si>
  <si>
    <t>医療法人敬性会　　白鷺サナトリウム</t>
  </si>
  <si>
    <t xml:space="preserve">神戸市西区神出町小束野9-94 </t>
  </si>
  <si>
    <t>イズミヤ(株)　イズミヤ西神戸店</t>
  </si>
  <si>
    <t>神戸市西区竜が岡1-21-1</t>
  </si>
  <si>
    <t>㈲ジェイ・ピー・ユー　神戸西神オリエンタルホテル</t>
  </si>
  <si>
    <t>神戸市西区糀台5-6-3</t>
  </si>
  <si>
    <t>(財)神戸みのりの公社　神戸市立農業公園</t>
  </si>
  <si>
    <t>神戸市西区押部谷町高和字性海寺山1557-1</t>
  </si>
  <si>
    <t>日本ミルクコミュニティ㈱　神戸工場</t>
  </si>
  <si>
    <t>神戸市西区伊川谷町潤和824-1</t>
  </si>
  <si>
    <t>荒井町新浜</t>
  </si>
  <si>
    <t>稲美町国岡</t>
  </si>
  <si>
    <t>稲美町岡</t>
  </si>
  <si>
    <t>㈱エムアンドエムサービス（グリーンピア三木）</t>
  </si>
  <si>
    <t>都市基盤整備公団</t>
  </si>
  <si>
    <t>社会福祉法人　恩徳福祉会</t>
  </si>
  <si>
    <t>朝来市　黒川本村</t>
  </si>
  <si>
    <t>学校法人 関西学院大学</t>
  </si>
  <si>
    <t>有</t>
  </si>
  <si>
    <t>医療法人社団朋優会（三木山陽病院）</t>
  </si>
  <si>
    <t>㈱ナリス化粧品　兵庫工場</t>
  </si>
  <si>
    <t>不要</t>
  </si>
  <si>
    <t>宍粟市長　福知渓谷専用水道</t>
  </si>
  <si>
    <t>緩速ろ過</t>
  </si>
  <si>
    <t>宍粟市長　日ノ原専用水道</t>
  </si>
  <si>
    <t>宍粟市長　戸倉専用水道</t>
  </si>
  <si>
    <t>宍粟市長　フォレストステーション専用水道</t>
  </si>
  <si>
    <t>加　東</t>
  </si>
  <si>
    <t>朝　来　</t>
  </si>
  <si>
    <t>丹　波</t>
  </si>
  <si>
    <t>工水を含む</t>
  </si>
  <si>
    <t>ちくさ高原開発企業組合　</t>
  </si>
  <si>
    <t>社会福祉法人アルーラ福祉会</t>
  </si>
  <si>
    <t>揖保川病院</t>
  </si>
  <si>
    <t>医療法人聖医会佐用中央病院</t>
  </si>
  <si>
    <t>上郡町</t>
  </si>
  <si>
    <t>播磨自然高原クラブ</t>
  </si>
  <si>
    <t>三原専用水道</t>
  </si>
  <si>
    <t>竹野集団施設地区</t>
  </si>
  <si>
    <t>香美町</t>
  </si>
  <si>
    <t>給水制限あり</t>
  </si>
  <si>
    <t>生野高原開発㈱</t>
  </si>
  <si>
    <t>簡易ろ過</t>
  </si>
  <si>
    <t>丹波市</t>
  </si>
  <si>
    <t>洲本市</t>
  </si>
  <si>
    <t>本州四国連絡高速道路㈱</t>
  </si>
  <si>
    <t>（財）休暇村協会　休暇村南淡路</t>
  </si>
  <si>
    <t>生野高原専用水道管理組合生野高原</t>
  </si>
  <si>
    <t>尼崎市</t>
  </si>
  <si>
    <t>枝川町</t>
  </si>
  <si>
    <t>あおぞらのまち住宅管理組合</t>
  </si>
  <si>
    <t>武庫川樹のまち第一住宅管理組合</t>
  </si>
  <si>
    <t>カ所</t>
  </si>
  <si>
    <t>MFろ過池</t>
  </si>
  <si>
    <t>西井　和忠</t>
  </si>
  <si>
    <t>林　健一郎</t>
  </si>
  <si>
    <t>松田　勝也</t>
  </si>
  <si>
    <t>利用なし</t>
  </si>
  <si>
    <t>廣津　義憲</t>
  </si>
  <si>
    <t>東洋インキ製造㈱西神センター</t>
  </si>
  <si>
    <t>朝来</t>
  </si>
  <si>
    <t>加東</t>
  </si>
  <si>
    <t>塩瀬町名塩北山</t>
  </si>
  <si>
    <t>一日平均</t>
  </si>
  <si>
    <t>（５）特設水道健康福祉事務所別集計表</t>
  </si>
  <si>
    <t>施設数</t>
  </si>
  <si>
    <t>確認時の飲料水</t>
  </si>
  <si>
    <t>健康福祉事務所等</t>
  </si>
  <si>
    <t>公営</t>
  </si>
  <si>
    <t>その他</t>
  </si>
  <si>
    <t>計</t>
  </si>
  <si>
    <t>供給対象需要者数</t>
  </si>
  <si>
    <t>一日</t>
  </si>
  <si>
    <t>平均</t>
  </si>
  <si>
    <t>最大</t>
  </si>
  <si>
    <t>㈱ヤマトハウジング</t>
  </si>
  <si>
    <t>上　水　道</t>
  </si>
  <si>
    <t>工場内</t>
  </si>
  <si>
    <t>浅</t>
  </si>
  <si>
    <t>消毒のみ</t>
  </si>
  <si>
    <t>三浦　義弘</t>
  </si>
  <si>
    <t>公営</t>
  </si>
  <si>
    <t>緩速ろ過</t>
  </si>
  <si>
    <t>古川　光芳</t>
  </si>
  <si>
    <t>上郡町長</t>
  </si>
  <si>
    <t>皆坂地区</t>
  </si>
  <si>
    <t>石堂地区</t>
  </si>
  <si>
    <t>小野豆地区</t>
  </si>
  <si>
    <t>富満地区</t>
  </si>
  <si>
    <t>鍋倉地区</t>
  </si>
  <si>
    <t>急速ろ過他</t>
  </si>
  <si>
    <t>黒石・市原地区</t>
  </si>
  <si>
    <t>深</t>
  </si>
  <si>
    <t>兵庫県教育長</t>
  </si>
  <si>
    <t>湧</t>
  </si>
  <si>
    <t>にしきカントリークラブ</t>
  </si>
  <si>
    <t>アルパインローズホテル</t>
  </si>
  <si>
    <t>ひかみカントリークラブ</t>
  </si>
  <si>
    <t>貯</t>
  </si>
  <si>
    <t>生活協同組合コープこうべ</t>
  </si>
  <si>
    <t>学校法人　灘育英会</t>
  </si>
  <si>
    <t>除鉄・除マ他</t>
  </si>
  <si>
    <t>エム・シー・シー食品㈱</t>
  </si>
  <si>
    <t>近田　政令</t>
  </si>
  <si>
    <t>㈱ロックフィールド</t>
  </si>
  <si>
    <t>学校法人　六甲学院</t>
  </si>
  <si>
    <t>校内</t>
  </si>
  <si>
    <t>丸山　芳明</t>
  </si>
  <si>
    <t>施設内</t>
  </si>
  <si>
    <t>神鉄兵庫ゴルフ㈱</t>
  </si>
  <si>
    <t>兵庫カンツリー倶楽部GC</t>
  </si>
  <si>
    <t>平井　浩二</t>
  </si>
  <si>
    <t>六甲国際㈱</t>
  </si>
  <si>
    <t>六甲国際ゴルフ倶楽部GC</t>
  </si>
  <si>
    <t>除鉄・除マ</t>
  </si>
  <si>
    <t>菊水ゴルフ場</t>
  </si>
  <si>
    <t>北野　友之</t>
  </si>
  <si>
    <t>㈱カワサキプレシジョンマシナリ</t>
  </si>
  <si>
    <t>押部プラザ</t>
  </si>
  <si>
    <t>店舗内</t>
  </si>
  <si>
    <t>伊藤　幸治</t>
  </si>
  <si>
    <t>新日本観光㈱</t>
  </si>
  <si>
    <t>大神戸ゴルフ倶楽部</t>
  </si>
  <si>
    <t>明石ゴルフ倶楽部</t>
  </si>
  <si>
    <t>ﾈｽﾚﾏﾆｭﾌｧｸﾁｬﾘﾝｸﾞ㈱</t>
  </si>
  <si>
    <t>〔特設水道施設別現況表〕　</t>
  </si>
  <si>
    <t>市町名</t>
  </si>
  <si>
    <t>設置者名</t>
  </si>
  <si>
    <t>確認年月日</t>
  </si>
  <si>
    <t>供給区域または供給対象施設</t>
  </si>
  <si>
    <t>確認時の飲料水供給対象需要者数</t>
  </si>
  <si>
    <t>備考</t>
  </si>
  <si>
    <t>需要者数</t>
  </si>
  <si>
    <t>原水の
種別</t>
  </si>
  <si>
    <t>浄水施設
の種別</t>
  </si>
  <si>
    <t>水道
管理者名</t>
  </si>
  <si>
    <t>居住に必要
な水の供給
を受けてい
る者の数</t>
  </si>
  <si>
    <t xml:space="preserve"> 工場内</t>
  </si>
  <si>
    <t xml:space="preserve"> 千草カントリークラブ</t>
  </si>
  <si>
    <t xml:space="preserve"> 新宮電子工業（株）千本工場</t>
  </si>
  <si>
    <t xml:space="preserve"> 洲本カントリークラブ</t>
  </si>
  <si>
    <t xml:space="preserve"> 洲本市長</t>
  </si>
  <si>
    <t xml:space="preserve"> 洲本市中津川組一円</t>
  </si>
  <si>
    <t>㈱オージースポーツ</t>
  </si>
  <si>
    <t>（３）市町別水道普及表</t>
  </si>
  <si>
    <t>水道普及率（％）</t>
  </si>
  <si>
    <t>兵庫県</t>
  </si>
  <si>
    <t>全国</t>
  </si>
  <si>
    <t>元</t>
  </si>
  <si>
    <t>一人一日最大給水量（l）</t>
  </si>
  <si>
    <t>上水道</t>
  </si>
  <si>
    <t>簡易水道</t>
  </si>
  <si>
    <t>一日最大給水量（m3/日）</t>
  </si>
  <si>
    <t>１　水道普及状況の推移</t>
  </si>
  <si>
    <t>年度</t>
  </si>
  <si>
    <t>普及率</t>
  </si>
  <si>
    <t>　　　　　　　給　　水　　人　　口　　（人）</t>
  </si>
  <si>
    <t>給　　　　　　水　　　　　　量</t>
  </si>
  <si>
    <t>小　計</t>
  </si>
  <si>
    <t>計</t>
  </si>
  <si>
    <t>特設
水道</t>
  </si>
  <si>
    <t>上水道</t>
  </si>
  <si>
    <t>簡易水道</t>
  </si>
  <si>
    <t>計</t>
  </si>
  <si>
    <t>その他</t>
  </si>
  <si>
    <t>年　間</t>
  </si>
  <si>
    <t>一人
一日
最大</t>
  </si>
  <si>
    <t>（千m3）</t>
  </si>
  <si>
    <t>　　　　　　　　　　　　　施　設　数　（ケ所）</t>
  </si>
  <si>
    <t>専用水道施設能力</t>
  </si>
  <si>
    <t>簡易
水道</t>
  </si>
  <si>
    <t>専用
水道</t>
  </si>
  <si>
    <t>簡易
水道</t>
  </si>
  <si>
    <t>専用
水道</t>
  </si>
  <si>
    <t xml:space="preserve"> </t>
  </si>
  <si>
    <t>　</t>
  </si>
  <si>
    <t>用水供給</t>
  </si>
  <si>
    <t>自己
水源</t>
  </si>
  <si>
    <t>一日
最大</t>
  </si>
  <si>
    <t>計画給水</t>
  </si>
  <si>
    <t>現在給水</t>
  </si>
  <si>
    <t>表</t>
  </si>
  <si>
    <t>伏</t>
  </si>
  <si>
    <t>地</t>
  </si>
  <si>
    <t>浄</t>
  </si>
  <si>
    <t>そ</t>
  </si>
  <si>
    <t>緩</t>
  </si>
  <si>
    <t>急</t>
  </si>
  <si>
    <t>実績一日</t>
  </si>
  <si>
    <t>実績一人</t>
  </si>
  <si>
    <t>人口</t>
  </si>
  <si>
    <t>流</t>
  </si>
  <si>
    <t>下</t>
  </si>
  <si>
    <t>水</t>
  </si>
  <si>
    <t>の</t>
  </si>
  <si>
    <t>速</t>
  </si>
  <si>
    <t>一日最大</t>
  </si>
  <si>
    <t>受</t>
  </si>
  <si>
    <t>他</t>
  </si>
  <si>
    <t>ろ</t>
  </si>
  <si>
    <t>給水量</t>
  </si>
  <si>
    <t>過</t>
  </si>
  <si>
    <t>芦屋市</t>
  </si>
  <si>
    <t>伊丹市</t>
  </si>
  <si>
    <t>宝塚市</t>
  </si>
  <si>
    <t>川西市</t>
  </si>
  <si>
    <t>三田市</t>
  </si>
  <si>
    <t>猪名川町</t>
  </si>
  <si>
    <t>明石市</t>
  </si>
  <si>
    <t>加古川市</t>
  </si>
  <si>
    <t>高砂市</t>
  </si>
  <si>
    <t>稲美町</t>
  </si>
  <si>
    <t>播磨町</t>
  </si>
  <si>
    <t>西脇市（西脇地区）</t>
  </si>
  <si>
    <t>西脇市（黒田庄地区）</t>
  </si>
  <si>
    <t>三木市</t>
  </si>
  <si>
    <t>小野市</t>
  </si>
  <si>
    <t>加西市</t>
  </si>
  <si>
    <t>加東市（社）</t>
  </si>
  <si>
    <t>多可町</t>
  </si>
  <si>
    <t>市川町</t>
  </si>
  <si>
    <t>福崎町</t>
  </si>
  <si>
    <t>神河町</t>
  </si>
  <si>
    <t>西播磨水道企業団</t>
  </si>
  <si>
    <t>赤穂市（南部）</t>
  </si>
  <si>
    <t>赤穂市（北部）</t>
  </si>
  <si>
    <t>宍粟市</t>
  </si>
  <si>
    <t>たつの市</t>
  </si>
  <si>
    <t>太子町</t>
  </si>
  <si>
    <t>上郡町</t>
  </si>
  <si>
    <t>播磨高原広域事務組合</t>
  </si>
  <si>
    <t>豊岡市</t>
  </si>
  <si>
    <t>養父市</t>
  </si>
  <si>
    <t>朝来市</t>
  </si>
  <si>
    <t>香美町</t>
  </si>
  <si>
    <t>新温泉町</t>
  </si>
  <si>
    <t>篠山市</t>
  </si>
  <si>
    <t>洲本市</t>
  </si>
  <si>
    <t>南あわじ市</t>
  </si>
  <si>
    <t>淡路市</t>
  </si>
  <si>
    <t>神戸市</t>
  </si>
  <si>
    <t>神戸市（六甲山上）</t>
  </si>
  <si>
    <t>姫路市</t>
  </si>
  <si>
    <t>尼崎市</t>
  </si>
  <si>
    <t>西宮市</t>
  </si>
  <si>
    <t>　</t>
  </si>
  <si>
    <t>〔上水道施設別現況表（Ⅰ）〕</t>
  </si>
  <si>
    <t>取水施設</t>
  </si>
  <si>
    <t>内</t>
  </si>
  <si>
    <t>訳</t>
  </si>
  <si>
    <t>膜</t>
  </si>
  <si>
    <t>消</t>
  </si>
  <si>
    <t>料金収入</t>
  </si>
  <si>
    <t>ﾊﾟﾅｿﾆｯｸｸﾞﾙｰﾌﾟ労働組合連合会、ユニトピアささやま</t>
  </si>
  <si>
    <t>大和リゾート㈱　南淡路ロイヤルホテル</t>
  </si>
  <si>
    <t>建設事業費</t>
  </si>
  <si>
    <t>職員数</t>
  </si>
  <si>
    <t>実績年間</t>
  </si>
  <si>
    <t>家庭用</t>
  </si>
  <si>
    <t>営業用</t>
  </si>
  <si>
    <t>工業用</t>
  </si>
  <si>
    <t>その他</t>
  </si>
  <si>
    <t>有効無</t>
  </si>
  <si>
    <t>損失量</t>
  </si>
  <si>
    <t>計画一日</t>
  </si>
  <si>
    <t>番号</t>
  </si>
  <si>
    <t>事業主体名</t>
  </si>
  <si>
    <t>毒</t>
  </si>
  <si>
    <t>の有収</t>
  </si>
  <si>
    <t>収水量</t>
  </si>
  <si>
    <t>最大</t>
  </si>
  <si>
    <t>過</t>
  </si>
  <si>
    <t>の</t>
  </si>
  <si>
    <t>他</t>
  </si>
  <si>
    <t>給水量</t>
  </si>
  <si>
    <t>水量</t>
  </si>
  <si>
    <t>県民局</t>
  </si>
  <si>
    <t>事務所名</t>
  </si>
  <si>
    <t>　</t>
  </si>
  <si>
    <t>（人）</t>
  </si>
  <si>
    <t>京口団地総合組合　
京口団地</t>
  </si>
  <si>
    <t>㈱新日鉄都市開発関西支店　同友会大津団地</t>
  </si>
  <si>
    <t>㈱東芝姫路工場　
㈱東芝クレアーレ</t>
  </si>
  <si>
    <t>新日本製鐵㈱広畑製鐵所　
広畑製鐵所構内及び夢前地区</t>
  </si>
  <si>
    <t>加森観光㈱　
姫路セントラルパーク</t>
  </si>
  <si>
    <t>山陽興産㈱　
関レークタウン</t>
  </si>
  <si>
    <t>無</t>
  </si>
  <si>
    <t>原水兼用</t>
  </si>
  <si>
    <t>（千円）</t>
  </si>
  <si>
    <t>（千m3）</t>
  </si>
  <si>
    <t>（m3/日）</t>
  </si>
  <si>
    <t>阪神南</t>
  </si>
  <si>
    <t>芦屋</t>
  </si>
  <si>
    <t>１　水道普及状況の推移</t>
  </si>
  <si>
    <t>（１）普及率（グラフ）</t>
  </si>
  <si>
    <t>（２）一人一日最大給水量（グラフ）</t>
  </si>
  <si>
    <t>（３）年間及び一日最大給水量（グラフ）</t>
  </si>
  <si>
    <t>（１）健康福祉事務所別水道普及表</t>
  </si>
  <si>
    <t>（１）上水道健康福祉事務所別集計表</t>
  </si>
  <si>
    <t>　　　上水道施設別現況表（Ⅰ）</t>
  </si>
  <si>
    <t>　　　上水道施設別現況表（Ⅱ）</t>
  </si>
  <si>
    <t>　　　上水道水利権一覧表</t>
  </si>
  <si>
    <t>　　　上水道料金表</t>
  </si>
  <si>
    <t>（２）水道用水供給集計表</t>
  </si>
  <si>
    <t>（３）簡易水道健康福祉事務所別集計表</t>
  </si>
  <si>
    <t>　　　簡易水道施設別現況表</t>
  </si>
  <si>
    <t>（４）専用水道健康福祉事務所別集計表</t>
  </si>
  <si>
    <t>　　　専用水道施設別現況表</t>
  </si>
  <si>
    <t>（５）特設水道健康福祉事務所別集計表</t>
  </si>
  <si>
    <t>　　　特設水道施設別現況表</t>
  </si>
  <si>
    <t>（６）簡易専用水道現況調査表</t>
  </si>
  <si>
    <t>　　　不適合内容</t>
  </si>
  <si>
    <t>阪神北</t>
  </si>
  <si>
    <t>伊丹</t>
  </si>
  <si>
    <t>宝塚</t>
  </si>
  <si>
    <t>東播磨</t>
  </si>
  <si>
    <t>明石</t>
  </si>
  <si>
    <t>加古川</t>
  </si>
  <si>
    <t>北播磨</t>
  </si>
  <si>
    <t>社</t>
  </si>
  <si>
    <t>中播磨</t>
  </si>
  <si>
    <t>福崎</t>
  </si>
  <si>
    <t>西播磨</t>
  </si>
  <si>
    <t>赤穂</t>
  </si>
  <si>
    <t>龍野</t>
  </si>
  <si>
    <t>但馬</t>
  </si>
  <si>
    <t>豊岡</t>
  </si>
  <si>
    <t>神戸市(市街地）</t>
  </si>
  <si>
    <t>神戸市（六甲山上）</t>
  </si>
  <si>
    <t>社団法人芦屋カントリー倶楽部</t>
  </si>
  <si>
    <t>芦屋カントリー倶楽部GC</t>
  </si>
  <si>
    <t>住吉駅ビル内食品加工施設等</t>
  </si>
  <si>
    <t>新谷　元幸</t>
  </si>
  <si>
    <t>灘中学校・高校</t>
  </si>
  <si>
    <t>中道　昌孝</t>
  </si>
  <si>
    <t>本多　祥二</t>
  </si>
  <si>
    <t>生活協同組合コープこうべ六甲アイランド</t>
  </si>
  <si>
    <t>他</t>
  </si>
  <si>
    <t>急速・ＭＦろ過他</t>
  </si>
  <si>
    <t>除鉄・除マ・MFろ過他</t>
  </si>
  <si>
    <t>中山　耕平</t>
  </si>
  <si>
    <t>伊藤ハム㈱</t>
  </si>
  <si>
    <t>中野　浩司</t>
  </si>
  <si>
    <t>津井川水系</t>
  </si>
  <si>
    <t>伏流水</t>
  </si>
  <si>
    <t>東洋水産㈱　関西事業部</t>
  </si>
  <si>
    <t>江藤　恵吾</t>
  </si>
  <si>
    <t>西川　大輔</t>
  </si>
  <si>
    <t>神戸実業学院</t>
  </si>
  <si>
    <t>深</t>
  </si>
  <si>
    <t>消毒のみ</t>
  </si>
  <si>
    <t>中野　秀彦</t>
  </si>
  <si>
    <t>他</t>
  </si>
  <si>
    <t>他（イオン交換）</t>
  </si>
  <si>
    <t>大野社有馬工場</t>
  </si>
  <si>
    <t>すずらん病院</t>
  </si>
  <si>
    <t>深</t>
  </si>
  <si>
    <t>RO膜ろ過</t>
  </si>
  <si>
    <t>稲見　修</t>
  </si>
  <si>
    <t>寮内</t>
  </si>
  <si>
    <t>湧</t>
  </si>
  <si>
    <t>急速ろ過</t>
  </si>
  <si>
    <t>吉川　将司</t>
  </si>
  <si>
    <t>西神戸工場内</t>
  </si>
  <si>
    <t>伊藤　博</t>
  </si>
  <si>
    <t>岡嶋　康裕</t>
  </si>
  <si>
    <t>木村　喜美郎</t>
  </si>
  <si>
    <t>㈱神戸ヤクルト</t>
  </si>
  <si>
    <t>工場内</t>
  </si>
  <si>
    <t>除鉄・除マ他</t>
  </si>
  <si>
    <t>中島　真悟</t>
  </si>
  <si>
    <t>浅</t>
  </si>
  <si>
    <t>未給水</t>
  </si>
  <si>
    <t>和田山</t>
  </si>
  <si>
    <t>丹波</t>
  </si>
  <si>
    <t>柏原</t>
  </si>
  <si>
    <t>淡路</t>
  </si>
  <si>
    <t>洲本</t>
  </si>
  <si>
    <t>神戸</t>
  </si>
  <si>
    <t>姫路</t>
  </si>
  <si>
    <t>尼崎</t>
  </si>
  <si>
    <t>西宮</t>
  </si>
  <si>
    <t>（注）</t>
  </si>
  <si>
    <t>１．取水施設欄には、原水の種類別に認可上の箇所数を記載した。</t>
  </si>
  <si>
    <t>２．浄水施設欄には、処理方法別に、整備箇所数を記載し、その他欄には別書きで処理方法の種類の数を記載した。</t>
  </si>
  <si>
    <t>〔上水道施設別現況表（Ⅱ）〕</t>
  </si>
  <si>
    <t>内訳</t>
  </si>
  <si>
    <t>年間</t>
  </si>
  <si>
    <t>現在施設</t>
  </si>
  <si>
    <t>実績一日</t>
  </si>
  <si>
    <t>22年3月末</t>
  </si>
  <si>
    <t>株式会社カネカ　株式会社カネカ高砂工業所</t>
  </si>
  <si>
    <t>三菱重工業株式会社　三菱重工業㈱原動機事業本部高砂製作所</t>
  </si>
  <si>
    <t>ｷｯｺ-ﾏﾝ食品株式会社　ｷｯｺｰﾏﾝ食品㈱高砂工場</t>
  </si>
  <si>
    <t>株式会社KCM　株式会社KCM本社工場</t>
  </si>
  <si>
    <t>吉岡興業㈱</t>
  </si>
  <si>
    <t>　　　　　比　　　　　　率</t>
  </si>
  <si>
    <t>取水量</t>
  </si>
  <si>
    <t>表流水</t>
  </si>
  <si>
    <t>伏流水</t>
  </si>
  <si>
    <t>地下水</t>
  </si>
  <si>
    <t>浄水受水</t>
  </si>
  <si>
    <t>有効水量</t>
  </si>
  <si>
    <t>有収水量</t>
  </si>
  <si>
    <t>能力</t>
  </si>
  <si>
    <t>最大給水量</t>
  </si>
  <si>
    <t>平均給水量</t>
  </si>
  <si>
    <t>稼働率</t>
  </si>
  <si>
    <t>負荷率</t>
  </si>
  <si>
    <t>有効率</t>
  </si>
  <si>
    <t>有収率</t>
  </si>
  <si>
    <t>利用量</t>
  </si>
  <si>
    <t>率（％）</t>
  </si>
  <si>
    <t>(注)</t>
  </si>
  <si>
    <t>１．他の事業体に対する分水量を（　　）外書した。</t>
  </si>
  <si>
    <t>２．実績一日最大給水量及び実績一日平均給水量並びに各比率は、分水量を含めて算出した。</t>
  </si>
  <si>
    <t>神戸市</t>
  </si>
  <si>
    <t>姫路市</t>
  </si>
  <si>
    <t>西宮市</t>
  </si>
  <si>
    <t>合計</t>
  </si>
  <si>
    <t>３　種類別水道の現況</t>
  </si>
  <si>
    <t>（１）上水道健康福祉事務所別集計表</t>
  </si>
  <si>
    <t>健康福祉</t>
  </si>
  <si>
    <t>施設</t>
  </si>
  <si>
    <t>事務所等</t>
  </si>
  <si>
    <t>数</t>
  </si>
  <si>
    <t>給水量　</t>
  </si>
  <si>
    <t>阪神南</t>
  </si>
  <si>
    <t>芦   屋</t>
  </si>
  <si>
    <t>宝   塚</t>
  </si>
  <si>
    <t>伊　丹</t>
  </si>
  <si>
    <t>松尾　憲司</t>
  </si>
  <si>
    <t>明　石</t>
  </si>
  <si>
    <t>龍   野</t>
  </si>
  <si>
    <t>赤　穂</t>
  </si>
  <si>
    <t>但 　馬</t>
  </si>
  <si>
    <t>豊   岡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</si>
</sst>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;[Red]\-#,##0.00\ "/>
    <numFmt numFmtId="178" formatCode="0.00_ "/>
    <numFmt numFmtId="179" formatCode="#,##0_ "/>
    <numFmt numFmtId="180" formatCode="0.0_);[Red]\(0.0\)"/>
    <numFmt numFmtId="181" formatCode="\(General\)"/>
    <numFmt numFmtId="182" formatCode="0.0_ "/>
    <numFmt numFmtId="183" formatCode="#,##0.00_ "/>
    <numFmt numFmtId="184" formatCode="#,##0_);[Red]\(#,##0\)"/>
    <numFmt numFmtId="185" formatCode="[$-411]gee\.mm\.dd"/>
    <numFmt numFmtId="186" formatCode="0.000000_ "/>
    <numFmt numFmtId="187" formatCode="0.000000_);[Red]\(0.000000\)"/>
    <numFmt numFmtId="188" formatCode="0_);[Red]\(0\)"/>
    <numFmt numFmtId="189" formatCode="[$-411]gee\.mm"/>
    <numFmt numFmtId="190" formatCode="#,###"/>
    <numFmt numFmtId="191" formatCode="0;[Red]0"/>
    <numFmt numFmtId="192" formatCode="#,###.#"/>
    <numFmt numFmtId="193" formatCode="#,###_ "/>
    <numFmt numFmtId="194" formatCode="0.00_);[Red]\(0.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_ "/>
    <numFmt numFmtId="199" formatCode="#,##0.0_);[Red]\(#,##0.0\)"/>
    <numFmt numFmtId="200" formatCode="#,##0.00_);[Red]\(#,##0.00\)"/>
    <numFmt numFmtId="201" formatCode="#,##0;&quot;△ &quot;#,##0"/>
    <numFmt numFmtId="202" formatCode="0.000_ "/>
    <numFmt numFmtId="203" formatCode="0.0%"/>
    <numFmt numFmtId="204" formatCode="#,##0_ ;[Red]\-#,##0\ "/>
    <numFmt numFmtId="205" formatCode="#,##0.0000_ "/>
    <numFmt numFmtId="206" formatCode="0#"/>
    <numFmt numFmtId="207" formatCode="00000#"/>
    <numFmt numFmtId="208" formatCode="00#"/>
    <numFmt numFmtId="209" formatCode="0000#"/>
    <numFmt numFmtId="210" formatCode="[$-411]ge\.m"/>
    <numFmt numFmtId="211" formatCode="mmm\-yyyy"/>
    <numFmt numFmtId="212" formatCode="yyyy&quot;年&quot;m&quot;月&quot;;@"/>
    <numFmt numFmtId="213" formatCode="[&lt;=999]000;[&lt;=99999]000\-00;000\-0000"/>
    <numFmt numFmtId="214" formatCode="[$-411]ge\.m\.d;@"/>
    <numFmt numFmtId="215" formatCode="#,##0_);\(#,##0\)"/>
    <numFmt numFmtId="216" formatCode="[DBNum3][$-411]0"/>
    <numFmt numFmtId="217" formatCode="\(###\)"/>
    <numFmt numFmtId="218" formatCode="#,##0.0_ ;[Red]\-#,##0.0\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.25"/>
      <name val="ＭＳ Ｐゴシック"/>
      <family val="3"/>
    </font>
    <font>
      <b/>
      <sz val="1.25"/>
      <name val="ＭＳ Ｐゴシック"/>
      <family val="3"/>
    </font>
    <font>
      <sz val="1"/>
      <name val="ＭＳ Ｐゴシック"/>
      <family val="3"/>
    </font>
    <font>
      <sz val="8"/>
      <name val="ＭＳ Ｐゴシック"/>
      <family val="3"/>
    </font>
    <font>
      <sz val="2"/>
      <name val="ＭＳ Ｐゴシック"/>
      <family val="3"/>
    </font>
    <font>
      <sz val="5.5"/>
      <name val="ＭＳ Ｐゴシック"/>
      <family val="3"/>
    </font>
    <font>
      <b/>
      <sz val="5.5"/>
      <name val="ＭＳ Ｐゴシック"/>
      <family val="3"/>
    </font>
    <font>
      <sz val="10.5"/>
      <name val="ＭＳ Ｐゴシック"/>
      <family val="3"/>
    </font>
    <font>
      <sz val="4"/>
      <name val="ＭＳ Ｐゴシック"/>
      <family val="3"/>
    </font>
    <font>
      <sz val="5.75"/>
      <name val="ＭＳ Ｐゴシック"/>
      <family val="3"/>
    </font>
    <font>
      <b/>
      <sz val="5.75"/>
      <name val="ＭＳ Ｐゴシック"/>
      <family val="3"/>
    </font>
    <font>
      <sz val="11.25"/>
      <name val="ＭＳ Ｐゴシック"/>
      <family val="3"/>
    </font>
    <font>
      <sz val="4.25"/>
      <name val="ＭＳ Ｐゴシック"/>
      <family val="3"/>
    </font>
    <font>
      <sz val="8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6"/>
      <name val="Osaka"/>
      <family val="3"/>
    </font>
    <font>
      <sz val="14"/>
      <name val=""/>
      <family val="1"/>
    </font>
    <font>
      <sz val="1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7"/>
      <name val="ＭＳ 明朝"/>
      <family val="1"/>
    </font>
    <font>
      <b/>
      <sz val="12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0" borderId="0">
      <alignment/>
      <protection/>
    </xf>
  </cellStyleXfs>
  <cellXfs count="760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38" fontId="0" fillId="0" borderId="0" xfId="17" applyFont="1" applyAlignment="1">
      <alignment vertical="center"/>
    </xf>
    <xf numFmtId="177" fontId="0" fillId="0" borderId="0" xfId="17" applyNumberFormat="1" applyFont="1" applyAlignment="1">
      <alignment/>
    </xf>
    <xf numFmtId="38" fontId="0" fillId="0" borderId="0" xfId="17" applyFont="1" applyAlignment="1">
      <alignment/>
    </xf>
    <xf numFmtId="38" fontId="0" fillId="0" borderId="1" xfId="17" applyFont="1" applyBorder="1" applyAlignment="1">
      <alignment horizontal="center" vertical="center"/>
    </xf>
    <xf numFmtId="38" fontId="0" fillId="0" borderId="2" xfId="17" applyFont="1" applyBorder="1" applyAlignment="1">
      <alignment horizontal="center" vertical="center"/>
    </xf>
    <xf numFmtId="38" fontId="0" fillId="0" borderId="3" xfId="17" applyFont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38" fontId="0" fillId="0" borderId="4" xfId="17" applyFont="1" applyBorder="1" applyAlignment="1">
      <alignment horizontal="center" vertical="center"/>
    </xf>
    <xf numFmtId="38" fontId="0" fillId="0" borderId="5" xfId="17" applyFont="1" applyBorder="1" applyAlignment="1">
      <alignment horizontal="center" vertical="center"/>
    </xf>
    <xf numFmtId="38" fontId="0" fillId="0" borderId="0" xfId="17" applyFont="1" applyFill="1" applyAlignment="1">
      <alignment/>
    </xf>
    <xf numFmtId="38" fontId="18" fillId="0" borderId="0" xfId="17" applyFont="1" applyFill="1" applyAlignment="1">
      <alignment vertical="center"/>
    </xf>
    <xf numFmtId="38" fontId="18" fillId="0" borderId="6" xfId="17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38" fontId="18" fillId="0" borderId="6" xfId="17" applyFont="1" applyFill="1" applyBorder="1" applyAlignment="1">
      <alignment horizontal="center" vertical="center"/>
    </xf>
    <xf numFmtId="38" fontId="18" fillId="0" borderId="7" xfId="17" applyFont="1" applyFill="1" applyBorder="1" applyAlignment="1">
      <alignment horizontal="center" vertical="center"/>
    </xf>
    <xf numFmtId="38" fontId="18" fillId="0" borderId="2" xfId="17" applyFont="1" applyFill="1" applyBorder="1" applyAlignment="1">
      <alignment horizontal="center" vertical="center"/>
    </xf>
    <xf numFmtId="38" fontId="18" fillId="0" borderId="8" xfId="17" applyFont="1" applyFill="1" applyBorder="1" applyAlignment="1">
      <alignment horizontal="center" vertical="center"/>
    </xf>
    <xf numFmtId="38" fontId="18" fillId="0" borderId="8" xfId="17" applyFont="1" applyFill="1" applyBorder="1" applyAlignment="1">
      <alignment vertical="center"/>
    </xf>
    <xf numFmtId="38" fontId="18" fillId="0" borderId="8" xfId="17" applyFont="1" applyFill="1" applyBorder="1" applyAlignment="1">
      <alignment horizontal="center"/>
    </xf>
    <xf numFmtId="38" fontId="18" fillId="0" borderId="7" xfId="17" applyFont="1" applyFill="1" applyBorder="1" applyAlignment="1">
      <alignment horizontal="center"/>
    </xf>
    <xf numFmtId="38" fontId="18" fillId="0" borderId="9" xfId="17" applyFont="1" applyFill="1" applyBorder="1" applyAlignment="1">
      <alignment horizontal="center"/>
    </xf>
    <xf numFmtId="38" fontId="18" fillId="0" borderId="10" xfId="17" applyFont="1" applyFill="1" applyBorder="1" applyAlignment="1">
      <alignment horizontal="center"/>
    </xf>
    <xf numFmtId="38" fontId="18" fillId="0" borderId="11" xfId="17" applyFont="1" applyFill="1" applyBorder="1" applyAlignment="1">
      <alignment horizontal="center"/>
    </xf>
    <xf numFmtId="38" fontId="18" fillId="0" borderId="12" xfId="17" applyFont="1" applyFill="1" applyBorder="1" applyAlignment="1">
      <alignment horizontal="right" vertical="center"/>
    </xf>
    <xf numFmtId="38" fontId="18" fillId="0" borderId="12" xfId="17" applyFont="1" applyFill="1" applyBorder="1" applyAlignment="1">
      <alignment horizontal="center" vertical="center"/>
    </xf>
    <xf numFmtId="38" fontId="18" fillId="0" borderId="5" xfId="17" applyFont="1" applyFill="1" applyBorder="1" applyAlignment="1">
      <alignment horizontal="center" vertical="center"/>
    </xf>
    <xf numFmtId="38" fontId="18" fillId="0" borderId="5" xfId="17" applyFont="1" applyFill="1" applyBorder="1" applyAlignment="1">
      <alignment vertical="center"/>
    </xf>
    <xf numFmtId="38" fontId="18" fillId="0" borderId="12" xfId="17" applyFont="1" applyFill="1" applyBorder="1" applyAlignment="1">
      <alignment vertical="center"/>
    </xf>
    <xf numFmtId="38" fontId="18" fillId="0" borderId="4" xfId="17" applyFont="1" applyFill="1" applyBorder="1" applyAlignment="1">
      <alignment vertical="center"/>
    </xf>
    <xf numFmtId="38" fontId="18" fillId="0" borderId="1" xfId="17" applyFont="1" applyFill="1" applyBorder="1" applyAlignment="1">
      <alignment vertical="center"/>
    </xf>
    <xf numFmtId="38" fontId="18" fillId="0" borderId="13" xfId="17" applyFont="1" applyFill="1" applyBorder="1" applyAlignment="1">
      <alignment vertical="center"/>
    </xf>
    <xf numFmtId="38" fontId="18" fillId="0" borderId="0" xfId="17" applyFont="1" applyFill="1" applyAlignment="1">
      <alignment horizontal="center" vertical="center"/>
    </xf>
    <xf numFmtId="38" fontId="0" fillId="0" borderId="12" xfId="17" applyFont="1" applyFill="1" applyBorder="1" applyAlignment="1">
      <alignment vertical="center"/>
    </xf>
    <xf numFmtId="38" fontId="18" fillId="0" borderId="0" xfId="17" applyFont="1" applyFill="1" applyAlignment="1">
      <alignment/>
    </xf>
    <xf numFmtId="38" fontId="18" fillId="0" borderId="14" xfId="17" applyFont="1" applyFill="1" applyBorder="1" applyAlignment="1">
      <alignment horizontal="center" vertical="center"/>
    </xf>
    <xf numFmtId="38" fontId="18" fillId="0" borderId="14" xfId="17" applyFont="1" applyFill="1" applyBorder="1" applyAlignment="1">
      <alignment vertical="center"/>
    </xf>
    <xf numFmtId="38" fontId="18" fillId="0" borderId="0" xfId="17" applyFont="1" applyFill="1" applyAlignment="1">
      <alignment horizontal="right"/>
    </xf>
    <xf numFmtId="181" fontId="18" fillId="0" borderId="0" xfId="17" applyNumberFormat="1" applyFont="1" applyFill="1" applyAlignment="1">
      <alignment horizontal="center" vertical="center"/>
    </xf>
    <xf numFmtId="180" fontId="18" fillId="0" borderId="0" xfId="17" applyNumberFormat="1" applyFont="1" applyFill="1" applyAlignment="1">
      <alignment vertical="center"/>
    </xf>
    <xf numFmtId="38" fontId="18" fillId="0" borderId="7" xfId="17" applyFont="1" applyFill="1" applyBorder="1" applyAlignment="1">
      <alignment vertical="center"/>
    </xf>
    <xf numFmtId="38" fontId="18" fillId="0" borderId="15" xfId="17" applyFont="1" applyFill="1" applyBorder="1" applyAlignment="1">
      <alignment horizontal="center" vertical="center"/>
    </xf>
    <xf numFmtId="38" fontId="18" fillId="0" borderId="15" xfId="17" applyFont="1" applyFill="1" applyBorder="1" applyAlignment="1">
      <alignment horizontal="distributed" vertical="center"/>
    </xf>
    <xf numFmtId="180" fontId="18" fillId="0" borderId="1" xfId="17" applyNumberFormat="1" applyFont="1" applyFill="1" applyBorder="1" applyAlignment="1">
      <alignment vertical="center"/>
    </xf>
    <xf numFmtId="180" fontId="18" fillId="0" borderId="2" xfId="17" applyNumberFormat="1" applyFont="1" applyFill="1" applyBorder="1" applyAlignment="1">
      <alignment vertical="center"/>
    </xf>
    <xf numFmtId="180" fontId="18" fillId="0" borderId="3" xfId="17" applyNumberFormat="1" applyFont="1" applyFill="1" applyBorder="1" applyAlignment="1">
      <alignment vertical="center"/>
    </xf>
    <xf numFmtId="38" fontId="18" fillId="0" borderId="9" xfId="17" applyFont="1" applyFill="1" applyBorder="1" applyAlignment="1">
      <alignment horizontal="center" vertical="center"/>
    </xf>
    <xf numFmtId="180" fontId="18" fillId="0" borderId="8" xfId="17" applyNumberFormat="1" applyFont="1" applyFill="1" applyBorder="1" applyAlignment="1">
      <alignment horizontal="center" vertical="center"/>
    </xf>
    <xf numFmtId="181" fontId="18" fillId="0" borderId="9" xfId="17" applyNumberFormat="1" applyFont="1" applyFill="1" applyBorder="1" applyAlignment="1">
      <alignment vertical="center"/>
    </xf>
    <xf numFmtId="38" fontId="18" fillId="0" borderId="16" xfId="17" applyFont="1" applyFill="1" applyBorder="1" applyAlignment="1">
      <alignment vertical="center"/>
    </xf>
    <xf numFmtId="38" fontId="18" fillId="0" borderId="3" xfId="17" applyFont="1" applyFill="1" applyBorder="1" applyAlignment="1">
      <alignment vertical="center"/>
    </xf>
    <xf numFmtId="182" fontId="18" fillId="0" borderId="12" xfId="17" applyNumberFormat="1" applyFont="1" applyFill="1" applyBorder="1" applyAlignment="1">
      <alignment vertical="center"/>
    </xf>
    <xf numFmtId="181" fontId="18" fillId="0" borderId="1" xfId="0" applyNumberFormat="1" applyFont="1" applyFill="1" applyBorder="1" applyAlignment="1">
      <alignment vertical="center"/>
    </xf>
    <xf numFmtId="182" fontId="18" fillId="0" borderId="5" xfId="17" applyNumberFormat="1" applyFont="1" applyFill="1" applyBorder="1" applyAlignment="1">
      <alignment vertical="center"/>
    </xf>
    <xf numFmtId="181" fontId="18" fillId="0" borderId="1" xfId="17" applyNumberFormat="1" applyFont="1" applyFill="1" applyBorder="1" applyAlignment="1">
      <alignment vertical="center"/>
    </xf>
    <xf numFmtId="181" fontId="18" fillId="0" borderId="17" xfId="17" applyNumberFormat="1" applyFont="1" applyFill="1" applyBorder="1" applyAlignment="1">
      <alignment vertical="center"/>
    </xf>
    <xf numFmtId="38" fontId="18" fillId="0" borderId="18" xfId="17" applyFont="1" applyFill="1" applyBorder="1" applyAlignment="1">
      <alignment vertical="center"/>
    </xf>
    <xf numFmtId="180" fontId="18" fillId="0" borderId="0" xfId="17" applyNumberFormat="1" applyFont="1" applyFill="1" applyAlignment="1">
      <alignment/>
    </xf>
    <xf numFmtId="38" fontId="18" fillId="0" borderId="0" xfId="17" applyFont="1" applyFill="1" applyAlignment="1">
      <alignment horizontal="left" vertical="center"/>
    </xf>
    <xf numFmtId="38" fontId="18" fillId="0" borderId="19" xfId="17" applyFont="1" applyFill="1" applyBorder="1" applyAlignment="1">
      <alignment horizontal="center" vertical="center"/>
    </xf>
    <xf numFmtId="38" fontId="18" fillId="0" borderId="20" xfId="17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38" fontId="18" fillId="0" borderId="21" xfId="17" applyFont="1" applyFill="1" applyBorder="1" applyAlignment="1">
      <alignment horizontal="center" vertical="center"/>
    </xf>
    <xf numFmtId="38" fontId="18" fillId="0" borderId="22" xfId="17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38" fontId="18" fillId="0" borderId="23" xfId="17" applyFont="1" applyFill="1" applyBorder="1" applyAlignment="1">
      <alignment vertical="center"/>
    </xf>
    <xf numFmtId="38" fontId="18" fillId="0" borderId="24" xfId="17" applyFont="1" applyFill="1" applyBorder="1" applyAlignment="1">
      <alignment horizontal="center" vertical="center"/>
    </xf>
    <xf numFmtId="38" fontId="18" fillId="0" borderId="25" xfId="17" applyFont="1" applyFill="1" applyBorder="1" applyAlignment="1">
      <alignment horizontal="center" vertical="center"/>
    </xf>
    <xf numFmtId="38" fontId="18" fillId="0" borderId="25" xfId="17" applyFont="1" applyFill="1" applyBorder="1" applyAlignment="1">
      <alignment vertical="center"/>
    </xf>
    <xf numFmtId="38" fontId="18" fillId="0" borderId="26" xfId="17" applyFont="1" applyFill="1" applyBorder="1" applyAlignment="1">
      <alignment horizontal="center" vertical="center"/>
    </xf>
    <xf numFmtId="38" fontId="0" fillId="0" borderId="0" xfId="17" applyFont="1" applyFill="1" applyAlignment="1">
      <alignment vertical="center"/>
    </xf>
    <xf numFmtId="38" fontId="0" fillId="0" borderId="12" xfId="17" applyFont="1" applyFill="1" applyBorder="1" applyAlignment="1">
      <alignment horizontal="center" vertical="center"/>
    </xf>
    <xf numFmtId="38" fontId="21" fillId="0" borderId="0" xfId="17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6" xfId="0" applyFont="1" applyFill="1" applyBorder="1" applyAlignment="1">
      <alignment horizontal="center" vertical="center"/>
    </xf>
    <xf numFmtId="178" fontId="22" fillId="0" borderId="6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178" fontId="22" fillId="0" borderId="8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178" fontId="22" fillId="0" borderId="5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vertical="center"/>
    </xf>
    <xf numFmtId="181" fontId="22" fillId="0" borderId="1" xfId="0" applyNumberFormat="1" applyFont="1" applyFill="1" applyBorder="1" applyAlignment="1">
      <alignment/>
    </xf>
    <xf numFmtId="3" fontId="22" fillId="0" borderId="3" xfId="0" applyNumberFormat="1" applyFont="1" applyFill="1" applyBorder="1" applyAlignment="1">
      <alignment vertical="center"/>
    </xf>
    <xf numFmtId="3" fontId="22" fillId="0" borderId="12" xfId="17" applyNumberFormat="1" applyFont="1" applyFill="1" applyBorder="1" applyAlignment="1">
      <alignment vertical="center"/>
    </xf>
    <xf numFmtId="183" fontId="22" fillId="0" borderId="12" xfId="0" applyNumberFormat="1" applyFont="1" applyFill="1" applyBorder="1" applyAlignment="1">
      <alignment vertical="center"/>
    </xf>
    <xf numFmtId="181" fontId="22" fillId="0" borderId="1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181" fontId="22" fillId="0" borderId="7" xfId="0" applyNumberFormat="1" applyFont="1" applyFill="1" applyBorder="1" applyAlignment="1">
      <alignment/>
    </xf>
    <xf numFmtId="3" fontId="22" fillId="0" borderId="20" xfId="0" applyNumberFormat="1" applyFont="1" applyFill="1" applyBorder="1" applyAlignment="1">
      <alignment vertical="center"/>
    </xf>
    <xf numFmtId="3" fontId="22" fillId="0" borderId="6" xfId="17" applyNumberFormat="1" applyFont="1" applyFill="1" applyBorder="1" applyAlignment="1">
      <alignment vertical="center"/>
    </xf>
    <xf numFmtId="183" fontId="22" fillId="0" borderId="6" xfId="0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3" fontId="22" fillId="0" borderId="14" xfId="0" applyNumberFormat="1" applyFont="1" applyFill="1" applyBorder="1" applyAlignment="1">
      <alignment vertical="center"/>
    </xf>
    <xf numFmtId="181" fontId="22" fillId="0" borderId="27" xfId="0" applyNumberFormat="1" applyFont="1" applyFill="1" applyBorder="1" applyAlignment="1">
      <alignment vertical="center"/>
    </xf>
    <xf numFmtId="3" fontId="22" fillId="0" borderId="18" xfId="0" applyNumberFormat="1" applyFont="1" applyFill="1" applyBorder="1" applyAlignment="1">
      <alignment vertical="center"/>
    </xf>
    <xf numFmtId="3" fontId="22" fillId="0" borderId="14" xfId="17" applyNumberFormat="1" applyFont="1" applyFill="1" applyBorder="1" applyAlignment="1">
      <alignment vertical="center"/>
    </xf>
    <xf numFmtId="183" fontId="22" fillId="0" borderId="14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176" fontId="21" fillId="0" borderId="0" xfId="0" applyNumberFormat="1" applyFont="1" applyFill="1" applyBorder="1" applyAlignment="1">
      <alignment/>
    </xf>
    <xf numFmtId="0" fontId="18" fillId="0" borderId="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vertical="center"/>
    </xf>
    <xf numFmtId="38" fontId="18" fillId="0" borderId="12" xfId="17" applyFont="1" applyFill="1" applyBorder="1" applyAlignment="1">
      <alignment/>
    </xf>
    <xf numFmtId="181" fontId="18" fillId="0" borderId="1" xfId="0" applyNumberFormat="1" applyFont="1" applyFill="1" applyBorder="1" applyAlignment="1">
      <alignment/>
    </xf>
    <xf numFmtId="38" fontId="18" fillId="0" borderId="3" xfId="17" applyFont="1" applyFill="1" applyBorder="1" applyAlignment="1">
      <alignment/>
    </xf>
    <xf numFmtId="3" fontId="18" fillId="0" borderId="3" xfId="0" applyNumberFormat="1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176" fontId="18" fillId="0" borderId="0" xfId="0" applyNumberFormat="1" applyFont="1" applyFill="1" applyAlignment="1">
      <alignment/>
    </xf>
    <xf numFmtId="38" fontId="18" fillId="0" borderId="0" xfId="0" applyNumberFormat="1" applyFont="1" applyFill="1" applyAlignment="1">
      <alignment/>
    </xf>
    <xf numFmtId="0" fontId="18" fillId="0" borderId="14" xfId="0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/>
    </xf>
    <xf numFmtId="179" fontId="18" fillId="0" borderId="14" xfId="0" applyNumberFormat="1" applyFont="1" applyFill="1" applyBorder="1" applyAlignment="1">
      <alignment/>
    </xf>
    <xf numFmtId="38" fontId="18" fillId="0" borderId="14" xfId="17" applyFont="1" applyFill="1" applyBorder="1" applyAlignment="1">
      <alignment/>
    </xf>
    <xf numFmtId="181" fontId="18" fillId="0" borderId="27" xfId="0" applyNumberFormat="1" applyFont="1" applyFill="1" applyBorder="1" applyAlignment="1">
      <alignment/>
    </xf>
    <xf numFmtId="179" fontId="18" fillId="0" borderId="18" xfId="0" applyNumberFormat="1" applyFont="1" applyFill="1" applyBorder="1" applyAlignment="1">
      <alignment/>
    </xf>
    <xf numFmtId="3" fontId="18" fillId="0" borderId="18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76" fontId="18" fillId="0" borderId="0" xfId="0" applyNumberFormat="1" applyFont="1" applyFill="1" applyBorder="1" applyAlignment="1">
      <alignment/>
    </xf>
    <xf numFmtId="0" fontId="23" fillId="0" borderId="12" xfId="0" applyFont="1" applyFill="1" applyBorder="1" applyAlignment="1">
      <alignment vertical="center"/>
    </xf>
    <xf numFmtId="0" fontId="24" fillId="0" borderId="0" xfId="22" applyFont="1" applyFill="1" applyAlignment="1">
      <alignment vertical="center"/>
      <protection/>
    </xf>
    <xf numFmtId="37" fontId="24" fillId="0" borderId="0" xfId="22" applyNumberFormat="1" applyFont="1" applyFill="1" applyBorder="1" applyAlignment="1" applyProtection="1">
      <alignment vertical="center"/>
      <protection/>
    </xf>
    <xf numFmtId="37" fontId="24" fillId="0" borderId="0" xfId="22" applyNumberFormat="1" applyFont="1" applyFill="1" applyBorder="1" applyAlignment="1" applyProtection="1">
      <alignment horizontal="right" vertical="center"/>
      <protection/>
    </xf>
    <xf numFmtId="0" fontId="24" fillId="0" borderId="0" xfId="22" applyNumberFormat="1" applyFont="1" applyFill="1" applyBorder="1" applyAlignment="1" applyProtection="1">
      <alignment vertical="center"/>
      <protection/>
    </xf>
    <xf numFmtId="37" fontId="24" fillId="0" borderId="0" xfId="22" applyNumberFormat="1" applyFont="1" applyFill="1" applyBorder="1" applyAlignment="1" applyProtection="1">
      <alignment horizontal="center" vertical="center"/>
      <protection/>
    </xf>
    <xf numFmtId="0" fontId="18" fillId="0" borderId="0" xfId="22" applyFont="1" applyFill="1" applyAlignment="1">
      <alignment vertical="center"/>
      <protection/>
    </xf>
    <xf numFmtId="37" fontId="24" fillId="0" borderId="28" xfId="22" applyNumberFormat="1" applyFont="1" applyFill="1" applyBorder="1" applyAlignment="1" applyProtection="1">
      <alignment horizontal="center" vertical="center"/>
      <protection/>
    </xf>
    <xf numFmtId="37" fontId="24" fillId="0" borderId="29" xfId="22" applyNumberFormat="1" applyFont="1" applyFill="1" applyBorder="1" applyAlignment="1" applyProtection="1">
      <alignment horizontal="center" vertical="center"/>
      <protection/>
    </xf>
    <xf numFmtId="0" fontId="24" fillId="0" borderId="0" xfId="22" applyFont="1" applyFill="1" applyBorder="1" applyAlignment="1">
      <alignment vertical="center"/>
      <protection/>
    </xf>
    <xf numFmtId="37" fontId="24" fillId="0" borderId="30" xfId="22" applyNumberFormat="1" applyFont="1" applyFill="1" applyBorder="1" applyAlignment="1" applyProtection="1">
      <alignment horizontal="center" vertical="center"/>
      <protection/>
    </xf>
    <xf numFmtId="37" fontId="24" fillId="0" borderId="31" xfId="22" applyNumberFormat="1" applyFont="1" applyFill="1" applyBorder="1" applyAlignment="1" applyProtection="1">
      <alignment horizontal="center" vertical="center"/>
      <protection/>
    </xf>
    <xf numFmtId="37" fontId="24" fillId="0" borderId="32" xfId="22" applyNumberFormat="1" applyFont="1" applyFill="1" applyBorder="1" applyAlignment="1" applyProtection="1">
      <alignment horizontal="center" vertical="center"/>
      <protection/>
    </xf>
    <xf numFmtId="37" fontId="24" fillId="0" borderId="33" xfId="22" applyNumberFormat="1" applyFont="1" applyFill="1" applyBorder="1" applyAlignment="1" applyProtection="1">
      <alignment horizontal="center" vertical="center"/>
      <protection/>
    </xf>
    <xf numFmtId="37" fontId="24" fillId="0" borderId="34" xfId="22" applyNumberFormat="1" applyFont="1" applyFill="1" applyBorder="1" applyAlignment="1" applyProtection="1">
      <alignment horizontal="center" vertical="center" shrinkToFit="1"/>
      <protection/>
    </xf>
    <xf numFmtId="38" fontId="24" fillId="0" borderId="12" xfId="17" applyFont="1" applyFill="1" applyBorder="1" applyAlignment="1">
      <alignment vertical="center"/>
    </xf>
    <xf numFmtId="38" fontId="24" fillId="0" borderId="12" xfId="17" applyFont="1" applyFill="1" applyBorder="1" applyAlignment="1" applyProtection="1">
      <alignment horizontal="right" vertical="center"/>
      <protection/>
    </xf>
    <xf numFmtId="38" fontId="24" fillId="0" borderId="0" xfId="17" applyFont="1" applyFill="1" applyBorder="1" applyAlignment="1">
      <alignment vertical="center"/>
    </xf>
    <xf numFmtId="37" fontId="24" fillId="0" borderId="12" xfId="22" applyNumberFormat="1" applyFont="1" applyFill="1" applyBorder="1" applyAlignment="1" applyProtection="1">
      <alignment vertical="center"/>
      <protection/>
    </xf>
    <xf numFmtId="37" fontId="24" fillId="0" borderId="12" xfId="22" applyNumberFormat="1" applyFont="1" applyFill="1" applyBorder="1" applyAlignment="1" applyProtection="1">
      <alignment horizontal="right" vertical="center"/>
      <protection/>
    </xf>
    <xf numFmtId="38" fontId="24" fillId="0" borderId="12" xfId="17" applyFont="1" applyFill="1" applyBorder="1" applyAlignment="1" applyProtection="1">
      <alignment vertical="center"/>
      <protection/>
    </xf>
    <xf numFmtId="38" fontId="24" fillId="0" borderId="0" xfId="17" applyFont="1" applyFill="1" applyBorder="1" applyAlignment="1" applyProtection="1">
      <alignment horizontal="right" vertical="center"/>
      <protection/>
    </xf>
    <xf numFmtId="49" fontId="24" fillId="0" borderId="12" xfId="17" applyNumberFormat="1" applyFont="1" applyFill="1" applyBorder="1" applyAlignment="1" applyProtection="1">
      <alignment horizontal="right" vertical="center"/>
      <protection/>
    </xf>
    <xf numFmtId="0" fontId="24" fillId="0" borderId="0" xfId="22" applyFont="1" applyFill="1" applyAlignment="1">
      <alignment horizontal="right" vertical="center"/>
      <protection/>
    </xf>
    <xf numFmtId="37" fontId="24" fillId="0" borderId="4" xfId="22" applyNumberFormat="1" applyFont="1" applyFill="1" applyBorder="1" applyAlignment="1" applyProtection="1">
      <alignment horizontal="center" vertical="center" shrinkToFit="1"/>
      <protection/>
    </xf>
    <xf numFmtId="37" fontId="24" fillId="0" borderId="6" xfId="22" applyNumberFormat="1" applyFont="1" applyFill="1" applyBorder="1" applyAlignment="1" applyProtection="1">
      <alignment vertical="center"/>
      <protection/>
    </xf>
    <xf numFmtId="37" fontId="24" fillId="0" borderId="20" xfId="22" applyNumberFormat="1" applyFont="1" applyFill="1" applyBorder="1" applyAlignment="1" applyProtection="1">
      <alignment vertical="center"/>
      <protection/>
    </xf>
    <xf numFmtId="37" fontId="24" fillId="0" borderId="8" xfId="22" applyNumberFormat="1" applyFont="1" applyFill="1" applyBorder="1" applyAlignment="1" applyProtection="1">
      <alignment horizontal="center" vertical="center"/>
      <protection/>
    </xf>
    <xf numFmtId="37" fontId="24" fillId="0" borderId="5" xfId="22" applyNumberFormat="1" applyFont="1" applyFill="1" applyBorder="1" applyAlignment="1" applyProtection="1">
      <alignment horizontal="center" vertical="center"/>
      <protection/>
    </xf>
    <xf numFmtId="37" fontId="24" fillId="0" borderId="1" xfId="22" applyNumberFormat="1" applyFont="1" applyFill="1" applyBorder="1" applyAlignment="1" applyProtection="1">
      <alignment vertical="center"/>
      <protection/>
    </xf>
    <xf numFmtId="0" fontId="18" fillId="0" borderId="0" xfId="22" applyFont="1" applyFill="1" applyAlignment="1">
      <alignment horizontal="right" vertical="center"/>
      <protection/>
    </xf>
    <xf numFmtId="0" fontId="18" fillId="0" borderId="0" xfId="22" applyFont="1" applyFill="1" applyBorder="1" applyAlignment="1">
      <alignment vertical="center"/>
      <protection/>
    </xf>
    <xf numFmtId="38" fontId="18" fillId="0" borderId="0" xfId="17" applyFont="1" applyFill="1" applyBorder="1" applyAlignment="1">
      <alignment vertical="center"/>
    </xf>
    <xf numFmtId="38" fontId="18" fillId="0" borderId="0" xfId="17" applyFont="1" applyFill="1" applyBorder="1" applyAlignment="1" applyProtection="1">
      <alignment horizontal="right" vertical="center"/>
      <protection/>
    </xf>
    <xf numFmtId="37" fontId="26" fillId="0" borderId="0" xfId="22" applyNumberFormat="1" applyFont="1" applyFill="1" applyBorder="1" applyAlignment="1" applyProtection="1">
      <alignment horizontal="left" vertical="center"/>
      <protection/>
    </xf>
    <xf numFmtId="38" fontId="26" fillId="0" borderId="0" xfId="17" applyFont="1" applyFill="1" applyBorder="1" applyAlignment="1">
      <alignment vertical="center"/>
    </xf>
    <xf numFmtId="37" fontId="18" fillId="0" borderId="0" xfId="22" applyNumberFormat="1" applyFont="1" applyFill="1" applyBorder="1" applyAlignment="1" applyProtection="1">
      <alignment horizontal="center" vertical="center"/>
      <protection/>
    </xf>
    <xf numFmtId="38" fontId="18" fillId="0" borderId="0" xfId="17" applyFont="1" applyFill="1" applyBorder="1" applyAlignment="1" applyProtection="1">
      <alignment vertical="center"/>
      <protection/>
    </xf>
    <xf numFmtId="0" fontId="18" fillId="0" borderId="0" xfId="22" applyFont="1" applyFill="1" applyBorder="1" applyAlignment="1">
      <alignment horizontal="right" vertical="center"/>
      <protection/>
    </xf>
    <xf numFmtId="37" fontId="18" fillId="0" borderId="0" xfId="22" applyNumberFormat="1" applyFont="1" applyFill="1" applyBorder="1" applyAlignment="1" applyProtection="1">
      <alignment horizontal="right" vertical="center"/>
      <protection/>
    </xf>
    <xf numFmtId="37" fontId="18" fillId="0" borderId="0" xfId="22" applyNumberFormat="1" applyFont="1" applyFill="1" applyBorder="1" applyAlignment="1" applyProtection="1">
      <alignment vertical="center"/>
      <protection/>
    </xf>
    <xf numFmtId="0" fontId="18" fillId="0" borderId="0" xfId="22" applyFont="1" applyFill="1" applyBorder="1" applyAlignment="1" applyProtection="1">
      <alignment vertical="center"/>
      <protection/>
    </xf>
    <xf numFmtId="38" fontId="0" fillId="0" borderId="12" xfId="17" applyFont="1" applyFill="1" applyBorder="1" applyAlignment="1">
      <alignment vertical="center" shrinkToFit="1"/>
    </xf>
    <xf numFmtId="38" fontId="0" fillId="0" borderId="12" xfId="17" applyFont="1" applyFill="1" applyBorder="1" applyAlignment="1">
      <alignment horizontal="center" vertical="center" shrinkToFit="1"/>
    </xf>
    <xf numFmtId="18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9" fontId="0" fillId="0" borderId="12" xfId="0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 shrinkToFit="1"/>
    </xf>
    <xf numFmtId="38" fontId="0" fillId="0" borderId="1" xfId="17" applyFont="1" applyFill="1" applyBorder="1" applyAlignment="1" applyProtection="1">
      <alignment horizontal="left" vertical="center" shrinkToFit="1"/>
      <protection/>
    </xf>
    <xf numFmtId="38" fontId="0" fillId="0" borderId="3" xfId="17" applyFont="1" applyFill="1" applyBorder="1" applyAlignment="1" applyProtection="1">
      <alignment vertical="center" shrinkToFit="1"/>
      <protection/>
    </xf>
    <xf numFmtId="49" fontId="0" fillId="0" borderId="12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 shrinkToFit="1"/>
    </xf>
    <xf numFmtId="189" fontId="0" fillId="0" borderId="12" xfId="0" applyNumberFormat="1" applyFont="1" applyFill="1" applyBorder="1" applyAlignment="1">
      <alignment horizontal="center" vertical="center" shrinkToFit="1"/>
    </xf>
    <xf numFmtId="179" fontId="0" fillId="0" borderId="12" xfId="0" applyNumberFormat="1" applyFont="1" applyFill="1" applyBorder="1" applyAlignment="1">
      <alignment horizontal="center" vertical="center" shrinkToFit="1"/>
    </xf>
    <xf numFmtId="38" fontId="0" fillId="0" borderId="0" xfId="17" applyFont="1" applyFill="1" applyAlignment="1">
      <alignment horizontal="left" vertical="center" shrinkToFit="1"/>
    </xf>
    <xf numFmtId="38" fontId="0" fillId="0" borderId="0" xfId="17" applyFont="1" applyFill="1" applyAlignment="1">
      <alignment horizontal="center" vertical="center" shrinkToFit="1"/>
    </xf>
    <xf numFmtId="38" fontId="24" fillId="0" borderId="0" xfId="17" applyFont="1" applyFill="1" applyBorder="1" applyAlignment="1" applyProtection="1">
      <alignment horizontal="left" vertical="center"/>
      <protection/>
    </xf>
    <xf numFmtId="38" fontId="24" fillId="0" borderId="0" xfId="17" applyFont="1" applyFill="1" applyAlignment="1">
      <alignment horizontal="center" vertical="center"/>
    </xf>
    <xf numFmtId="38" fontId="24" fillId="0" borderId="0" xfId="17" applyFont="1" applyFill="1" applyBorder="1" applyAlignment="1" applyProtection="1">
      <alignment vertical="center"/>
      <protection/>
    </xf>
    <xf numFmtId="38" fontId="24" fillId="0" borderId="0" xfId="17" applyFont="1" applyFill="1" applyBorder="1" applyAlignment="1" applyProtection="1">
      <alignment horizontal="center" vertical="center"/>
      <protection/>
    </xf>
    <xf numFmtId="38" fontId="24" fillId="0" borderId="0" xfId="17" applyFont="1" applyFill="1" applyAlignment="1">
      <alignment vertical="center"/>
    </xf>
    <xf numFmtId="38" fontId="24" fillId="0" borderId="6" xfId="17" applyFont="1" applyFill="1" applyBorder="1" applyAlignment="1">
      <alignment horizontal="center" vertical="center"/>
    </xf>
    <xf numFmtId="38" fontId="24" fillId="0" borderId="7" xfId="17" applyFont="1" applyFill="1" applyBorder="1" applyAlignment="1">
      <alignment horizontal="center" vertical="center"/>
    </xf>
    <xf numFmtId="38" fontId="24" fillId="0" borderId="1" xfId="17" applyFont="1" applyFill="1" applyBorder="1" applyAlignment="1" applyProtection="1">
      <alignment horizontal="right" vertical="center"/>
      <protection/>
    </xf>
    <xf numFmtId="38" fontId="24" fillId="0" borderId="2" xfId="17" applyFont="1" applyFill="1" applyBorder="1" applyAlignment="1" applyProtection="1">
      <alignment horizontal="center" vertical="center"/>
      <protection/>
    </xf>
    <xf numFmtId="38" fontId="24" fillId="0" borderId="3" xfId="17" applyFont="1" applyFill="1" applyBorder="1" applyAlignment="1" applyProtection="1">
      <alignment vertical="center"/>
      <protection/>
    </xf>
    <xf numFmtId="38" fontId="24" fillId="0" borderId="28" xfId="17" applyFont="1" applyFill="1" applyBorder="1" applyAlignment="1" applyProtection="1">
      <alignment horizontal="center" vertical="center"/>
      <protection/>
    </xf>
    <xf numFmtId="38" fontId="24" fillId="0" borderId="29" xfId="17" applyFont="1" applyFill="1" applyBorder="1" applyAlignment="1" applyProtection="1">
      <alignment vertical="center"/>
      <protection/>
    </xf>
    <xf numFmtId="38" fontId="24" fillId="0" borderId="8" xfId="17" applyFont="1" applyFill="1" applyBorder="1" applyAlignment="1">
      <alignment horizontal="center" vertical="center"/>
    </xf>
    <xf numFmtId="38" fontId="24" fillId="0" borderId="9" xfId="17" applyFont="1" applyFill="1" applyBorder="1" applyAlignment="1">
      <alignment horizontal="center" vertical="center"/>
    </xf>
    <xf numFmtId="38" fontId="24" fillId="0" borderId="30" xfId="17" applyFont="1" applyFill="1" applyBorder="1" applyAlignment="1" applyProtection="1">
      <alignment horizontal="center" vertical="center"/>
      <protection/>
    </xf>
    <xf numFmtId="38" fontId="24" fillId="0" borderId="31" xfId="17" applyFont="1" applyFill="1" applyBorder="1" applyAlignment="1" applyProtection="1">
      <alignment horizontal="center" vertical="center"/>
      <protection/>
    </xf>
    <xf numFmtId="38" fontId="24" fillId="0" borderId="5" xfId="17" applyFont="1" applyFill="1" applyBorder="1" applyAlignment="1">
      <alignment horizontal="center" vertical="center"/>
    </xf>
    <xf numFmtId="38" fontId="24" fillId="0" borderId="4" xfId="17" applyFont="1" applyFill="1" applyBorder="1" applyAlignment="1">
      <alignment horizontal="center" vertical="center"/>
    </xf>
    <xf numFmtId="38" fontId="24" fillId="0" borderId="32" xfId="17" applyFont="1" applyFill="1" applyBorder="1" applyAlignment="1" applyProtection="1">
      <alignment horizontal="center" vertical="center"/>
      <protection/>
    </xf>
    <xf numFmtId="38" fontId="24" fillId="0" borderId="33" xfId="17" applyFont="1" applyFill="1" applyBorder="1" applyAlignment="1" applyProtection="1">
      <alignment vertical="center"/>
      <protection/>
    </xf>
    <xf numFmtId="38" fontId="24" fillId="0" borderId="12" xfId="17" applyFont="1" applyFill="1" applyBorder="1" applyAlignment="1">
      <alignment horizontal="center" vertical="center"/>
    </xf>
    <xf numFmtId="179" fontId="24" fillId="0" borderId="5" xfId="21" applyNumberFormat="1" applyFont="1" applyFill="1" applyBorder="1" applyAlignment="1">
      <alignment horizontal="right" vertical="center"/>
    </xf>
    <xf numFmtId="179" fontId="24" fillId="0" borderId="5" xfId="17" applyNumberFormat="1" applyFont="1" applyFill="1" applyBorder="1" applyAlignment="1">
      <alignment horizontal="right" vertical="center"/>
    </xf>
    <xf numFmtId="179" fontId="24" fillId="0" borderId="12" xfId="17" applyNumberFormat="1" applyFont="1" applyFill="1" applyBorder="1" applyAlignment="1">
      <alignment horizontal="right" vertical="center"/>
    </xf>
    <xf numFmtId="38" fontId="24" fillId="0" borderId="1" xfId="17" applyFont="1" applyFill="1" applyBorder="1" applyAlignment="1">
      <alignment horizontal="center" vertical="center"/>
    </xf>
    <xf numFmtId="38" fontId="24" fillId="0" borderId="6" xfId="17" applyFont="1" applyFill="1" applyBorder="1" applyAlignment="1">
      <alignment vertical="center"/>
    </xf>
    <xf numFmtId="38" fontId="24" fillId="0" borderId="24" xfId="17" applyFont="1" applyFill="1" applyBorder="1" applyAlignment="1">
      <alignment horizontal="center" vertical="center"/>
    </xf>
    <xf numFmtId="38" fontId="24" fillId="0" borderId="26" xfId="17" applyFont="1" applyFill="1" applyBorder="1" applyAlignment="1">
      <alignment horizontal="center" vertical="center"/>
    </xf>
    <xf numFmtId="38" fontId="24" fillId="0" borderId="5" xfId="17" applyFont="1" applyFill="1" applyBorder="1" applyAlignment="1">
      <alignment horizontal="right" vertical="center"/>
    </xf>
    <xf numFmtId="38" fontId="24" fillId="0" borderId="0" xfId="17" applyFont="1" applyFill="1" applyBorder="1" applyAlignment="1" applyProtection="1">
      <alignment vertical="center"/>
      <protection locked="0"/>
    </xf>
    <xf numFmtId="38" fontId="24" fillId="0" borderId="0" xfId="17" applyFont="1" applyFill="1" applyBorder="1" applyAlignment="1" applyProtection="1">
      <alignment horizontal="left" vertical="center"/>
      <protection locked="0"/>
    </xf>
    <xf numFmtId="185" fontId="24" fillId="0" borderId="0" xfId="17" applyNumberFormat="1" applyFont="1" applyFill="1" applyBorder="1" applyAlignment="1" applyProtection="1">
      <alignment horizontal="center" vertical="center"/>
      <protection locked="0"/>
    </xf>
    <xf numFmtId="188" fontId="24" fillId="0" borderId="0" xfId="17" applyNumberFormat="1" applyFont="1" applyFill="1" applyBorder="1" applyAlignment="1" applyProtection="1">
      <alignment vertical="center"/>
      <protection locked="0"/>
    </xf>
    <xf numFmtId="38" fontId="24" fillId="0" borderId="0" xfId="17" applyFont="1" applyFill="1" applyBorder="1" applyAlignment="1" applyProtection="1">
      <alignment horizontal="center" vertical="center"/>
      <protection locked="0"/>
    </xf>
    <xf numFmtId="188" fontId="24" fillId="0" borderId="35" xfId="17" applyNumberFormat="1" applyFont="1" applyFill="1" applyBorder="1" applyAlignment="1" applyProtection="1">
      <alignment horizontal="center" vertical="center"/>
      <protection locked="0"/>
    </xf>
    <xf numFmtId="38" fontId="24" fillId="0" borderId="36" xfId="17" applyFont="1" applyFill="1" applyBorder="1" applyAlignment="1" applyProtection="1">
      <alignment vertical="center"/>
      <protection locked="0"/>
    </xf>
    <xf numFmtId="188" fontId="24" fillId="0" borderId="36" xfId="17" applyNumberFormat="1" applyFont="1" applyFill="1" applyBorder="1" applyAlignment="1" applyProtection="1">
      <alignment horizontal="center" vertical="center"/>
      <protection locked="0"/>
    </xf>
    <xf numFmtId="38" fontId="24" fillId="0" borderId="37" xfId="17" applyFont="1" applyFill="1" applyBorder="1" applyAlignment="1" applyProtection="1">
      <alignment horizontal="center" vertical="center"/>
      <protection locked="0"/>
    </xf>
    <xf numFmtId="38" fontId="24" fillId="0" borderId="37" xfId="17" applyFont="1" applyFill="1" applyBorder="1" applyAlignment="1" applyProtection="1">
      <alignment vertical="center"/>
      <protection locked="0"/>
    </xf>
    <xf numFmtId="185" fontId="24" fillId="0" borderId="37" xfId="17" applyNumberFormat="1" applyFont="1" applyFill="1" applyBorder="1" applyAlignment="1" applyProtection="1">
      <alignment horizontal="center" vertical="center"/>
      <protection locked="0"/>
    </xf>
    <xf numFmtId="38" fontId="24" fillId="0" borderId="38" xfId="17" applyFont="1" applyFill="1" applyBorder="1" applyAlignment="1" applyProtection="1">
      <alignment vertical="center"/>
      <protection locked="0"/>
    </xf>
    <xf numFmtId="38" fontId="24" fillId="0" borderId="12" xfId="17" applyFont="1" applyFill="1" applyBorder="1" applyAlignment="1" applyProtection="1" quotePrefix="1">
      <alignment horizontal="right" vertical="center"/>
      <protection/>
    </xf>
    <xf numFmtId="183" fontId="18" fillId="0" borderId="14" xfId="0" applyNumberFormat="1" applyFont="1" applyFill="1" applyBorder="1" applyAlignment="1">
      <alignment/>
    </xf>
    <xf numFmtId="193" fontId="0" fillId="0" borderId="12" xfId="17" applyNumberFormat="1" applyFont="1" applyFill="1" applyBorder="1" applyAlignment="1">
      <alignment vertical="center" shrinkToFit="1"/>
    </xf>
    <xf numFmtId="193" fontId="0" fillId="0" borderId="12" xfId="0" applyNumberFormat="1" applyFont="1" applyFill="1" applyBorder="1" applyAlignment="1">
      <alignment vertical="center" shrinkToFit="1"/>
    </xf>
    <xf numFmtId="193" fontId="0" fillId="0" borderId="12" xfId="17" applyNumberFormat="1" applyFont="1" applyFill="1" applyBorder="1" applyAlignment="1">
      <alignment horizontal="right" vertical="center" shrinkToFit="1"/>
    </xf>
    <xf numFmtId="193" fontId="0" fillId="0" borderId="2" xfId="17" applyNumberFormat="1" applyFont="1" applyFill="1" applyBorder="1" applyAlignment="1">
      <alignment vertical="center" shrinkToFit="1"/>
    </xf>
    <xf numFmtId="193" fontId="0" fillId="0" borderId="2" xfId="17" applyNumberFormat="1" applyFont="1" applyFill="1" applyBorder="1" applyAlignment="1">
      <alignment horizontal="right" vertical="center" shrinkToFit="1"/>
    </xf>
    <xf numFmtId="38" fontId="0" fillId="0" borderId="12" xfId="17" applyFont="1" applyBorder="1" applyAlignment="1">
      <alignment vertical="center"/>
    </xf>
    <xf numFmtId="177" fontId="0" fillId="0" borderId="12" xfId="17" applyNumberFormat="1" applyFont="1" applyBorder="1" applyAlignment="1">
      <alignment vertical="center"/>
    </xf>
    <xf numFmtId="177" fontId="0" fillId="0" borderId="12" xfId="17" applyNumberFormat="1" applyFont="1" applyFill="1" applyBorder="1" applyAlignment="1">
      <alignment vertical="center"/>
    </xf>
    <xf numFmtId="38" fontId="0" fillId="0" borderId="12" xfId="17" applyFont="1" applyBorder="1" applyAlignment="1">
      <alignment horizontal="center" vertical="center"/>
    </xf>
    <xf numFmtId="38" fontId="24" fillId="0" borderId="0" xfId="17" applyFont="1" applyAlignment="1">
      <alignment vertical="center"/>
    </xf>
    <xf numFmtId="177" fontId="24" fillId="0" borderId="0" xfId="17" applyNumberFormat="1" applyFont="1" applyAlignment="1">
      <alignment/>
    </xf>
    <xf numFmtId="38" fontId="24" fillId="0" borderId="0" xfId="17" applyFont="1" applyAlignment="1">
      <alignment/>
    </xf>
    <xf numFmtId="0" fontId="24" fillId="0" borderId="0" xfId="0" applyFont="1" applyAlignment="1">
      <alignment/>
    </xf>
    <xf numFmtId="0" fontId="16" fillId="0" borderId="0" xfId="16" applyAlignment="1">
      <alignment/>
    </xf>
    <xf numFmtId="38" fontId="24" fillId="0" borderId="39" xfId="17" applyFont="1" applyFill="1" applyBorder="1" applyAlignment="1" applyProtection="1">
      <alignment horizontal="center" vertical="center"/>
      <protection locked="0"/>
    </xf>
    <xf numFmtId="38" fontId="24" fillId="0" borderId="40" xfId="17" applyFont="1" applyFill="1" applyBorder="1" applyAlignment="1" applyProtection="1">
      <alignment vertical="center"/>
      <protection locked="0"/>
    </xf>
    <xf numFmtId="185" fontId="24" fillId="0" borderId="40" xfId="17" applyNumberFormat="1" applyFont="1" applyFill="1" applyBorder="1" applyAlignment="1" applyProtection="1">
      <alignment horizontal="center" vertical="center"/>
      <protection locked="0"/>
    </xf>
    <xf numFmtId="38" fontId="24" fillId="0" borderId="40" xfId="17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24" fillId="0" borderId="0" xfId="22" applyFont="1" applyFill="1" applyBorder="1" applyAlignment="1" applyProtection="1">
      <alignment horizontal="center" vertical="center"/>
      <protection/>
    </xf>
    <xf numFmtId="49" fontId="0" fillId="0" borderId="12" xfId="17" applyNumberFormat="1" applyFont="1" applyFill="1" applyBorder="1" applyAlignment="1">
      <alignment horizontal="left" vertical="center" shrinkToFit="1"/>
    </xf>
    <xf numFmtId="3" fontId="21" fillId="0" borderId="0" xfId="17" applyNumberFormat="1" applyFont="1" applyFill="1" applyAlignment="1">
      <alignment/>
    </xf>
    <xf numFmtId="38" fontId="18" fillId="0" borderId="12" xfId="17" applyFont="1" applyFill="1" applyBorder="1" applyAlignment="1" applyProtection="1">
      <alignment vertical="center"/>
      <protection/>
    </xf>
    <xf numFmtId="38" fontId="18" fillId="0" borderId="12" xfId="0" applyNumberFormat="1" applyFont="1" applyFill="1" applyBorder="1" applyAlignment="1">
      <alignment/>
    </xf>
    <xf numFmtId="3" fontId="18" fillId="0" borderId="12" xfId="17" applyNumberFormat="1" applyFont="1" applyFill="1" applyBorder="1" applyAlignment="1">
      <alignment vertical="center"/>
    </xf>
    <xf numFmtId="3" fontId="18" fillId="0" borderId="5" xfId="0" applyNumberFormat="1" applyFont="1" applyFill="1" applyBorder="1" applyAlignment="1">
      <alignment horizontal="right" vertical="center"/>
    </xf>
    <xf numFmtId="3" fontId="18" fillId="0" borderId="16" xfId="0" applyNumberFormat="1" applyFont="1" applyFill="1" applyBorder="1" applyAlignment="1">
      <alignment horizontal="right" vertical="center"/>
    </xf>
    <xf numFmtId="3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/>
    </xf>
    <xf numFmtId="3" fontId="18" fillId="0" borderId="6" xfId="17" applyNumberFormat="1" applyFont="1" applyFill="1" applyBorder="1" applyAlignment="1">
      <alignment vertical="center"/>
    </xf>
    <xf numFmtId="3" fontId="18" fillId="0" borderId="14" xfId="17" applyNumberFormat="1" applyFont="1" applyFill="1" applyBorder="1" applyAlignment="1">
      <alignment vertical="center"/>
    </xf>
    <xf numFmtId="3" fontId="18" fillId="0" borderId="0" xfId="17" applyNumberFormat="1" applyFont="1" applyFill="1" applyAlignment="1">
      <alignment/>
    </xf>
    <xf numFmtId="37" fontId="24" fillId="0" borderId="1" xfId="22" applyNumberFormat="1" applyFont="1" applyFill="1" applyBorder="1" applyAlignment="1" applyProtection="1">
      <alignment horizontal="center" vertical="center"/>
      <protection/>
    </xf>
    <xf numFmtId="38" fontId="24" fillId="0" borderId="12" xfId="17" applyFont="1" applyFill="1" applyBorder="1" applyAlignment="1">
      <alignment vertical="center"/>
    </xf>
    <xf numFmtId="38" fontId="24" fillId="0" borderId="12" xfId="17" applyFont="1" applyFill="1" applyBorder="1" applyAlignment="1" applyProtection="1">
      <alignment horizontal="right" vertical="center"/>
      <protection/>
    </xf>
    <xf numFmtId="38" fontId="24" fillId="0" borderId="6" xfId="17" applyFont="1" applyFill="1" applyBorder="1" applyAlignment="1" applyProtection="1">
      <alignment horizontal="right" vertical="center"/>
      <protection/>
    </xf>
    <xf numFmtId="218" fontId="24" fillId="0" borderId="6" xfId="17" applyNumberFormat="1" applyFont="1" applyFill="1" applyBorder="1" applyAlignment="1">
      <alignment vertical="center"/>
    </xf>
    <xf numFmtId="0" fontId="24" fillId="0" borderId="12" xfId="0" applyFont="1" applyFill="1" applyBorder="1" applyAlignment="1">
      <alignment horizontal="right" vertical="center"/>
    </xf>
    <xf numFmtId="3" fontId="24" fillId="0" borderId="12" xfId="0" applyNumberFormat="1" applyFont="1" applyFill="1" applyBorder="1" applyAlignment="1">
      <alignment horizontal="right" vertical="center"/>
    </xf>
    <xf numFmtId="38" fontId="24" fillId="0" borderId="0" xfId="0" applyNumberFormat="1" applyFont="1" applyFill="1" applyAlignment="1">
      <alignment/>
    </xf>
    <xf numFmtId="37" fontId="23" fillId="0" borderId="5" xfId="22" applyNumberFormat="1" applyFont="1" applyFill="1" applyBorder="1" applyAlignment="1" applyProtection="1">
      <alignment horizontal="center" vertical="center" wrapText="1" shrinkToFit="1"/>
      <protection/>
    </xf>
    <xf numFmtId="38" fontId="18" fillId="0" borderId="0" xfId="22" applyNumberFormat="1" applyFont="1" applyFill="1" applyAlignment="1">
      <alignment vertical="center"/>
      <protection/>
    </xf>
    <xf numFmtId="38" fontId="18" fillId="0" borderId="27" xfId="17" applyFont="1" applyFill="1" applyBorder="1" applyAlignment="1">
      <alignment vertical="center"/>
    </xf>
    <xf numFmtId="38" fontId="18" fillId="0" borderId="41" xfId="17" applyFont="1" applyFill="1" applyBorder="1" applyAlignment="1">
      <alignment vertical="center"/>
    </xf>
    <xf numFmtId="179" fontId="24" fillId="0" borderId="6" xfId="17" applyNumberFormat="1" applyFont="1" applyFill="1" applyBorder="1" applyAlignment="1">
      <alignment horizontal="right" vertical="center"/>
    </xf>
    <xf numFmtId="38" fontId="24" fillId="0" borderId="42" xfId="17" applyFont="1" applyFill="1" applyBorder="1" applyAlignment="1">
      <alignment horizontal="center" vertical="center"/>
    </xf>
    <xf numFmtId="179" fontId="24" fillId="0" borderId="25" xfId="17" applyNumberFormat="1" applyFont="1" applyFill="1" applyBorder="1" applyAlignment="1">
      <alignment horizontal="right" vertical="center"/>
    </xf>
    <xf numFmtId="38" fontId="24" fillId="0" borderId="25" xfId="17" applyFont="1" applyFill="1" applyBorder="1" applyAlignment="1">
      <alignment horizontal="center" vertical="center"/>
    </xf>
    <xf numFmtId="179" fontId="24" fillId="0" borderId="25" xfId="21" applyNumberFormat="1" applyFont="1" applyFill="1" applyBorder="1" applyAlignment="1">
      <alignment horizontal="right" vertical="center"/>
    </xf>
    <xf numFmtId="38" fontId="24" fillId="0" borderId="36" xfId="17" applyFont="1" applyFill="1" applyBorder="1" applyAlignment="1" applyProtection="1">
      <alignment horizontal="center" vertical="center"/>
      <protection locked="0"/>
    </xf>
    <xf numFmtId="38" fontId="18" fillId="0" borderId="37" xfId="17" applyFont="1" applyFill="1" applyBorder="1" applyAlignment="1" applyProtection="1">
      <alignment horizontal="center" vertical="center"/>
      <protection locked="0"/>
    </xf>
    <xf numFmtId="38" fontId="23" fillId="0" borderId="37" xfId="17" applyFont="1" applyFill="1" applyBorder="1" applyAlignment="1" applyProtection="1">
      <alignment horizontal="left" vertical="center"/>
      <protection locked="0"/>
    </xf>
    <xf numFmtId="193" fontId="24" fillId="0" borderId="37" xfId="17" applyNumberFormat="1" applyFont="1" applyFill="1" applyBorder="1" applyAlignment="1" applyProtection="1">
      <alignment vertical="center"/>
      <protection locked="0"/>
    </xf>
    <xf numFmtId="38" fontId="24" fillId="0" borderId="43" xfId="17" applyFont="1" applyFill="1" applyBorder="1" applyAlignment="1" applyProtection="1">
      <alignment/>
      <protection locked="0"/>
    </xf>
    <xf numFmtId="214" fontId="24" fillId="0" borderId="37" xfId="17" applyNumberFormat="1" applyFont="1" applyFill="1" applyBorder="1" applyAlignment="1" applyProtection="1">
      <alignment horizontal="center" vertical="center"/>
      <protection locked="0"/>
    </xf>
    <xf numFmtId="38" fontId="24" fillId="0" borderId="37" xfId="17" applyFont="1" applyFill="1" applyBorder="1" applyAlignment="1" applyProtection="1">
      <alignment vertical="center" shrinkToFit="1"/>
      <protection locked="0"/>
    </xf>
    <xf numFmtId="38" fontId="24" fillId="0" borderId="37" xfId="17" applyFont="1" applyFill="1" applyBorder="1" applyAlignment="1" applyProtection="1">
      <alignment horizontal="left" vertical="center"/>
      <protection locked="0"/>
    </xf>
    <xf numFmtId="38" fontId="24" fillId="0" borderId="37" xfId="17" applyFont="1" applyFill="1" applyBorder="1" applyAlignment="1" applyProtection="1">
      <alignment horizontal="center" vertical="center" shrinkToFit="1"/>
      <protection locked="0"/>
    </xf>
    <xf numFmtId="38" fontId="18" fillId="0" borderId="19" xfId="17" applyFont="1" applyFill="1" applyBorder="1" applyAlignment="1">
      <alignment vertical="center"/>
    </xf>
    <xf numFmtId="38" fontId="18" fillId="0" borderId="20" xfId="17" applyFont="1" applyFill="1" applyBorder="1" applyAlignment="1">
      <alignment vertical="center"/>
    </xf>
    <xf numFmtId="182" fontId="18" fillId="0" borderId="8" xfId="17" applyNumberFormat="1" applyFont="1" applyFill="1" applyBorder="1" applyAlignment="1">
      <alignment vertical="center"/>
    </xf>
    <xf numFmtId="182" fontId="18" fillId="0" borderId="6" xfId="17" applyNumberFormat="1" applyFont="1" applyFill="1" applyBorder="1" applyAlignment="1">
      <alignment vertical="center"/>
    </xf>
    <xf numFmtId="182" fontId="18" fillId="0" borderId="14" xfId="17" applyNumberFormat="1" applyFont="1" applyFill="1" applyBorder="1" applyAlignment="1">
      <alignment vertical="center"/>
    </xf>
    <xf numFmtId="38" fontId="18" fillId="0" borderId="12" xfId="17" applyFont="1" applyFill="1" applyBorder="1" applyAlignment="1" applyProtection="1">
      <alignment wrapText="1"/>
      <protection locked="0"/>
    </xf>
    <xf numFmtId="184" fontId="24" fillId="0" borderId="37" xfId="17" applyNumberFormat="1" applyFont="1" applyFill="1" applyBorder="1" applyAlignment="1" applyProtection="1">
      <alignment vertical="center"/>
      <protection locked="0"/>
    </xf>
    <xf numFmtId="184" fontId="24" fillId="0" borderId="40" xfId="17" applyNumberFormat="1" applyFont="1" applyFill="1" applyBorder="1" applyAlignment="1" applyProtection="1">
      <alignment vertical="center"/>
      <protection locked="0"/>
    </xf>
    <xf numFmtId="184" fontId="24" fillId="0" borderId="37" xfId="17" applyNumberFormat="1" applyFont="1" applyFill="1" applyBorder="1" applyAlignment="1" applyProtection="1">
      <alignment/>
      <protection locked="0"/>
    </xf>
    <xf numFmtId="183" fontId="18" fillId="0" borderId="12" xfId="0" applyNumberFormat="1" applyFont="1" applyFill="1" applyBorder="1" applyAlignment="1">
      <alignment/>
    </xf>
    <xf numFmtId="38" fontId="18" fillId="0" borderId="1" xfId="17" applyFont="1" applyFill="1" applyBorder="1" applyAlignment="1">
      <alignment horizontal="center" vertical="center"/>
    </xf>
    <xf numFmtId="38" fontId="18" fillId="0" borderId="13" xfId="17" applyFont="1" applyFill="1" applyBorder="1" applyAlignment="1">
      <alignment horizontal="center" vertical="center"/>
    </xf>
    <xf numFmtId="38" fontId="18" fillId="0" borderId="27" xfId="17" applyFont="1" applyFill="1" applyBorder="1" applyAlignment="1">
      <alignment horizontal="center" vertical="center"/>
    </xf>
    <xf numFmtId="38" fontId="18" fillId="0" borderId="41" xfId="17" applyFont="1" applyFill="1" applyBorder="1" applyAlignment="1">
      <alignment horizontal="center" vertical="center"/>
    </xf>
    <xf numFmtId="0" fontId="18" fillId="0" borderId="12" xfId="22" applyFont="1" applyFill="1" applyBorder="1" applyAlignment="1">
      <alignment horizontal="center" vertical="center" wrapText="1"/>
      <protection/>
    </xf>
    <xf numFmtId="0" fontId="24" fillId="0" borderId="12" xfId="22" applyFont="1" applyFill="1" applyBorder="1" applyAlignment="1">
      <alignment horizontal="center" vertical="center"/>
      <protection/>
    </xf>
    <xf numFmtId="185" fontId="24" fillId="0" borderId="37" xfId="17" applyNumberFormat="1" applyFont="1" applyFill="1" applyBorder="1" applyAlignment="1" applyProtection="1">
      <alignment horizontal="left" vertical="center"/>
      <protection locked="0"/>
    </xf>
    <xf numFmtId="184" fontId="24" fillId="0" borderId="37" xfId="17" applyNumberFormat="1" applyFont="1" applyFill="1" applyBorder="1" applyAlignment="1" applyProtection="1">
      <alignment horizontal="right" vertical="center"/>
      <protection locked="0"/>
    </xf>
    <xf numFmtId="38" fontId="0" fillId="0" borderId="0" xfId="17" applyFont="1" applyFill="1" applyAlignment="1">
      <alignment vertical="center"/>
    </xf>
    <xf numFmtId="38" fontId="0" fillId="0" borderId="0" xfId="17" applyFont="1" applyFill="1" applyAlignment="1">
      <alignment horizontal="center" vertical="center"/>
    </xf>
    <xf numFmtId="38" fontId="0" fillId="0" borderId="0" xfId="17" applyFont="1" applyFill="1" applyAlignment="1">
      <alignment horizontal="left" vertical="center"/>
    </xf>
    <xf numFmtId="38" fontId="0" fillId="0" borderId="6" xfId="17" applyFont="1" applyFill="1" applyBorder="1" applyAlignment="1">
      <alignment vertical="center"/>
    </xf>
    <xf numFmtId="38" fontId="0" fillId="0" borderId="6" xfId="17" applyFont="1" applyFill="1" applyBorder="1" applyAlignment="1">
      <alignment horizontal="center" vertical="center"/>
    </xf>
    <xf numFmtId="38" fontId="0" fillId="0" borderId="20" xfId="17" applyFont="1" applyFill="1" applyBorder="1" applyAlignment="1">
      <alignment horizontal="center" vertical="center"/>
    </xf>
    <xf numFmtId="38" fontId="0" fillId="0" borderId="8" xfId="17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38" fontId="0" fillId="0" borderId="22" xfId="17" applyFont="1" applyFill="1" applyBorder="1" applyAlignment="1">
      <alignment horizontal="center" vertical="center"/>
    </xf>
    <xf numFmtId="38" fontId="0" fillId="0" borderId="8" xfId="17" applyFont="1" applyFill="1" applyBorder="1" applyAlignment="1">
      <alignment vertical="center"/>
    </xf>
    <xf numFmtId="38" fontId="0" fillId="0" borderId="5" xfId="17" applyFont="1" applyFill="1" applyBorder="1" applyAlignment="1">
      <alignment vertical="center"/>
    </xf>
    <xf numFmtId="38" fontId="0" fillId="0" borderId="5" xfId="17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38" fontId="0" fillId="0" borderId="12" xfId="17" applyFont="1" applyFill="1" applyBorder="1" applyAlignment="1">
      <alignment vertical="center" shrinkToFit="1"/>
    </xf>
    <xf numFmtId="38" fontId="0" fillId="0" borderId="12" xfId="17" applyFont="1" applyFill="1" applyBorder="1" applyAlignment="1">
      <alignment horizontal="center" vertical="center" shrinkToFit="1"/>
    </xf>
    <xf numFmtId="49" fontId="0" fillId="0" borderId="12" xfId="17" applyNumberFormat="1" applyFont="1" applyFill="1" applyBorder="1" applyAlignment="1">
      <alignment horizontal="left" vertical="center" shrinkToFit="1"/>
    </xf>
    <xf numFmtId="18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9" fontId="0" fillId="0" borderId="12" xfId="0" applyNumberFormat="1" applyFont="1" applyFill="1" applyBorder="1" applyAlignment="1">
      <alignment vertical="center" shrinkToFit="1"/>
    </xf>
    <xf numFmtId="193" fontId="0" fillId="0" borderId="12" xfId="17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 shrinkToFit="1"/>
    </xf>
    <xf numFmtId="38" fontId="0" fillId="0" borderId="1" xfId="17" applyFont="1" applyFill="1" applyBorder="1" applyAlignment="1" applyProtection="1">
      <alignment horizontal="left" vertical="center" shrinkToFit="1"/>
      <protection/>
    </xf>
    <xf numFmtId="193" fontId="0" fillId="0" borderId="2" xfId="17" applyNumberFormat="1" applyFont="1" applyFill="1" applyBorder="1" applyAlignment="1">
      <alignment vertical="center" shrinkToFit="1"/>
    </xf>
    <xf numFmtId="38" fontId="0" fillId="0" borderId="3" xfId="17" applyFont="1" applyFill="1" applyBorder="1" applyAlignment="1" applyProtection="1">
      <alignment vertical="center" shrinkToFit="1"/>
      <protection/>
    </xf>
    <xf numFmtId="49" fontId="0" fillId="0" borderId="12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 shrinkToFit="1"/>
    </xf>
    <xf numFmtId="179" fontId="0" fillId="0" borderId="12" xfId="0" applyNumberFormat="1" applyFont="1" applyFill="1" applyBorder="1" applyAlignment="1">
      <alignment horizontal="center" vertical="center" shrinkToFit="1"/>
    </xf>
    <xf numFmtId="179" fontId="0" fillId="0" borderId="1" xfId="0" applyNumberFormat="1" applyFont="1" applyFill="1" applyBorder="1" applyAlignment="1">
      <alignment vertical="center" shrinkToFit="1"/>
    </xf>
    <xf numFmtId="38" fontId="0" fillId="0" borderId="1" xfId="17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vertical="center" shrinkToFit="1"/>
    </xf>
    <xf numFmtId="192" fontId="0" fillId="0" borderId="2" xfId="17" applyNumberFormat="1" applyFont="1" applyFill="1" applyBorder="1" applyAlignment="1">
      <alignment vertical="center" shrinkToFit="1"/>
    </xf>
    <xf numFmtId="38" fontId="0" fillId="0" borderId="14" xfId="17" applyFont="1" applyFill="1" applyBorder="1" applyAlignment="1">
      <alignment vertical="center" shrinkToFit="1"/>
    </xf>
    <xf numFmtId="38" fontId="0" fillId="0" borderId="14" xfId="17" applyFont="1" applyFill="1" applyBorder="1" applyAlignment="1">
      <alignment horizontal="center" vertical="center" shrinkToFit="1"/>
    </xf>
    <xf numFmtId="49" fontId="0" fillId="0" borderId="14" xfId="17" applyNumberFormat="1" applyFont="1" applyFill="1" applyBorder="1" applyAlignment="1">
      <alignment horizontal="left" vertical="center" shrinkToFit="1"/>
    </xf>
    <xf numFmtId="189" fontId="0" fillId="0" borderId="14" xfId="17" applyNumberFormat="1" applyFont="1" applyFill="1" applyBorder="1" applyAlignment="1">
      <alignment horizontal="center" vertical="center" shrinkToFit="1"/>
    </xf>
    <xf numFmtId="193" fontId="0" fillId="0" borderId="14" xfId="17" applyNumberFormat="1" applyFont="1" applyFill="1" applyBorder="1" applyAlignment="1">
      <alignment vertical="center" shrinkToFit="1"/>
    </xf>
    <xf numFmtId="38" fontId="0" fillId="0" borderId="27" xfId="17" applyFont="1" applyFill="1" applyBorder="1" applyAlignment="1">
      <alignment horizontal="left" vertical="center" shrinkToFit="1"/>
    </xf>
    <xf numFmtId="193" fontId="0" fillId="0" borderId="17" xfId="17" applyNumberFormat="1" applyFont="1" applyFill="1" applyBorder="1" applyAlignment="1">
      <alignment vertical="center" shrinkToFit="1"/>
    </xf>
    <xf numFmtId="38" fontId="0" fillId="0" borderId="18" xfId="17" applyFont="1" applyFill="1" applyBorder="1" applyAlignment="1">
      <alignment vertical="center" shrinkToFit="1"/>
    </xf>
    <xf numFmtId="38" fontId="0" fillId="0" borderId="0" xfId="17" applyFont="1" applyFill="1" applyAlignment="1">
      <alignment horizontal="left" vertical="center" shrinkToFit="1"/>
    </xf>
    <xf numFmtId="38" fontId="0" fillId="0" borderId="0" xfId="17" applyFont="1" applyFill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38" fontId="0" fillId="0" borderId="6" xfId="17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 shrinkToFit="1"/>
    </xf>
    <xf numFmtId="38" fontId="0" fillId="0" borderId="12" xfId="17" applyFont="1" applyFill="1" applyBorder="1" applyAlignment="1">
      <alignment horizontal="center" vertical="center"/>
    </xf>
    <xf numFmtId="38" fontId="0" fillId="0" borderId="12" xfId="17" applyFont="1" applyFill="1" applyBorder="1" applyAlignment="1">
      <alignment vertical="center"/>
    </xf>
    <xf numFmtId="38" fontId="0" fillId="0" borderId="12" xfId="17" applyFont="1" applyFill="1" applyBorder="1" applyAlignment="1">
      <alignment horizontal="right" vertical="center"/>
    </xf>
    <xf numFmtId="38" fontId="0" fillId="0" borderId="24" xfId="17" applyFont="1" applyFill="1" applyBorder="1" applyAlignment="1">
      <alignment horizontal="center" vertical="center"/>
    </xf>
    <xf numFmtId="38" fontId="0" fillId="0" borderId="25" xfId="17" applyFont="1" applyFill="1" applyBorder="1" applyAlignment="1">
      <alignment horizontal="center" vertical="center"/>
    </xf>
    <xf numFmtId="38" fontId="0" fillId="0" borderId="25" xfId="17" applyFont="1" applyFill="1" applyBorder="1" applyAlignment="1">
      <alignment vertical="center"/>
    </xf>
    <xf numFmtId="38" fontId="0" fillId="0" borderId="26" xfId="17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 vertical="center"/>
    </xf>
    <xf numFmtId="184" fontId="0" fillId="0" borderId="0" xfId="0" applyNumberFormat="1" applyFont="1" applyFill="1" applyAlignment="1">
      <alignment horizontal="center"/>
    </xf>
    <xf numFmtId="185" fontId="0" fillId="0" borderId="44" xfId="0" applyNumberFormat="1" applyFont="1" applyFill="1" applyBorder="1" applyAlignment="1">
      <alignment horizontal="center"/>
    </xf>
    <xf numFmtId="184" fontId="0" fillId="0" borderId="44" xfId="0" applyNumberFormat="1" applyFont="1" applyFill="1" applyBorder="1" applyAlignment="1">
      <alignment/>
    </xf>
    <xf numFmtId="184" fontId="0" fillId="0" borderId="44" xfId="0" applyNumberFormat="1" applyFont="1" applyFill="1" applyBorder="1" applyAlignment="1">
      <alignment horizontal="center"/>
    </xf>
    <xf numFmtId="179" fontId="0" fillId="0" borderId="44" xfId="0" applyNumberFormat="1" applyFont="1" applyFill="1" applyBorder="1" applyAlignment="1">
      <alignment horizontal="centerContinuous" vertical="center" wrapText="1"/>
    </xf>
    <xf numFmtId="179" fontId="0" fillId="0" borderId="44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184" fontId="0" fillId="0" borderId="6" xfId="0" applyNumberFormat="1" applyFont="1" applyFill="1" applyBorder="1" applyAlignment="1">
      <alignment horizontal="right"/>
    </xf>
    <xf numFmtId="184" fontId="0" fillId="0" borderId="6" xfId="0" applyNumberFormat="1" applyFont="1" applyFill="1" applyBorder="1" applyAlignment="1">
      <alignment/>
    </xf>
    <xf numFmtId="184" fontId="0" fillId="0" borderId="6" xfId="0" applyNumberFormat="1" applyFont="1" applyFill="1" applyBorder="1" applyAlignment="1">
      <alignment horizontal="center"/>
    </xf>
    <xf numFmtId="185" fontId="0" fillId="0" borderId="8" xfId="0" applyNumberFormat="1" applyFont="1" applyFill="1" applyBorder="1" applyAlignment="1">
      <alignment horizontal="center"/>
    </xf>
    <xf numFmtId="184" fontId="0" fillId="0" borderId="8" xfId="0" applyNumberFormat="1" applyFont="1" applyFill="1" applyBorder="1" applyAlignment="1">
      <alignment/>
    </xf>
    <xf numFmtId="184" fontId="0" fillId="0" borderId="8" xfId="0" applyNumberFormat="1" applyFont="1" applyFill="1" applyBorder="1" applyAlignment="1">
      <alignment horizontal="center"/>
    </xf>
    <xf numFmtId="184" fontId="0" fillId="0" borderId="6" xfId="0" applyNumberFormat="1" applyFont="1" applyFill="1" applyBorder="1" applyAlignment="1">
      <alignment horizontal="center" vertical="center"/>
    </xf>
    <xf numFmtId="184" fontId="0" fillId="0" borderId="8" xfId="0" applyNumberFormat="1" applyFont="1" applyFill="1" applyBorder="1" applyAlignment="1">
      <alignment horizontal="center" vertical="center"/>
    </xf>
    <xf numFmtId="184" fontId="0" fillId="0" borderId="8" xfId="0" applyNumberFormat="1" applyFont="1" applyFill="1" applyBorder="1" applyAlignment="1">
      <alignment horizontal="right"/>
    </xf>
    <xf numFmtId="184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185" fontId="0" fillId="0" borderId="12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8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horizontal="center" vertical="center"/>
    </xf>
    <xf numFmtId="184" fontId="0" fillId="0" borderId="5" xfId="0" applyNumberFormat="1" applyFont="1" applyFill="1" applyBorder="1" applyAlignment="1">
      <alignment/>
    </xf>
    <xf numFmtId="184" fontId="0" fillId="0" borderId="14" xfId="0" applyNumberFormat="1" applyFont="1" applyFill="1" applyBorder="1" applyAlignment="1">
      <alignment horizontal="right"/>
    </xf>
    <xf numFmtId="184" fontId="0" fillId="0" borderId="14" xfId="0" applyNumberFormat="1" applyFont="1" applyFill="1" applyBorder="1" applyAlignment="1">
      <alignment/>
    </xf>
    <xf numFmtId="184" fontId="0" fillId="0" borderId="14" xfId="0" applyNumberFormat="1" applyFont="1" applyFill="1" applyBorder="1" applyAlignment="1">
      <alignment horizontal="center"/>
    </xf>
    <xf numFmtId="185" fontId="0" fillId="0" borderId="45" xfId="0" applyNumberFormat="1" applyFont="1" applyFill="1" applyBorder="1" applyAlignment="1">
      <alignment horizontal="center"/>
    </xf>
    <xf numFmtId="179" fontId="0" fillId="0" borderId="14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184" fontId="0" fillId="0" borderId="45" xfId="0" applyNumberFormat="1" applyFont="1" applyFill="1" applyBorder="1" applyAlignment="1">
      <alignment horizontal="center"/>
    </xf>
    <xf numFmtId="184" fontId="0" fillId="0" borderId="0" xfId="0" applyNumberFormat="1" applyFont="1" applyFill="1" applyAlignment="1">
      <alignment horizontal="right"/>
    </xf>
    <xf numFmtId="18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181" fontId="0" fillId="0" borderId="0" xfId="17" applyNumberFormat="1" applyFont="1" applyFill="1" applyAlignment="1">
      <alignment vertical="center"/>
    </xf>
    <xf numFmtId="38" fontId="0" fillId="0" borderId="7" xfId="17" applyFont="1" applyFill="1" applyBorder="1" applyAlignment="1">
      <alignment horizontal="left" vertical="center"/>
    </xf>
    <xf numFmtId="181" fontId="0" fillId="0" borderId="7" xfId="17" applyNumberFormat="1" applyFont="1" applyFill="1" applyBorder="1" applyAlignment="1">
      <alignment horizontal="left" vertical="center"/>
    </xf>
    <xf numFmtId="38" fontId="0" fillId="0" borderId="20" xfId="17" applyFont="1" applyFill="1" applyBorder="1" applyAlignment="1">
      <alignment vertical="center"/>
    </xf>
    <xf numFmtId="38" fontId="0" fillId="0" borderId="9" xfId="17" applyFont="1" applyFill="1" applyBorder="1" applyAlignment="1">
      <alignment horizontal="center" vertical="center"/>
    </xf>
    <xf numFmtId="181" fontId="0" fillId="0" borderId="9" xfId="17" applyNumberFormat="1" applyFont="1" applyFill="1" applyBorder="1" applyAlignment="1">
      <alignment horizontal="left" vertical="center"/>
    </xf>
    <xf numFmtId="181" fontId="0" fillId="0" borderId="9" xfId="17" applyNumberFormat="1" applyFont="1" applyFill="1" applyBorder="1" applyAlignment="1">
      <alignment vertical="center"/>
    </xf>
    <xf numFmtId="38" fontId="0" fillId="0" borderId="22" xfId="17" applyFont="1" applyFill="1" applyBorder="1" applyAlignment="1">
      <alignment vertical="center"/>
    </xf>
    <xf numFmtId="38" fontId="0" fillId="0" borderId="4" xfId="17" applyFont="1" applyFill="1" applyBorder="1" applyAlignment="1">
      <alignment horizontal="center" vertical="center"/>
    </xf>
    <xf numFmtId="181" fontId="0" fillId="0" borderId="4" xfId="17" applyNumberFormat="1" applyFont="1" applyFill="1" applyBorder="1" applyAlignment="1">
      <alignment vertical="center"/>
    </xf>
    <xf numFmtId="38" fontId="0" fillId="0" borderId="16" xfId="17" applyFont="1" applyFill="1" applyBorder="1" applyAlignment="1">
      <alignment vertical="center"/>
    </xf>
    <xf numFmtId="181" fontId="0" fillId="0" borderId="1" xfId="17" applyNumberFormat="1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181" fontId="0" fillId="0" borderId="42" xfId="17" applyNumberFormat="1" applyFont="1" applyFill="1" applyBorder="1" applyAlignment="1">
      <alignment vertical="center"/>
    </xf>
    <xf numFmtId="38" fontId="0" fillId="0" borderId="46" xfId="17" applyFont="1" applyFill="1" applyBorder="1" applyAlignment="1">
      <alignment vertical="center"/>
    </xf>
    <xf numFmtId="38" fontId="0" fillId="0" borderId="25" xfId="17" applyFont="1" applyFill="1" applyBorder="1" applyAlignment="1">
      <alignment horizontal="right" vertical="center"/>
    </xf>
    <xf numFmtId="38" fontId="0" fillId="0" borderId="18" xfId="17" applyFont="1" applyFill="1" applyBorder="1" applyAlignment="1">
      <alignment vertical="center"/>
    </xf>
    <xf numFmtId="38" fontId="0" fillId="0" borderId="5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left" vertical="center"/>
    </xf>
    <xf numFmtId="181" fontId="0" fillId="0" borderId="7" xfId="17" applyNumberFormat="1" applyFont="1" applyFill="1" applyBorder="1" applyAlignment="1">
      <alignment vertical="center"/>
    </xf>
    <xf numFmtId="38" fontId="0" fillId="0" borderId="0" xfId="17" applyFont="1" applyFill="1" applyAlignment="1">
      <alignment horizontal="center"/>
    </xf>
    <xf numFmtId="181" fontId="0" fillId="0" borderId="0" xfId="17" applyNumberFormat="1" applyFont="1" applyFill="1" applyBorder="1" applyAlignment="1">
      <alignment/>
    </xf>
    <xf numFmtId="38" fontId="0" fillId="0" borderId="0" xfId="17" applyFont="1" applyFill="1" applyBorder="1" applyAlignment="1">
      <alignment/>
    </xf>
    <xf numFmtId="38" fontId="0" fillId="0" borderId="0" xfId="17" applyFont="1" applyFill="1" applyAlignment="1">
      <alignment/>
    </xf>
    <xf numFmtId="181" fontId="0" fillId="0" borderId="0" xfId="17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vertical="center"/>
    </xf>
    <xf numFmtId="58" fontId="0" fillId="0" borderId="12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182" fontId="0" fillId="0" borderId="0" xfId="0" applyNumberFormat="1" applyFont="1" applyFill="1" applyAlignment="1">
      <alignment/>
    </xf>
    <xf numFmtId="0" fontId="18" fillId="0" borderId="12" xfId="22" applyFont="1" applyFill="1" applyBorder="1" applyAlignment="1">
      <alignment vertical="center"/>
      <protection/>
    </xf>
    <xf numFmtId="0" fontId="0" fillId="0" borderId="3" xfId="0" applyFont="1" applyFill="1" applyBorder="1" applyAlignment="1">
      <alignment vertical="center"/>
    </xf>
    <xf numFmtId="0" fontId="0" fillId="0" borderId="0" xfId="22" applyFont="1" applyFill="1" applyAlignment="1">
      <alignment vertical="center"/>
      <protection/>
    </xf>
    <xf numFmtId="187" fontId="0" fillId="0" borderId="0" xfId="0" applyNumberFormat="1" applyFont="1" applyFill="1" applyAlignment="1">
      <alignment horizontal="center"/>
    </xf>
    <xf numFmtId="18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1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86" fontId="0" fillId="0" borderId="12" xfId="0" applyNumberFormat="1" applyFont="1" applyFill="1" applyBorder="1" applyAlignment="1">
      <alignment horizontal="center" vertical="center"/>
    </xf>
    <xf numFmtId="186" fontId="0" fillId="0" borderId="12" xfId="0" applyNumberFormat="1" applyFont="1" applyFill="1" applyBorder="1" applyAlignment="1">
      <alignment vertical="center"/>
    </xf>
    <xf numFmtId="187" fontId="0" fillId="0" borderId="12" xfId="0" applyNumberFormat="1" applyFont="1" applyFill="1" applyBorder="1" applyAlignment="1">
      <alignment vertical="center"/>
    </xf>
    <xf numFmtId="38" fontId="0" fillId="0" borderId="23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178" fontId="0" fillId="0" borderId="6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8" fontId="0" fillId="0" borderId="8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8" fontId="0" fillId="0" borderId="5" xfId="0" applyNumberFormat="1" applyFont="1" applyFill="1" applyBorder="1" applyAlignment="1">
      <alignment horizontal="center" vertical="center"/>
    </xf>
    <xf numFmtId="183" fontId="0" fillId="0" borderId="12" xfId="0" applyNumberFormat="1" applyFont="1" applyFill="1" applyBorder="1" applyAlignment="1">
      <alignment vertical="center"/>
    </xf>
    <xf numFmtId="3" fontId="0" fillId="0" borderId="12" xfId="17" applyNumberFormat="1" applyFont="1" applyFill="1" applyBorder="1" applyAlignment="1">
      <alignment vertical="center"/>
    </xf>
    <xf numFmtId="217" fontId="0" fillId="0" borderId="1" xfId="17" applyNumberFormat="1" applyFont="1" applyFill="1" applyBorder="1" applyAlignment="1">
      <alignment vertical="center"/>
    </xf>
    <xf numFmtId="38" fontId="0" fillId="0" borderId="7" xfId="17" applyFont="1" applyFill="1" applyBorder="1" applyAlignment="1">
      <alignment horizontal="center" vertical="center"/>
    </xf>
    <xf numFmtId="38" fontId="0" fillId="0" borderId="24" xfId="17" applyFont="1" applyFill="1" applyBorder="1" applyAlignment="1">
      <alignment vertical="center"/>
    </xf>
    <xf numFmtId="38" fontId="0" fillId="0" borderId="42" xfId="17" applyFont="1" applyFill="1" applyBorder="1" applyAlignment="1">
      <alignment horizontal="center" vertical="center"/>
    </xf>
    <xf numFmtId="181" fontId="0" fillId="0" borderId="47" xfId="17" applyNumberFormat="1" applyFont="1" applyFill="1" applyBorder="1" applyAlignment="1">
      <alignment vertical="center"/>
    </xf>
    <xf numFmtId="183" fontId="0" fillId="0" borderId="25" xfId="0" applyNumberFormat="1" applyFont="1" applyFill="1" applyBorder="1" applyAlignment="1">
      <alignment vertical="center"/>
    </xf>
    <xf numFmtId="38" fontId="0" fillId="0" borderId="26" xfId="17" applyFont="1" applyFill="1" applyBorder="1" applyAlignment="1">
      <alignment vertical="center"/>
    </xf>
    <xf numFmtId="183" fontId="0" fillId="0" borderId="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38" fontId="24" fillId="0" borderId="0" xfId="17" applyFont="1" applyFill="1" applyBorder="1" applyAlignment="1" applyProtection="1">
      <alignment/>
      <protection locked="0"/>
    </xf>
    <xf numFmtId="38" fontId="18" fillId="0" borderId="12" xfId="17" applyFont="1" applyFill="1" applyBorder="1" applyAlignment="1">
      <alignment/>
    </xf>
    <xf numFmtId="0" fontId="0" fillId="0" borderId="48" xfId="0" applyFont="1" applyFill="1" applyBorder="1" applyAlignment="1" applyProtection="1">
      <alignment vertical="center" shrinkToFit="1"/>
      <protection locked="0"/>
    </xf>
    <xf numFmtId="38" fontId="0" fillId="0" borderId="0" xfId="17" applyFont="1" applyFill="1" applyAlignment="1">
      <alignment vertical="center" shrinkToFit="1"/>
    </xf>
    <xf numFmtId="49" fontId="0" fillId="0" borderId="0" xfId="17" applyNumberFormat="1" applyFont="1" applyFill="1" applyAlignment="1">
      <alignment horizontal="left" vertical="center" shrinkToFit="1"/>
    </xf>
    <xf numFmtId="189" fontId="0" fillId="0" borderId="44" xfId="17" applyNumberFormat="1" applyFont="1" applyFill="1" applyBorder="1" applyAlignment="1">
      <alignment horizontal="center" vertical="center" shrinkToFit="1"/>
    </xf>
    <xf numFmtId="38" fontId="0" fillId="0" borderId="6" xfId="17" applyFont="1" applyFill="1" applyBorder="1" applyAlignment="1">
      <alignment vertical="center" shrinkToFit="1"/>
    </xf>
    <xf numFmtId="38" fontId="0" fillId="0" borderId="6" xfId="17" applyFont="1" applyFill="1" applyBorder="1" applyAlignment="1">
      <alignment horizontal="center" vertical="center" shrinkToFit="1"/>
    </xf>
    <xf numFmtId="49" fontId="0" fillId="0" borderId="6" xfId="17" applyNumberFormat="1" applyFont="1" applyFill="1" applyBorder="1" applyAlignment="1">
      <alignment horizontal="left" vertical="center" shrinkToFit="1"/>
    </xf>
    <xf numFmtId="189" fontId="0" fillId="0" borderId="6" xfId="17" applyNumberFormat="1" applyFont="1" applyFill="1" applyBorder="1" applyAlignment="1">
      <alignment horizontal="center" vertical="center" shrinkToFit="1"/>
    </xf>
    <xf numFmtId="38" fontId="0" fillId="0" borderId="20" xfId="17" applyFont="1" applyFill="1" applyBorder="1" applyAlignment="1">
      <alignment horizontal="center" vertical="center" shrinkToFit="1"/>
    </xf>
    <xf numFmtId="188" fontId="0" fillId="0" borderId="6" xfId="17" applyNumberFormat="1" applyFont="1" applyFill="1" applyBorder="1" applyAlignment="1">
      <alignment horizontal="center" vertical="center" shrinkToFit="1"/>
    </xf>
    <xf numFmtId="38" fontId="0" fillId="0" borderId="8" xfId="17" applyFont="1" applyFill="1" applyBorder="1" applyAlignment="1">
      <alignment horizontal="center" vertical="center" shrinkToFit="1"/>
    </xf>
    <xf numFmtId="49" fontId="0" fillId="0" borderId="8" xfId="17" applyNumberFormat="1" applyFont="1" applyFill="1" applyBorder="1" applyAlignment="1">
      <alignment horizontal="center" vertical="center" shrinkToFit="1"/>
    </xf>
    <xf numFmtId="189" fontId="0" fillId="0" borderId="8" xfId="17" applyNumberFormat="1" applyFont="1" applyFill="1" applyBorder="1" applyAlignment="1">
      <alignment horizontal="center" vertical="center" shrinkToFit="1"/>
    </xf>
    <xf numFmtId="38" fontId="0" fillId="0" borderId="22" xfId="17" applyFont="1" applyFill="1" applyBorder="1" applyAlignment="1">
      <alignment horizontal="center" vertical="center" shrinkToFit="1"/>
    </xf>
    <xf numFmtId="188" fontId="0" fillId="0" borderId="8" xfId="17" applyNumberFormat="1" applyFont="1" applyFill="1" applyBorder="1" applyAlignment="1">
      <alignment horizontal="center" vertical="center" shrinkToFit="1"/>
    </xf>
    <xf numFmtId="38" fontId="0" fillId="0" borderId="8" xfId="17" applyFont="1" applyFill="1" applyBorder="1" applyAlignment="1">
      <alignment vertical="center" shrinkToFit="1"/>
    </xf>
    <xf numFmtId="49" fontId="0" fillId="0" borderId="8" xfId="17" applyNumberFormat="1" applyFont="1" applyFill="1" applyBorder="1" applyAlignment="1">
      <alignment horizontal="left" vertical="center" shrinkToFit="1"/>
    </xf>
    <xf numFmtId="189" fontId="0" fillId="0" borderId="5" xfId="17" applyNumberFormat="1" applyFont="1" applyFill="1" applyBorder="1" applyAlignment="1">
      <alignment horizontal="center" vertical="center" shrinkToFit="1"/>
    </xf>
    <xf numFmtId="38" fontId="0" fillId="0" borderId="5" xfId="17" applyFont="1" applyFill="1" applyBorder="1" applyAlignment="1">
      <alignment vertical="center" shrinkToFit="1"/>
    </xf>
    <xf numFmtId="38" fontId="0" fillId="0" borderId="5" xfId="17" applyFont="1" applyFill="1" applyBorder="1" applyAlignment="1">
      <alignment horizontal="center" vertical="center" shrinkToFit="1"/>
    </xf>
    <xf numFmtId="38" fontId="0" fillId="0" borderId="16" xfId="17" applyFont="1" applyFill="1" applyBorder="1" applyAlignment="1">
      <alignment horizontal="center" vertical="center" shrinkToFit="1"/>
    </xf>
    <xf numFmtId="188" fontId="0" fillId="0" borderId="5" xfId="17" applyNumberFormat="1" applyFont="1" applyFill="1" applyBorder="1" applyAlignment="1">
      <alignment horizontal="center" vertical="center" shrinkToFit="1"/>
    </xf>
    <xf numFmtId="38" fontId="0" fillId="0" borderId="0" xfId="17" applyFont="1" applyFill="1" applyBorder="1" applyAlignment="1">
      <alignment vertical="center" shrinkToFit="1"/>
    </xf>
    <xf numFmtId="38" fontId="0" fillId="0" borderId="0" xfId="17" applyFont="1" applyFill="1" applyAlignment="1">
      <alignment vertical="center" shrinkToFit="1"/>
    </xf>
    <xf numFmtId="49" fontId="0" fillId="0" borderId="0" xfId="17" applyNumberFormat="1" applyFont="1" applyFill="1" applyAlignment="1">
      <alignment horizontal="left" vertical="center" shrinkToFit="1"/>
    </xf>
    <xf numFmtId="189" fontId="0" fillId="0" borderId="0" xfId="17" applyNumberFormat="1" applyFont="1" applyFill="1" applyAlignment="1">
      <alignment horizontal="center" vertical="center" shrinkToFit="1"/>
    </xf>
    <xf numFmtId="38" fontId="0" fillId="0" borderId="0" xfId="17" applyFont="1" applyFill="1" applyBorder="1" applyAlignment="1">
      <alignment vertical="center" shrinkToFit="1"/>
    </xf>
    <xf numFmtId="188" fontId="0" fillId="0" borderId="0" xfId="17" applyNumberFormat="1" applyFont="1" applyFill="1" applyAlignment="1">
      <alignment horizontal="center" vertical="center" shrinkToFit="1"/>
    </xf>
    <xf numFmtId="188" fontId="0" fillId="0" borderId="12" xfId="0" applyNumberFormat="1" applyFont="1" applyFill="1" applyBorder="1" applyAlignment="1">
      <alignment horizontal="center" vertical="center" shrinkToFit="1"/>
    </xf>
    <xf numFmtId="188" fontId="0" fillId="0" borderId="12" xfId="0" applyNumberFormat="1" applyFont="1" applyFill="1" applyBorder="1" applyAlignment="1">
      <alignment horizontal="center" vertical="center" shrinkToFit="1"/>
    </xf>
    <xf numFmtId="188" fontId="0" fillId="0" borderId="14" xfId="0" applyNumberFormat="1" applyFont="1" applyFill="1" applyBorder="1" applyAlignment="1">
      <alignment horizontal="center" vertical="center" shrinkToFit="1"/>
    </xf>
    <xf numFmtId="188" fontId="0" fillId="0" borderId="0" xfId="17" applyNumberFormat="1" applyFont="1" applyFill="1" applyAlignment="1">
      <alignment horizontal="center" vertical="center" shrinkToFit="1"/>
    </xf>
    <xf numFmtId="190" fontId="21" fillId="0" borderId="0" xfId="17" applyNumberFormat="1" applyFont="1" applyFill="1" applyAlignment="1" applyProtection="1">
      <alignment vertical="center"/>
      <protection locked="0"/>
    </xf>
    <xf numFmtId="38" fontId="21" fillId="0" borderId="0" xfId="17" applyFont="1" applyFill="1" applyAlignment="1" applyProtection="1">
      <alignment vertical="center"/>
      <protection locked="0"/>
    </xf>
    <xf numFmtId="38" fontId="18" fillId="0" borderId="0" xfId="17" applyFont="1" applyFill="1" applyAlignment="1" applyProtection="1">
      <alignment/>
      <protection locked="0"/>
    </xf>
    <xf numFmtId="190" fontId="18" fillId="0" borderId="12" xfId="0" applyNumberFormat="1" applyFont="1" applyFill="1" applyBorder="1" applyAlignment="1">
      <alignment vertical="center" wrapText="1"/>
    </xf>
    <xf numFmtId="190" fontId="18" fillId="0" borderId="5" xfId="0" applyNumberFormat="1" applyFont="1" applyFill="1" applyBorder="1" applyAlignment="1">
      <alignment horizontal="right" vertical="center" wrapText="1"/>
    </xf>
    <xf numFmtId="190" fontId="18" fillId="0" borderId="12" xfId="17" applyNumberFormat="1" applyFont="1" applyFill="1" applyBorder="1" applyAlignment="1" applyProtection="1">
      <alignment vertical="center"/>
      <protection locked="0"/>
    </xf>
    <xf numFmtId="38" fontId="18" fillId="0" borderId="5" xfId="17" applyFont="1" applyFill="1" applyBorder="1" applyAlignment="1" applyProtection="1">
      <alignment horizontal="center" vertical="center"/>
      <protection locked="0"/>
    </xf>
    <xf numFmtId="190" fontId="18" fillId="0" borderId="5" xfId="17" applyNumberFormat="1" applyFont="1" applyFill="1" applyBorder="1" applyAlignment="1" applyProtection="1">
      <alignment horizontal="right" vertical="center"/>
      <protection locked="0"/>
    </xf>
    <xf numFmtId="190" fontId="18" fillId="0" borderId="5" xfId="17" applyNumberFormat="1" applyFont="1" applyFill="1" applyBorder="1" applyAlignment="1" applyProtection="1">
      <alignment vertical="center"/>
      <protection locked="0"/>
    </xf>
    <xf numFmtId="38" fontId="18" fillId="0" borderId="12" xfId="17" applyFont="1" applyFill="1" applyBorder="1" applyAlignment="1" applyProtection="1">
      <alignment horizontal="center" vertical="center"/>
      <protection locked="0"/>
    </xf>
    <xf numFmtId="190" fontId="18" fillId="0" borderId="12" xfId="17" applyNumberFormat="1" applyFont="1" applyFill="1" applyBorder="1" applyAlignment="1" applyProtection="1">
      <alignment horizontal="right" vertical="center"/>
      <protection locked="0"/>
    </xf>
    <xf numFmtId="0" fontId="18" fillId="0" borderId="49" xfId="0" applyFont="1" applyFill="1" applyBorder="1" applyAlignment="1">
      <alignment horizontal="center" vertical="center"/>
    </xf>
    <xf numFmtId="190" fontId="18" fillId="0" borderId="49" xfId="17" applyNumberFormat="1" applyFont="1" applyFill="1" applyBorder="1" applyAlignment="1" applyProtection="1">
      <alignment vertical="center"/>
      <protection/>
    </xf>
    <xf numFmtId="38" fontId="18" fillId="0" borderId="50" xfId="17" applyFont="1" applyFill="1" applyBorder="1" applyAlignment="1" applyProtection="1">
      <alignment horizontal="center" vertical="center" wrapText="1"/>
      <protection locked="0"/>
    </xf>
    <xf numFmtId="190" fontId="18" fillId="0" borderId="50" xfId="17" applyNumberFormat="1" applyFont="1" applyFill="1" applyBorder="1" applyAlignment="1" applyProtection="1">
      <alignment vertical="center"/>
      <protection locked="0"/>
    </xf>
    <xf numFmtId="38" fontId="18" fillId="0" borderId="50" xfId="17" applyFont="1" applyBorder="1" applyAlignment="1" applyProtection="1">
      <alignment horizontal="center" vertical="center" wrapText="1"/>
      <protection locked="0"/>
    </xf>
    <xf numFmtId="190" fontId="18" fillId="0" borderId="50" xfId="17" applyNumberFormat="1" applyFont="1" applyBorder="1" applyAlignment="1" applyProtection="1">
      <alignment vertical="center"/>
      <protection locked="0"/>
    </xf>
    <xf numFmtId="38" fontId="18" fillId="0" borderId="49" xfId="17" applyFont="1" applyBorder="1" applyAlignment="1" applyProtection="1">
      <alignment horizontal="center" vertical="center" wrapText="1"/>
      <protection locked="0"/>
    </xf>
    <xf numFmtId="190" fontId="18" fillId="0" borderId="49" xfId="17" applyNumberFormat="1" applyFont="1" applyFill="1" applyBorder="1" applyAlignment="1" applyProtection="1">
      <alignment vertical="center"/>
      <protection locked="0"/>
    </xf>
    <xf numFmtId="190" fontId="18" fillId="0" borderId="49" xfId="17" applyNumberFormat="1" applyFont="1" applyBorder="1" applyAlignment="1" applyProtection="1">
      <alignment vertical="center"/>
      <protection locked="0"/>
    </xf>
    <xf numFmtId="0" fontId="18" fillId="0" borderId="5" xfId="0" applyNumberFormat="1" applyFont="1" applyBorder="1" applyAlignment="1">
      <alignment horizontal="center" vertical="center"/>
    </xf>
    <xf numFmtId="190" fontId="18" fillId="0" borderId="0" xfId="17" applyNumberFormat="1" applyFont="1" applyFill="1" applyAlignment="1" applyProtection="1">
      <alignment/>
      <protection locked="0"/>
    </xf>
    <xf numFmtId="38" fontId="18" fillId="0" borderId="0" xfId="17" applyFont="1" applyFill="1" applyBorder="1" applyAlignment="1" applyProtection="1">
      <alignment/>
      <protection locked="0"/>
    </xf>
    <xf numFmtId="0" fontId="18" fillId="0" borderId="0" xfId="0" applyFont="1" applyBorder="1" applyAlignment="1">
      <alignment/>
    </xf>
    <xf numFmtId="190" fontId="18" fillId="0" borderId="0" xfId="17" applyNumberFormat="1" applyFont="1" applyFill="1" applyAlignment="1" applyProtection="1">
      <alignment horizontal="right"/>
      <protection locked="0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18" fillId="0" borderId="15" xfId="0" applyFont="1" applyBorder="1" applyAlignment="1">
      <alignment horizontal="right" vertical="center"/>
    </xf>
    <xf numFmtId="0" fontId="18" fillId="0" borderId="15" xfId="0" applyFont="1" applyBorder="1" applyAlignment="1">
      <alignment horizontal="left" vertical="center"/>
    </xf>
    <xf numFmtId="0" fontId="18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5" xfId="0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182" fontId="18" fillId="0" borderId="8" xfId="0" applyNumberFormat="1" applyFont="1" applyBorder="1" applyAlignment="1">
      <alignment/>
    </xf>
    <xf numFmtId="0" fontId="18" fillId="0" borderId="4" xfId="0" applyFont="1" applyBorder="1" applyAlignment="1">
      <alignment vertical="center"/>
    </xf>
    <xf numFmtId="0" fontId="18" fillId="0" borderId="44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5" xfId="0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Border="1" applyAlignment="1">
      <alignment/>
    </xf>
    <xf numFmtId="0" fontId="18" fillId="0" borderId="15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2" fillId="0" borderId="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38" fontId="0" fillId="0" borderId="6" xfId="17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77" fontId="0" fillId="0" borderId="6" xfId="17" applyNumberFormat="1" applyFont="1" applyBorder="1" applyAlignment="1">
      <alignment horizontal="center" vertical="center" textRotation="255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38" fontId="0" fillId="0" borderId="6" xfId="0" applyNumberFormat="1" applyFont="1" applyBorder="1" applyAlignment="1">
      <alignment horizontal="center" vertical="center" textRotation="255" wrapText="1"/>
    </xf>
    <xf numFmtId="38" fontId="0" fillId="0" borderId="1" xfId="17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38" fontId="0" fillId="0" borderId="1" xfId="17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38" fontId="0" fillId="0" borderId="6" xfId="17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8" fontId="0" fillId="0" borderId="6" xfId="17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38" fontId="0" fillId="0" borderId="6" xfId="0" applyNumberFormat="1" applyFont="1" applyBorder="1" applyAlignment="1">
      <alignment horizontal="center" vertical="center" wrapText="1"/>
    </xf>
    <xf numFmtId="38" fontId="0" fillId="0" borderId="6" xfId="17" applyFont="1" applyBorder="1" applyAlignment="1">
      <alignment horizontal="center" vertical="center" textRotation="255"/>
    </xf>
    <xf numFmtId="0" fontId="0" fillId="0" borderId="8" xfId="0" applyFont="1" applyBorder="1" applyAlignment="1">
      <alignment horizontal="center" vertical="center" textRotation="255"/>
    </xf>
    <xf numFmtId="0" fontId="0" fillId="0" borderId="5" xfId="0" applyFont="1" applyBorder="1" applyAlignment="1">
      <alignment horizontal="center" vertical="center" textRotation="255"/>
    </xf>
    <xf numFmtId="0" fontId="0" fillId="0" borderId="1" xfId="17" applyNumberFormat="1" applyFont="1" applyBorder="1" applyAlignment="1">
      <alignment horizontal="center" vertical="center"/>
    </xf>
    <xf numFmtId="0" fontId="18" fillId="0" borderId="9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left"/>
    </xf>
    <xf numFmtId="0" fontId="0" fillId="0" borderId="44" xfId="0" applyFont="1" applyFill="1" applyBorder="1" applyAlignment="1">
      <alignment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76" fontId="18" fillId="0" borderId="20" xfId="0" applyNumberFormat="1" applyFont="1" applyFill="1" applyBorder="1" applyAlignment="1">
      <alignment horizontal="center" vertical="center"/>
    </xf>
    <xf numFmtId="176" fontId="18" fillId="0" borderId="22" xfId="0" applyNumberFormat="1" applyFont="1" applyFill="1" applyBorder="1" applyAlignment="1">
      <alignment horizontal="center" vertical="center"/>
    </xf>
    <xf numFmtId="176" fontId="18" fillId="0" borderId="16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justify" textRotation="255"/>
    </xf>
    <xf numFmtId="0" fontId="18" fillId="0" borderId="9" xfId="0" applyFont="1" applyFill="1" applyBorder="1" applyAlignment="1">
      <alignment horizontal="center" vertical="justify" textRotation="255"/>
    </xf>
    <xf numFmtId="0" fontId="18" fillId="0" borderId="4" xfId="0" applyFont="1" applyFill="1" applyBorder="1" applyAlignment="1">
      <alignment horizontal="center" vertical="justify" textRotation="255"/>
    </xf>
    <xf numFmtId="38" fontId="18" fillId="0" borderId="6" xfId="17" applyFont="1" applyFill="1" applyBorder="1" applyAlignment="1">
      <alignment horizontal="center" vertical="center"/>
    </xf>
    <xf numFmtId="38" fontId="18" fillId="0" borderId="1" xfId="17" applyFont="1" applyFill="1" applyBorder="1" applyAlignment="1">
      <alignment horizontal="center" vertical="center"/>
    </xf>
    <xf numFmtId="38" fontId="18" fillId="0" borderId="7" xfId="17" applyFont="1" applyFill="1" applyBorder="1" applyAlignment="1">
      <alignment horizontal="center" vertical="center"/>
    </xf>
    <xf numFmtId="38" fontId="18" fillId="0" borderId="9" xfId="17" applyFont="1" applyFill="1" applyBorder="1" applyAlignment="1">
      <alignment horizontal="center" vertical="center"/>
    </xf>
    <xf numFmtId="38" fontId="18" fillId="0" borderId="4" xfId="17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vertical="top"/>
    </xf>
    <xf numFmtId="0" fontId="0" fillId="0" borderId="8" xfId="0" applyFont="1" applyFill="1" applyBorder="1" applyAlignment="1">
      <alignment vertical="top"/>
    </xf>
    <xf numFmtId="187" fontId="0" fillId="0" borderId="1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vertical="top"/>
    </xf>
    <xf numFmtId="0" fontId="0" fillId="0" borderId="5" xfId="0" applyNumberFormat="1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18" fillId="0" borderId="1" xfId="22" applyFont="1" applyFill="1" applyBorder="1" applyAlignment="1">
      <alignment horizontal="center" vertical="center"/>
      <protection/>
    </xf>
    <xf numFmtId="0" fontId="18" fillId="0" borderId="3" xfId="22" applyFont="1" applyFill="1" applyBorder="1" applyAlignment="1">
      <alignment horizontal="center" vertical="center"/>
      <protection/>
    </xf>
    <xf numFmtId="37" fontId="24" fillId="0" borderId="1" xfId="22" applyNumberFormat="1" applyFont="1" applyFill="1" applyBorder="1" applyAlignment="1" applyProtection="1">
      <alignment vertical="center"/>
      <protection/>
    </xf>
    <xf numFmtId="37" fontId="24" fillId="0" borderId="6" xfId="22" applyNumberFormat="1" applyFont="1" applyFill="1" applyBorder="1" applyAlignment="1" applyProtection="1">
      <alignment horizontal="center" vertical="center"/>
      <protection/>
    </xf>
    <xf numFmtId="37" fontId="24" fillId="0" borderId="7" xfId="22" applyNumberFormat="1" applyFont="1" applyFill="1" applyBorder="1" applyAlignment="1" applyProtection="1">
      <alignment vertical="center"/>
      <protection/>
    </xf>
    <xf numFmtId="37" fontId="23" fillId="0" borderId="4" xfId="22" applyNumberFormat="1" applyFont="1" applyFill="1" applyBorder="1" applyAlignment="1" applyProtection="1">
      <alignment horizontal="center" vertical="center" wrapText="1" shrinkToFit="1"/>
      <protection/>
    </xf>
    <xf numFmtId="0" fontId="23" fillId="0" borderId="16" xfId="0" applyFont="1" applyFill="1" applyBorder="1" applyAlignment="1">
      <alignment vertical="center"/>
    </xf>
    <xf numFmtId="37" fontId="0" fillId="0" borderId="4" xfId="22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37" fontId="26" fillId="0" borderId="0" xfId="22" applyNumberFormat="1" applyFont="1" applyFill="1" applyBorder="1" applyAlignment="1" applyProtection="1">
      <alignment horizontal="left" vertical="center"/>
      <protection/>
    </xf>
    <xf numFmtId="0" fontId="24" fillId="0" borderId="44" xfId="22" applyNumberFormat="1" applyFont="1" applyFill="1" applyBorder="1" applyAlignment="1" applyProtection="1">
      <alignment horizontal="right" vertical="center"/>
      <protection/>
    </xf>
    <xf numFmtId="0" fontId="0" fillId="0" borderId="44" xfId="22" applyFont="1" applyFill="1" applyBorder="1" applyAlignment="1">
      <alignment vertical="center"/>
      <protection/>
    </xf>
    <xf numFmtId="37" fontId="24" fillId="0" borderId="7" xfId="22" applyNumberFormat="1" applyFont="1" applyFill="1" applyBorder="1" applyAlignment="1" applyProtection="1">
      <alignment horizontal="center" vertical="center"/>
      <protection/>
    </xf>
    <xf numFmtId="0" fontId="0" fillId="0" borderId="51" xfId="22" applyFont="1" applyFill="1" applyBorder="1" applyAlignment="1">
      <alignment vertical="center"/>
      <protection/>
    </xf>
    <xf numFmtId="0" fontId="0" fillId="0" borderId="9" xfId="22" applyFont="1" applyFill="1" applyBorder="1" applyAlignment="1">
      <alignment vertical="center"/>
      <protection/>
    </xf>
    <xf numFmtId="0" fontId="0" fillId="0" borderId="52" xfId="22" applyFont="1" applyFill="1" applyBorder="1" applyAlignment="1">
      <alignment vertical="center"/>
      <protection/>
    </xf>
    <xf numFmtId="0" fontId="0" fillId="0" borderId="4" xfId="22" applyFont="1" applyFill="1" applyBorder="1" applyAlignment="1">
      <alignment vertical="center"/>
      <protection/>
    </xf>
    <xf numFmtId="0" fontId="0" fillId="0" borderId="53" xfId="22" applyFont="1" applyFill="1" applyBorder="1" applyAlignment="1">
      <alignment vertical="center"/>
      <protection/>
    </xf>
    <xf numFmtId="37" fontId="24" fillId="0" borderId="1" xfId="22" applyNumberFormat="1" applyFont="1" applyFill="1" applyBorder="1" applyAlignment="1" applyProtection="1">
      <alignment horizontal="center" vertical="center" shrinkToFit="1"/>
      <protection/>
    </xf>
    <xf numFmtId="37" fontId="24" fillId="0" borderId="3" xfId="22" applyNumberFormat="1" applyFont="1" applyFill="1" applyBorder="1" applyAlignment="1" applyProtection="1">
      <alignment horizontal="center" vertical="center" shrinkToFit="1"/>
      <protection/>
    </xf>
    <xf numFmtId="37" fontId="24" fillId="0" borderId="12" xfId="22" applyNumberFormat="1" applyFont="1" applyFill="1" applyBorder="1" applyAlignment="1" applyProtection="1">
      <alignment horizontal="center" vertical="center" shrinkToFit="1"/>
      <protection/>
    </xf>
    <xf numFmtId="0" fontId="0" fillId="0" borderId="12" xfId="22" applyFont="1" applyFill="1" applyBorder="1" applyAlignment="1">
      <alignment horizontal="center" vertical="center" shrinkToFit="1"/>
      <protection/>
    </xf>
    <xf numFmtId="37" fontId="24" fillId="0" borderId="6" xfId="22" applyNumberFormat="1" applyFont="1" applyFill="1" applyBorder="1" applyAlignment="1" applyProtection="1">
      <alignment horizontal="center" vertical="center" shrinkToFit="1"/>
      <protection/>
    </xf>
    <xf numFmtId="0" fontId="0" fillId="0" borderId="6" xfId="22" applyFont="1" applyFill="1" applyBorder="1" applyAlignment="1">
      <alignment horizontal="center" vertical="center" shrinkToFit="1"/>
      <protection/>
    </xf>
    <xf numFmtId="0" fontId="0" fillId="0" borderId="1" xfId="22" applyFont="1" applyFill="1" applyBorder="1" applyAlignment="1">
      <alignment horizontal="center" vertical="center" shrinkToFit="1"/>
      <protection/>
    </xf>
    <xf numFmtId="37" fontId="24" fillId="0" borderId="54" xfId="22" applyNumberFormat="1" applyFont="1" applyFill="1" applyBorder="1" applyAlignment="1" applyProtection="1">
      <alignment horizontal="center" vertical="center"/>
      <protection/>
    </xf>
    <xf numFmtId="0" fontId="0" fillId="0" borderId="55" xfId="22" applyFont="1" applyFill="1" applyBorder="1" applyAlignment="1">
      <alignment vertical="center"/>
      <protection/>
    </xf>
    <xf numFmtId="0" fontId="0" fillId="0" borderId="56" xfId="22" applyFont="1" applyFill="1" applyBorder="1" applyAlignment="1">
      <alignment vertical="center"/>
      <protection/>
    </xf>
    <xf numFmtId="38" fontId="0" fillId="0" borderId="5" xfId="17" applyFont="1" applyFill="1" applyBorder="1" applyAlignment="1">
      <alignment horizontal="center" vertical="center"/>
    </xf>
    <xf numFmtId="38" fontId="0" fillId="0" borderId="1" xfId="17" applyFont="1" applyFill="1" applyBorder="1" applyAlignment="1">
      <alignment horizontal="center" vertical="center"/>
    </xf>
    <xf numFmtId="38" fontId="0" fillId="0" borderId="2" xfId="17" applyFont="1" applyFill="1" applyBorder="1" applyAlignment="1">
      <alignment horizontal="center" vertical="center"/>
    </xf>
    <xf numFmtId="38" fontId="0" fillId="0" borderId="3" xfId="17" applyFont="1" applyFill="1" applyBorder="1" applyAlignment="1">
      <alignment horizontal="center" vertical="center"/>
    </xf>
    <xf numFmtId="38" fontId="0" fillId="0" borderId="9" xfId="17" applyFont="1" applyFill="1" applyBorder="1" applyAlignment="1">
      <alignment horizontal="center" vertical="center"/>
    </xf>
    <xf numFmtId="38" fontId="0" fillId="0" borderId="22" xfId="17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184" fontId="0" fillId="0" borderId="4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38" fontId="23" fillId="0" borderId="6" xfId="17" applyFont="1" applyFill="1" applyBorder="1" applyAlignment="1">
      <alignment horizontal="center" vertical="center" textRotation="255" shrinkToFit="1"/>
    </xf>
    <xf numFmtId="38" fontId="23" fillId="0" borderId="8" xfId="17" applyFont="1" applyFill="1" applyBorder="1" applyAlignment="1">
      <alignment horizontal="center" vertical="center" textRotation="255" shrinkToFit="1"/>
    </xf>
    <xf numFmtId="38" fontId="23" fillId="0" borderId="5" xfId="17" applyFont="1" applyFill="1" applyBorder="1" applyAlignment="1">
      <alignment horizontal="center" vertical="center" textRotation="255" shrinkToFit="1"/>
    </xf>
    <xf numFmtId="0" fontId="23" fillId="0" borderId="8" xfId="0" applyFont="1" applyFill="1" applyBorder="1" applyAlignment="1">
      <alignment horizontal="center" vertical="center" textRotation="255" shrinkToFit="1"/>
    </xf>
    <xf numFmtId="0" fontId="23" fillId="0" borderId="5" xfId="0" applyFont="1" applyFill="1" applyBorder="1" applyAlignment="1">
      <alignment horizontal="center" vertical="center" textRotation="255" shrinkToFit="1"/>
    </xf>
    <xf numFmtId="38" fontId="0" fillId="0" borderId="6" xfId="17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>
      <alignment horizontal="center" vertical="center" wrapText="1" shrinkToFit="1"/>
    </xf>
    <xf numFmtId="38" fontId="0" fillId="0" borderId="6" xfId="17" applyFont="1" applyFill="1" applyBorder="1" applyAlignment="1">
      <alignment horizontal="center" vertical="center" textRotation="255" wrapText="1" shrinkToFit="1"/>
    </xf>
    <xf numFmtId="0" fontId="0" fillId="0" borderId="8" xfId="0" applyFont="1" applyFill="1" applyBorder="1" applyAlignment="1">
      <alignment horizontal="center" vertical="center" textRotation="255" wrapText="1" shrinkToFit="1"/>
    </xf>
    <xf numFmtId="0" fontId="0" fillId="0" borderId="5" xfId="0" applyFont="1" applyFill="1" applyBorder="1" applyAlignment="1">
      <alignment horizontal="center" vertical="center" textRotation="255" wrapText="1" shrinkToFit="1"/>
    </xf>
    <xf numFmtId="0" fontId="0" fillId="0" borderId="8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38" fontId="0" fillId="0" borderId="6" xfId="17" applyFont="1" applyFill="1" applyBorder="1" applyAlignment="1">
      <alignment horizontal="center" vertical="center" wrapText="1"/>
    </xf>
    <xf numFmtId="38" fontId="0" fillId="0" borderId="6" xfId="17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>
      <alignment horizontal="center" vertical="center" wrapText="1" shrinkToFit="1"/>
    </xf>
    <xf numFmtId="38" fontId="0" fillId="0" borderId="7" xfId="17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vertical="center" wrapText="1" shrinkToFit="1"/>
    </xf>
    <xf numFmtId="0" fontId="0" fillId="0" borderId="20" xfId="0" applyFont="1" applyFill="1" applyBorder="1" applyAlignment="1">
      <alignment vertical="center" wrapText="1" shrinkToFit="1"/>
    </xf>
    <xf numFmtId="0" fontId="0" fillId="0" borderId="9" xfId="0" applyFont="1" applyFill="1" applyBorder="1" applyAlignment="1">
      <alignment vertical="center" wrapText="1" shrinkToFit="1"/>
    </xf>
    <xf numFmtId="0" fontId="0" fillId="0" borderId="0" xfId="0" applyFont="1" applyFill="1" applyAlignment="1">
      <alignment vertical="center" wrapText="1" shrinkToFit="1"/>
    </xf>
    <xf numFmtId="0" fontId="0" fillId="0" borderId="22" xfId="0" applyFont="1" applyFill="1" applyBorder="1" applyAlignment="1">
      <alignment vertical="center" wrapText="1" shrinkToFit="1"/>
    </xf>
    <xf numFmtId="0" fontId="0" fillId="0" borderId="4" xfId="0" applyFont="1" applyFill="1" applyBorder="1" applyAlignment="1">
      <alignment vertical="center" wrapText="1" shrinkToFit="1"/>
    </xf>
    <xf numFmtId="0" fontId="0" fillId="0" borderId="44" xfId="0" applyFont="1" applyFill="1" applyBorder="1" applyAlignment="1">
      <alignment vertical="center" wrapText="1" shrinkToFit="1"/>
    </xf>
    <xf numFmtId="0" fontId="0" fillId="0" borderId="16" xfId="0" applyFont="1" applyFill="1" applyBorder="1" applyAlignment="1">
      <alignment vertical="center" wrapText="1" shrinkToFit="1"/>
    </xf>
    <xf numFmtId="38" fontId="0" fillId="0" borderId="6" xfId="17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38" fontId="24" fillId="0" borderId="6" xfId="17" applyFont="1" applyFill="1" applyBorder="1" applyAlignment="1">
      <alignment horizontal="center" vertical="center"/>
    </xf>
    <xf numFmtId="0" fontId="27" fillId="0" borderId="5" xfId="21" applyFont="1" applyFill="1" applyBorder="1" applyAlignment="1">
      <alignment horizontal="center" vertical="center"/>
    </xf>
    <xf numFmtId="38" fontId="24" fillId="0" borderId="57" xfId="17" applyFont="1" applyFill="1" applyBorder="1" applyAlignment="1" applyProtection="1">
      <alignment horizontal="center" vertical="center"/>
      <protection/>
    </xf>
    <xf numFmtId="0" fontId="27" fillId="0" borderId="58" xfId="21" applyFont="1" applyFill="1" applyBorder="1" applyAlignment="1">
      <alignment horizontal="center" vertical="center"/>
    </xf>
    <xf numFmtId="38" fontId="24" fillId="0" borderId="6" xfId="17" applyFont="1" applyFill="1" applyBorder="1" applyAlignment="1" applyProtection="1">
      <alignment horizontal="center" vertical="center"/>
      <protection/>
    </xf>
    <xf numFmtId="0" fontId="24" fillId="0" borderId="35" xfId="21" applyFont="1" applyFill="1" applyBorder="1" applyAlignment="1">
      <alignment horizontal="center" vertical="center"/>
    </xf>
    <xf numFmtId="0" fontId="24" fillId="0" borderId="43" xfId="21" applyFont="1" applyFill="1" applyBorder="1" applyAlignment="1">
      <alignment vertical="center"/>
    </xf>
    <xf numFmtId="0" fontId="24" fillId="0" borderId="36" xfId="21" applyFont="1" applyFill="1" applyBorder="1" applyAlignment="1">
      <alignment vertical="center"/>
    </xf>
    <xf numFmtId="38" fontId="24" fillId="0" borderId="59" xfId="17" applyFont="1" applyFill="1" applyBorder="1" applyAlignment="1" applyProtection="1">
      <alignment horizontal="center" vertical="center"/>
      <protection locked="0"/>
    </xf>
    <xf numFmtId="0" fontId="24" fillId="0" borderId="60" xfId="21" applyFont="1" applyFill="1" applyBorder="1" applyAlignment="1">
      <alignment horizontal="center" vertical="center"/>
    </xf>
    <xf numFmtId="0" fontId="24" fillId="0" borderId="35" xfId="21" applyFont="1" applyFill="1" applyBorder="1" applyAlignment="1">
      <alignment horizontal="center" vertical="center" wrapText="1"/>
    </xf>
    <xf numFmtId="0" fontId="22" fillId="0" borderId="35" xfId="21" applyFont="1" applyFill="1" applyBorder="1" applyAlignment="1">
      <alignment horizontal="center" vertical="center" wrapText="1"/>
    </xf>
    <xf numFmtId="0" fontId="22" fillId="0" borderId="43" xfId="21" applyFont="1" applyFill="1" applyBorder="1" applyAlignment="1">
      <alignment vertical="center"/>
    </xf>
    <xf numFmtId="0" fontId="22" fillId="0" borderId="36" xfId="21" applyFont="1" applyFill="1" applyBorder="1" applyAlignment="1">
      <alignment vertical="center"/>
    </xf>
    <xf numFmtId="0" fontId="23" fillId="0" borderId="35" xfId="21" applyFont="1" applyFill="1" applyBorder="1" applyAlignment="1">
      <alignment horizontal="center" vertical="center" wrapText="1"/>
    </xf>
    <xf numFmtId="0" fontId="23" fillId="0" borderId="43" xfId="21" applyFont="1" applyFill="1" applyBorder="1" applyAlignment="1">
      <alignment vertical="center" wrapText="1"/>
    </xf>
    <xf numFmtId="0" fontId="23" fillId="0" borderId="36" xfId="21" applyFont="1" applyFill="1" applyBorder="1" applyAlignment="1">
      <alignment vertical="center" wrapText="1"/>
    </xf>
    <xf numFmtId="38" fontId="24" fillId="0" borderId="35" xfId="17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38" fontId="24" fillId="0" borderId="39" xfId="17" applyFont="1" applyFill="1" applyBorder="1" applyAlignment="1" applyProtection="1">
      <alignment horizontal="center" vertical="center"/>
      <protection locked="0"/>
    </xf>
    <xf numFmtId="38" fontId="24" fillId="0" borderId="61" xfId="17" applyFont="1" applyFill="1" applyBorder="1" applyAlignment="1" applyProtection="1">
      <alignment horizontal="center" vertical="center"/>
      <protection locked="0"/>
    </xf>
    <xf numFmtId="190" fontId="18" fillId="0" borderId="7" xfId="17" applyNumberFormat="1" applyFont="1" applyFill="1" applyBorder="1" applyAlignment="1" applyProtection="1">
      <alignment horizontal="center" vertical="center" wrapText="1"/>
      <protection locked="0"/>
    </xf>
    <xf numFmtId="190" fontId="18" fillId="0" borderId="15" xfId="0" applyNumberFormat="1" applyFont="1" applyFill="1" applyBorder="1" applyAlignment="1">
      <alignment horizontal="center" vertical="center" wrapText="1"/>
    </xf>
    <xf numFmtId="190" fontId="18" fillId="0" borderId="20" xfId="0" applyNumberFormat="1" applyFont="1" applyFill="1" applyBorder="1" applyAlignment="1">
      <alignment horizontal="center" vertical="center" wrapText="1"/>
    </xf>
    <xf numFmtId="190" fontId="18" fillId="0" borderId="12" xfId="17" applyNumberFormat="1" applyFont="1" applyFill="1" applyBorder="1" applyAlignment="1" applyProtection="1">
      <alignment horizontal="center" vertical="center" wrapText="1"/>
      <protection locked="0"/>
    </xf>
    <xf numFmtId="190" fontId="18" fillId="0" borderId="12" xfId="0" applyNumberFormat="1" applyFont="1" applyFill="1" applyBorder="1" applyAlignment="1">
      <alignment horizontal="center" vertical="center" wrapText="1"/>
    </xf>
    <xf numFmtId="190" fontId="18" fillId="0" borderId="1" xfId="17" applyNumberFormat="1" applyFont="1" applyFill="1" applyBorder="1" applyAlignment="1" applyProtection="1">
      <alignment horizontal="center" vertical="center"/>
      <protection locked="0"/>
    </xf>
    <xf numFmtId="190" fontId="18" fillId="0" borderId="2" xfId="0" applyNumberFormat="1" applyFont="1" applyFill="1" applyBorder="1" applyAlignment="1">
      <alignment/>
    </xf>
    <xf numFmtId="190" fontId="18" fillId="0" borderId="3" xfId="0" applyNumberFormat="1" applyFont="1" applyFill="1" applyBorder="1" applyAlignment="1">
      <alignment/>
    </xf>
    <xf numFmtId="190" fontId="18" fillId="0" borderId="6" xfId="17" applyNumberFormat="1" applyFont="1" applyFill="1" applyBorder="1" applyAlignment="1" applyProtection="1">
      <alignment horizontal="center" vertical="center" wrapText="1"/>
      <protection locked="0"/>
    </xf>
    <xf numFmtId="190" fontId="18" fillId="0" borderId="5" xfId="0" applyNumberFormat="1" applyFont="1" applyFill="1" applyBorder="1" applyAlignment="1">
      <alignment horizontal="center" vertical="center" wrapText="1"/>
    </xf>
    <xf numFmtId="38" fontId="18" fillId="0" borderId="15" xfId="17" applyFont="1" applyFill="1" applyBorder="1" applyAlignment="1" applyProtection="1">
      <alignment/>
      <protection locked="0"/>
    </xf>
    <xf numFmtId="0" fontId="18" fillId="0" borderId="15" xfId="0" applyFont="1" applyBorder="1" applyAlignment="1">
      <alignment/>
    </xf>
    <xf numFmtId="38" fontId="21" fillId="0" borderId="44" xfId="17" applyFont="1" applyFill="1" applyBorder="1" applyAlignment="1" applyProtection="1">
      <alignment vertical="center"/>
      <protection locked="0"/>
    </xf>
    <xf numFmtId="0" fontId="21" fillId="0" borderId="44" xfId="0" applyFont="1" applyBorder="1" applyAlignment="1">
      <alignment vertical="center"/>
    </xf>
    <xf numFmtId="38" fontId="18" fillId="0" borderId="12" xfId="17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>
      <alignment horizontal="center" vertical="center" wrapText="1"/>
    </xf>
    <xf numFmtId="190" fontId="18" fillId="0" borderId="3" xfId="17" applyNumberFormat="1" applyFont="1" applyFill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6" xfId="0" applyBorder="1" applyAlignment="1">
      <alignment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3(5)特設水道の現況" xfId="21"/>
    <cellStyle name="標準_上水道料金表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一人一日最大給水量（ｌ）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25"/>
          <c:y val="0.11225"/>
          <c:w val="0.8445"/>
          <c:h val="0.68"/>
        </c:manualLayout>
      </c:layout>
      <c:lineChart>
        <c:grouping val="standard"/>
        <c:varyColors val="0"/>
        <c:ser>
          <c:idx val="2"/>
          <c:order val="0"/>
          <c:tx>
            <c:strRef>
              <c:f>'元データ（印刷不要）'!$E$1</c:f>
              <c:strCache>
                <c:ptCount val="1"/>
                <c:pt idx="0">
                  <c:v>上水道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'元データ（印刷不要）'!$A$2:$A$47</c:f>
              <c:strCache>
                <c:ptCount val="4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</c:strCache>
            </c:strRef>
          </c:cat>
          <c:val>
            <c:numRef>
              <c:f>'元データ（印刷不要）'!$E$2:$E$47</c:f>
              <c:numCache>
                <c:ptCount val="46"/>
                <c:pt idx="0">
                  <c:v>378</c:v>
                </c:pt>
                <c:pt idx="1">
                  <c:v>370</c:v>
                </c:pt>
                <c:pt idx="2">
                  <c:v>394</c:v>
                </c:pt>
                <c:pt idx="3">
                  <c:v>396</c:v>
                </c:pt>
                <c:pt idx="4">
                  <c:v>398</c:v>
                </c:pt>
                <c:pt idx="5">
                  <c:v>413</c:v>
                </c:pt>
                <c:pt idx="6">
                  <c:v>448</c:v>
                </c:pt>
                <c:pt idx="7">
                  <c:v>443</c:v>
                </c:pt>
                <c:pt idx="8">
                  <c:v>468</c:v>
                </c:pt>
                <c:pt idx="9">
                  <c:v>473</c:v>
                </c:pt>
                <c:pt idx="10">
                  <c:v>470</c:v>
                </c:pt>
                <c:pt idx="11">
                  <c:v>484</c:v>
                </c:pt>
                <c:pt idx="12">
                  <c:v>469</c:v>
                </c:pt>
                <c:pt idx="13">
                  <c:v>493</c:v>
                </c:pt>
                <c:pt idx="14">
                  <c:v>478</c:v>
                </c:pt>
                <c:pt idx="15">
                  <c:v>478</c:v>
                </c:pt>
                <c:pt idx="16">
                  <c:v>467</c:v>
                </c:pt>
                <c:pt idx="17">
                  <c:v>490</c:v>
                </c:pt>
                <c:pt idx="18">
                  <c:v>465</c:v>
                </c:pt>
                <c:pt idx="19">
                  <c:v>492</c:v>
                </c:pt>
                <c:pt idx="20">
                  <c:v>483</c:v>
                </c:pt>
                <c:pt idx="21">
                  <c:v>481</c:v>
                </c:pt>
                <c:pt idx="22">
                  <c:v>474</c:v>
                </c:pt>
                <c:pt idx="23">
                  <c:v>462</c:v>
                </c:pt>
                <c:pt idx="24">
                  <c:v>461</c:v>
                </c:pt>
                <c:pt idx="25">
                  <c:v>472</c:v>
                </c:pt>
                <c:pt idx="26">
                  <c:v>487</c:v>
                </c:pt>
                <c:pt idx="27">
                  <c:v>479</c:v>
                </c:pt>
                <c:pt idx="28">
                  <c:v>482</c:v>
                </c:pt>
                <c:pt idx="29">
                  <c:v>464</c:v>
                </c:pt>
                <c:pt idx="30">
                  <c:v>495</c:v>
                </c:pt>
                <c:pt idx="31">
                  <c:v>478</c:v>
                </c:pt>
                <c:pt idx="32">
                  <c:v>476</c:v>
                </c:pt>
                <c:pt idx="33">
                  <c:v>467</c:v>
                </c:pt>
                <c:pt idx="34">
                  <c:v>468</c:v>
                </c:pt>
                <c:pt idx="35">
                  <c:v>463</c:v>
                </c:pt>
                <c:pt idx="36">
                  <c:v>450</c:v>
                </c:pt>
                <c:pt idx="37">
                  <c:v>449</c:v>
                </c:pt>
                <c:pt idx="38">
                  <c:v>440</c:v>
                </c:pt>
                <c:pt idx="39">
                  <c:v>425</c:v>
                </c:pt>
                <c:pt idx="40">
                  <c:v>428</c:v>
                </c:pt>
                <c:pt idx="41">
                  <c:v>416</c:v>
                </c:pt>
                <c:pt idx="42">
                  <c:v>414</c:v>
                </c:pt>
                <c:pt idx="43">
                  <c:v>407</c:v>
                </c:pt>
                <c:pt idx="44">
                  <c:v>405</c:v>
                </c:pt>
                <c:pt idx="45">
                  <c:v>393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'元データ（印刷不要）'!$F$1</c:f>
              <c:strCache>
                <c:ptCount val="1"/>
                <c:pt idx="0">
                  <c:v>簡易水道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'元データ（印刷不要）'!$A$2:$A$47</c:f>
              <c:strCache>
                <c:ptCount val="4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</c:strCache>
            </c:strRef>
          </c:cat>
          <c:val>
            <c:numRef>
              <c:f>'元データ（印刷不要）'!$F$2:$F$47</c:f>
              <c:numCache>
                <c:ptCount val="46"/>
                <c:pt idx="0">
                  <c:v>184</c:v>
                </c:pt>
                <c:pt idx="1">
                  <c:v>158</c:v>
                </c:pt>
                <c:pt idx="2">
                  <c:v>232</c:v>
                </c:pt>
                <c:pt idx="3">
                  <c:v>248</c:v>
                </c:pt>
                <c:pt idx="4">
                  <c:v>229</c:v>
                </c:pt>
                <c:pt idx="5">
                  <c:v>209</c:v>
                </c:pt>
                <c:pt idx="6">
                  <c:v>211</c:v>
                </c:pt>
                <c:pt idx="7">
                  <c:v>228</c:v>
                </c:pt>
                <c:pt idx="8">
                  <c:v>251</c:v>
                </c:pt>
                <c:pt idx="9">
                  <c:v>271</c:v>
                </c:pt>
                <c:pt idx="10">
                  <c:v>263</c:v>
                </c:pt>
                <c:pt idx="11">
                  <c:v>290</c:v>
                </c:pt>
                <c:pt idx="12">
                  <c:v>282</c:v>
                </c:pt>
                <c:pt idx="13">
                  <c:v>276</c:v>
                </c:pt>
                <c:pt idx="14">
                  <c:v>267</c:v>
                </c:pt>
                <c:pt idx="15">
                  <c:v>281</c:v>
                </c:pt>
                <c:pt idx="16">
                  <c:v>275</c:v>
                </c:pt>
                <c:pt idx="17">
                  <c:v>301</c:v>
                </c:pt>
                <c:pt idx="18">
                  <c:v>289</c:v>
                </c:pt>
                <c:pt idx="19">
                  <c:v>309</c:v>
                </c:pt>
                <c:pt idx="20">
                  <c:v>330</c:v>
                </c:pt>
                <c:pt idx="21">
                  <c:v>322</c:v>
                </c:pt>
                <c:pt idx="22">
                  <c:v>345</c:v>
                </c:pt>
                <c:pt idx="23">
                  <c:v>341</c:v>
                </c:pt>
                <c:pt idx="24">
                  <c:v>353</c:v>
                </c:pt>
                <c:pt idx="25">
                  <c:v>391</c:v>
                </c:pt>
                <c:pt idx="26">
                  <c:v>400</c:v>
                </c:pt>
                <c:pt idx="27">
                  <c:v>402</c:v>
                </c:pt>
                <c:pt idx="28">
                  <c:v>409</c:v>
                </c:pt>
                <c:pt idx="29">
                  <c:v>430</c:v>
                </c:pt>
                <c:pt idx="30">
                  <c:v>434</c:v>
                </c:pt>
                <c:pt idx="31">
                  <c:v>459</c:v>
                </c:pt>
                <c:pt idx="32">
                  <c:v>456</c:v>
                </c:pt>
                <c:pt idx="33">
                  <c:v>446</c:v>
                </c:pt>
                <c:pt idx="34">
                  <c:v>466</c:v>
                </c:pt>
                <c:pt idx="35">
                  <c:v>470</c:v>
                </c:pt>
                <c:pt idx="36">
                  <c:v>505</c:v>
                </c:pt>
                <c:pt idx="37">
                  <c:v>498</c:v>
                </c:pt>
                <c:pt idx="38">
                  <c:v>494</c:v>
                </c:pt>
                <c:pt idx="39">
                  <c:v>497</c:v>
                </c:pt>
                <c:pt idx="40">
                  <c:v>504</c:v>
                </c:pt>
                <c:pt idx="41">
                  <c:v>535</c:v>
                </c:pt>
                <c:pt idx="42">
                  <c:v>519</c:v>
                </c:pt>
                <c:pt idx="43">
                  <c:v>509</c:v>
                </c:pt>
                <c:pt idx="44">
                  <c:v>501</c:v>
                </c:pt>
                <c:pt idx="45">
                  <c:v>497</c:v>
                </c:pt>
              </c:numCache>
            </c:numRef>
          </c:val>
          <c:smooth val="0"/>
        </c:ser>
        <c:marker val="1"/>
        <c:axId val="11870665"/>
        <c:axId val="39727122"/>
      </c:lineChart>
      <c:catAx>
        <c:axId val="1187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27122"/>
        <c:crosses val="autoZero"/>
        <c:auto val="1"/>
        <c:lblOffset val="100"/>
        <c:tickLblSkip val="1"/>
        <c:noMultiLvlLbl val="0"/>
      </c:catAx>
      <c:valAx>
        <c:axId val="397271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8706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875"/>
          <c:y val="0.547"/>
          <c:w val="0.15525"/>
          <c:h val="0.12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水道普及率（％）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325"/>
          <c:y val="0.1165"/>
          <c:w val="0.86125"/>
          <c:h val="0.81675"/>
        </c:manualLayout>
      </c:layout>
      <c:lineChart>
        <c:grouping val="standard"/>
        <c:varyColors val="0"/>
        <c:ser>
          <c:idx val="2"/>
          <c:order val="0"/>
          <c:tx>
            <c:strRef>
              <c:f>'元データ（印刷不要）'!$B$1</c:f>
              <c:strCache>
                <c:ptCount val="1"/>
                <c:pt idx="0">
                  <c:v>兵庫県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'元データ（印刷不要）'!$A$2:$A$47</c:f>
              <c:strCache>
                <c:ptCount val="4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</c:strCache>
            </c:strRef>
          </c:cat>
          <c:val>
            <c:numRef>
              <c:f>'元データ（印刷不要）'!$B$2:$B$47</c:f>
              <c:numCache>
                <c:ptCount val="46"/>
                <c:pt idx="0">
                  <c:v>79.73</c:v>
                </c:pt>
                <c:pt idx="1">
                  <c:v>82.08</c:v>
                </c:pt>
                <c:pt idx="2">
                  <c:v>84.29</c:v>
                </c:pt>
                <c:pt idx="3">
                  <c:v>86.7</c:v>
                </c:pt>
                <c:pt idx="4">
                  <c:v>88.48</c:v>
                </c:pt>
                <c:pt idx="5">
                  <c:v>90.62</c:v>
                </c:pt>
                <c:pt idx="6">
                  <c:v>91.41</c:v>
                </c:pt>
                <c:pt idx="7">
                  <c:v>93.48</c:v>
                </c:pt>
                <c:pt idx="8">
                  <c:v>94.12</c:v>
                </c:pt>
                <c:pt idx="9">
                  <c:v>94.54</c:v>
                </c:pt>
                <c:pt idx="10">
                  <c:v>95.34</c:v>
                </c:pt>
                <c:pt idx="11">
                  <c:v>96.15</c:v>
                </c:pt>
                <c:pt idx="12">
                  <c:v>96.61</c:v>
                </c:pt>
                <c:pt idx="13">
                  <c:v>97.03</c:v>
                </c:pt>
                <c:pt idx="14">
                  <c:v>97.48</c:v>
                </c:pt>
                <c:pt idx="15">
                  <c:v>97.74</c:v>
                </c:pt>
                <c:pt idx="16">
                  <c:v>98.15</c:v>
                </c:pt>
                <c:pt idx="17">
                  <c:v>98.33</c:v>
                </c:pt>
                <c:pt idx="18">
                  <c:v>98.55</c:v>
                </c:pt>
                <c:pt idx="19">
                  <c:v>98.69</c:v>
                </c:pt>
                <c:pt idx="20">
                  <c:v>98.81</c:v>
                </c:pt>
                <c:pt idx="21">
                  <c:v>98.82</c:v>
                </c:pt>
                <c:pt idx="22">
                  <c:v>98.83</c:v>
                </c:pt>
                <c:pt idx="23">
                  <c:v>98.91</c:v>
                </c:pt>
                <c:pt idx="24">
                  <c:v>99.03</c:v>
                </c:pt>
                <c:pt idx="25">
                  <c:v>99.05</c:v>
                </c:pt>
                <c:pt idx="26">
                  <c:v>99.19</c:v>
                </c:pt>
                <c:pt idx="27">
                  <c:v>99.26</c:v>
                </c:pt>
                <c:pt idx="28">
                  <c:v>99.31</c:v>
                </c:pt>
                <c:pt idx="29">
                  <c:v>99.31</c:v>
                </c:pt>
                <c:pt idx="30">
                  <c:v>99.38</c:v>
                </c:pt>
                <c:pt idx="31">
                  <c:v>99.36</c:v>
                </c:pt>
                <c:pt idx="32">
                  <c:v>99.42</c:v>
                </c:pt>
                <c:pt idx="33">
                  <c:v>99.47</c:v>
                </c:pt>
                <c:pt idx="34">
                  <c:v>99.52</c:v>
                </c:pt>
                <c:pt idx="35">
                  <c:v>99.59</c:v>
                </c:pt>
                <c:pt idx="36">
                  <c:v>99.64</c:v>
                </c:pt>
                <c:pt idx="37">
                  <c:v>99.69</c:v>
                </c:pt>
                <c:pt idx="38">
                  <c:v>99.72</c:v>
                </c:pt>
                <c:pt idx="39">
                  <c:v>99.71</c:v>
                </c:pt>
                <c:pt idx="40">
                  <c:v>99.74</c:v>
                </c:pt>
                <c:pt idx="41">
                  <c:v>99.74</c:v>
                </c:pt>
                <c:pt idx="42">
                  <c:v>99.74</c:v>
                </c:pt>
                <c:pt idx="43">
                  <c:v>99.78</c:v>
                </c:pt>
                <c:pt idx="44">
                  <c:v>99.8</c:v>
                </c:pt>
                <c:pt idx="45">
                  <c:v>99.8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'元データ（印刷不要）'!$C$1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'元データ（印刷不要）'!$A$2:$A$47</c:f>
              <c:strCache>
                <c:ptCount val="4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</c:strCache>
            </c:strRef>
          </c:cat>
          <c:val>
            <c:numRef>
              <c:f>'元データ（印刷不要）'!$C$2:$C$47</c:f>
              <c:numCache>
                <c:ptCount val="46"/>
                <c:pt idx="0">
                  <c:v>66.7</c:v>
                </c:pt>
                <c:pt idx="1">
                  <c:v>69.4</c:v>
                </c:pt>
                <c:pt idx="2">
                  <c:v>72.2</c:v>
                </c:pt>
                <c:pt idx="3">
                  <c:v>74.7</c:v>
                </c:pt>
                <c:pt idx="4">
                  <c:v>76.9</c:v>
                </c:pt>
                <c:pt idx="5">
                  <c:v>79</c:v>
                </c:pt>
                <c:pt idx="6">
                  <c:v>80.8</c:v>
                </c:pt>
                <c:pt idx="7">
                  <c:v>82.7</c:v>
                </c:pt>
                <c:pt idx="8">
                  <c:v>84.3</c:v>
                </c:pt>
                <c:pt idx="9">
                  <c:v>85.4</c:v>
                </c:pt>
                <c:pt idx="10">
                  <c:v>86.7</c:v>
                </c:pt>
                <c:pt idx="11">
                  <c:v>87.6</c:v>
                </c:pt>
                <c:pt idx="12">
                  <c:v>88.6</c:v>
                </c:pt>
                <c:pt idx="13">
                  <c:v>89.4</c:v>
                </c:pt>
                <c:pt idx="14">
                  <c:v>90.3</c:v>
                </c:pt>
                <c:pt idx="15">
                  <c:v>91</c:v>
                </c:pt>
                <c:pt idx="16">
                  <c:v>91.5</c:v>
                </c:pt>
                <c:pt idx="17">
                  <c:v>91.9</c:v>
                </c:pt>
                <c:pt idx="18">
                  <c:v>92.2</c:v>
                </c:pt>
                <c:pt idx="19">
                  <c:v>92.6</c:v>
                </c:pt>
                <c:pt idx="20">
                  <c:v>93.1</c:v>
                </c:pt>
                <c:pt idx="21">
                  <c:v>93.3</c:v>
                </c:pt>
                <c:pt idx="22">
                  <c:v>93.6</c:v>
                </c:pt>
                <c:pt idx="23">
                  <c:v>93.9</c:v>
                </c:pt>
                <c:pt idx="24">
                  <c:v>94.2</c:v>
                </c:pt>
                <c:pt idx="25">
                  <c:v>94.4</c:v>
                </c:pt>
                <c:pt idx="26">
                  <c:v>94.7</c:v>
                </c:pt>
                <c:pt idx="27">
                  <c:v>94.9</c:v>
                </c:pt>
                <c:pt idx="28">
                  <c:v>95.1</c:v>
                </c:pt>
                <c:pt idx="29">
                  <c:v>95.3</c:v>
                </c:pt>
                <c:pt idx="30">
                  <c:v>95.5</c:v>
                </c:pt>
                <c:pt idx="31">
                  <c:v>95.8</c:v>
                </c:pt>
                <c:pt idx="32">
                  <c:v>96</c:v>
                </c:pt>
                <c:pt idx="33">
                  <c:v>96.1</c:v>
                </c:pt>
                <c:pt idx="34">
                  <c:v>96.3</c:v>
                </c:pt>
                <c:pt idx="35">
                  <c:v>96.4</c:v>
                </c:pt>
                <c:pt idx="36">
                  <c:v>96.6</c:v>
                </c:pt>
                <c:pt idx="37">
                  <c:v>96.7</c:v>
                </c:pt>
                <c:pt idx="38">
                  <c:v>96.8</c:v>
                </c:pt>
                <c:pt idx="39">
                  <c:v>96.9</c:v>
                </c:pt>
                <c:pt idx="40">
                  <c:v>97.1</c:v>
                </c:pt>
                <c:pt idx="41">
                  <c:v>97.2</c:v>
                </c:pt>
                <c:pt idx="42">
                  <c:v>97.3</c:v>
                </c:pt>
                <c:pt idx="43">
                  <c:v>97.4</c:v>
                </c:pt>
                <c:pt idx="44">
                  <c:v>97.5</c:v>
                </c:pt>
                <c:pt idx="45">
                  <c:v>97.5</c:v>
                </c:pt>
              </c:numCache>
            </c:numRef>
          </c:val>
          <c:smooth val="0"/>
        </c:ser>
        <c:marker val="1"/>
        <c:axId val="21999779"/>
        <c:axId val="63780284"/>
      </c:lineChart>
      <c:catAx>
        <c:axId val="21999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80284"/>
        <c:crosses val="autoZero"/>
        <c:auto val="1"/>
        <c:lblOffset val="100"/>
        <c:noMultiLvlLbl val="0"/>
      </c:catAx>
      <c:valAx>
        <c:axId val="63780284"/>
        <c:scaling>
          <c:orientation val="minMax"/>
          <c:max val="105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99977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095"/>
          <c:y val="0.59125"/>
          <c:w val="0.15775"/>
          <c:h val="0.150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年間給水量（百万ｍ3）</a:t>
            </a:r>
          </a:p>
        </c:rich>
      </c:tx>
      <c:layout>
        <c:manualLayout>
          <c:xMode val="factor"/>
          <c:yMode val="factor"/>
          <c:x val="0.01075"/>
          <c:y val="-0.0125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325"/>
          <c:y val="0.15225"/>
          <c:w val="0.8905"/>
          <c:h val="0.7652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'元データ（印刷不要）'!$I$1</c:f>
              <c:strCache>
                <c:ptCount val="1"/>
                <c:pt idx="0">
                  <c:v>年間給水量（千m3）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'元データ（印刷不要）'!$I$2:$I$47</c:f>
              <c:strCache>
                <c:ptCount val="4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</c:strCache>
            </c:strRef>
          </c:cat>
          <c:val>
            <c:numRef>
              <c:f>'元データ（印刷不要）'!$I$2:$I$47</c:f>
              <c:numCache>
                <c:ptCount val="4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0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'元データ（印刷不要）'!$J$1</c:f>
              <c:strCache>
                <c:ptCount val="1"/>
                <c:pt idx="0">
                  <c:v>簡易水道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'元データ（印刷不要）'!$I$2:$I$47</c:f>
              <c:strCache>
                <c:ptCount val="4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</c:strCache>
            </c:strRef>
          </c:cat>
          <c:val>
            <c:numRef>
              <c:f>'元データ（印刷不要）'!$J$2:$J$47</c:f>
              <c:numCache>
                <c:ptCount val="46"/>
                <c:pt idx="0">
                  <c:v>13333</c:v>
                </c:pt>
                <c:pt idx="1">
                  <c:v>11899</c:v>
                </c:pt>
                <c:pt idx="2">
                  <c:v>17353</c:v>
                </c:pt>
                <c:pt idx="3">
                  <c:v>18687</c:v>
                </c:pt>
                <c:pt idx="4">
                  <c:v>15560</c:v>
                </c:pt>
                <c:pt idx="5">
                  <c:v>16684</c:v>
                </c:pt>
                <c:pt idx="6">
                  <c:v>17072</c:v>
                </c:pt>
                <c:pt idx="7">
                  <c:v>17340</c:v>
                </c:pt>
                <c:pt idx="8">
                  <c:v>18698</c:v>
                </c:pt>
                <c:pt idx="9">
                  <c:v>22749</c:v>
                </c:pt>
                <c:pt idx="10">
                  <c:v>22057</c:v>
                </c:pt>
                <c:pt idx="11">
                  <c:v>24501</c:v>
                </c:pt>
                <c:pt idx="12">
                  <c:v>25507</c:v>
                </c:pt>
                <c:pt idx="13">
                  <c:v>24182</c:v>
                </c:pt>
                <c:pt idx="14">
                  <c:v>22469</c:v>
                </c:pt>
                <c:pt idx="15">
                  <c:v>23687</c:v>
                </c:pt>
                <c:pt idx="16">
                  <c:v>23025</c:v>
                </c:pt>
                <c:pt idx="17">
                  <c:v>22539</c:v>
                </c:pt>
                <c:pt idx="18">
                  <c:v>22656</c:v>
                </c:pt>
                <c:pt idx="19">
                  <c:v>23662</c:v>
                </c:pt>
                <c:pt idx="20">
                  <c:v>24315</c:v>
                </c:pt>
                <c:pt idx="21">
                  <c:v>22318</c:v>
                </c:pt>
                <c:pt idx="22">
                  <c:v>22883</c:v>
                </c:pt>
                <c:pt idx="23">
                  <c:v>23819</c:v>
                </c:pt>
                <c:pt idx="24">
                  <c:v>23984</c:v>
                </c:pt>
                <c:pt idx="25">
                  <c:v>25659</c:v>
                </c:pt>
                <c:pt idx="26">
                  <c:v>25851</c:v>
                </c:pt>
                <c:pt idx="27">
                  <c:v>26393</c:v>
                </c:pt>
                <c:pt idx="28">
                  <c:v>26500</c:v>
                </c:pt>
                <c:pt idx="29">
                  <c:v>26617</c:v>
                </c:pt>
                <c:pt idx="30">
                  <c:v>27585</c:v>
                </c:pt>
                <c:pt idx="31">
                  <c:v>28396</c:v>
                </c:pt>
                <c:pt idx="32">
                  <c:v>27974</c:v>
                </c:pt>
                <c:pt idx="33">
                  <c:v>27122</c:v>
                </c:pt>
                <c:pt idx="34">
                  <c:v>27667</c:v>
                </c:pt>
                <c:pt idx="35">
                  <c:v>26730</c:v>
                </c:pt>
                <c:pt idx="36">
                  <c:v>25928</c:v>
                </c:pt>
                <c:pt idx="37">
                  <c:v>26488</c:v>
                </c:pt>
                <c:pt idx="38">
                  <c:v>25517</c:v>
                </c:pt>
                <c:pt idx="39">
                  <c:v>24523</c:v>
                </c:pt>
                <c:pt idx="40">
                  <c:v>23560</c:v>
                </c:pt>
                <c:pt idx="41">
                  <c:v>22031</c:v>
                </c:pt>
                <c:pt idx="42">
                  <c:v>21671</c:v>
                </c:pt>
                <c:pt idx="43">
                  <c:v>19654</c:v>
                </c:pt>
                <c:pt idx="44">
                  <c:v>19077</c:v>
                </c:pt>
                <c:pt idx="45">
                  <c:v>17877</c:v>
                </c:pt>
              </c:numCache>
            </c:numRef>
          </c:val>
          <c:smooth val="0"/>
        </c:ser>
        <c:marker val="1"/>
        <c:axId val="37151645"/>
        <c:axId val="65929350"/>
      </c:lineChart>
      <c:catAx>
        <c:axId val="37151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29350"/>
        <c:crosses val="autoZero"/>
        <c:auto val="1"/>
        <c:lblOffset val="100"/>
        <c:noMultiLvlLbl val="0"/>
      </c:catAx>
      <c:valAx>
        <c:axId val="65929350"/>
        <c:scaling>
          <c:orientation val="minMax"/>
          <c:max val="30000"/>
          <c:min val="1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151645"/>
        <c:crossesAt val="1"/>
        <c:crossBetween val="midCat"/>
        <c:dispUnits>
          <c:builtInUnit val="thousands"/>
        </c:dispUnits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6875"/>
          <c:y val="0.66775"/>
          <c:w val="0.32175"/>
          <c:h val="0.164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年間給水量（千ｍ3）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'元データ（印刷不要）'!$J$1</c:f>
              <c:strCache>
                <c:ptCount val="1"/>
                <c:pt idx="0">
                  <c:v>簡易水道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'元データ（印刷不要）'!$I$2:$I$38</c:f>
              <c:strCache>
                <c:ptCount val="37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</c:strCache>
            </c:strRef>
          </c:cat>
          <c:val>
            <c:numRef>
              <c:f>'元データ（印刷不要）'!$J$2:$J$38</c:f>
              <c:numCache>
                <c:ptCount val="37"/>
                <c:pt idx="0">
                  <c:v>13333</c:v>
                </c:pt>
                <c:pt idx="1">
                  <c:v>11899</c:v>
                </c:pt>
                <c:pt idx="2">
                  <c:v>17353</c:v>
                </c:pt>
                <c:pt idx="3">
                  <c:v>18687</c:v>
                </c:pt>
                <c:pt idx="4">
                  <c:v>15560</c:v>
                </c:pt>
                <c:pt idx="5">
                  <c:v>16684</c:v>
                </c:pt>
                <c:pt idx="6">
                  <c:v>17072</c:v>
                </c:pt>
                <c:pt idx="7">
                  <c:v>17340</c:v>
                </c:pt>
                <c:pt idx="8">
                  <c:v>18698</c:v>
                </c:pt>
                <c:pt idx="9">
                  <c:v>22749</c:v>
                </c:pt>
                <c:pt idx="10">
                  <c:v>22057</c:v>
                </c:pt>
                <c:pt idx="11">
                  <c:v>24501</c:v>
                </c:pt>
                <c:pt idx="12">
                  <c:v>25507</c:v>
                </c:pt>
                <c:pt idx="13">
                  <c:v>24182</c:v>
                </c:pt>
                <c:pt idx="14">
                  <c:v>22469</c:v>
                </c:pt>
                <c:pt idx="15">
                  <c:v>23687</c:v>
                </c:pt>
                <c:pt idx="16">
                  <c:v>23025</c:v>
                </c:pt>
                <c:pt idx="17">
                  <c:v>22539</c:v>
                </c:pt>
                <c:pt idx="18">
                  <c:v>22656</c:v>
                </c:pt>
                <c:pt idx="19">
                  <c:v>23662</c:v>
                </c:pt>
                <c:pt idx="20">
                  <c:v>24315</c:v>
                </c:pt>
                <c:pt idx="21">
                  <c:v>22318</c:v>
                </c:pt>
                <c:pt idx="22">
                  <c:v>22883</c:v>
                </c:pt>
                <c:pt idx="23">
                  <c:v>23819</c:v>
                </c:pt>
                <c:pt idx="24">
                  <c:v>23984</c:v>
                </c:pt>
                <c:pt idx="25">
                  <c:v>25659</c:v>
                </c:pt>
                <c:pt idx="26">
                  <c:v>25851</c:v>
                </c:pt>
                <c:pt idx="27">
                  <c:v>26393</c:v>
                </c:pt>
                <c:pt idx="28">
                  <c:v>26500</c:v>
                </c:pt>
                <c:pt idx="29">
                  <c:v>26617</c:v>
                </c:pt>
                <c:pt idx="30">
                  <c:v>27585</c:v>
                </c:pt>
                <c:pt idx="31">
                  <c:v>28396</c:v>
                </c:pt>
                <c:pt idx="32">
                  <c:v>27974</c:v>
                </c:pt>
                <c:pt idx="33">
                  <c:v>27122</c:v>
                </c:pt>
                <c:pt idx="34">
                  <c:v>27667</c:v>
                </c:pt>
                <c:pt idx="35">
                  <c:v>26730</c:v>
                </c:pt>
                <c:pt idx="36">
                  <c:v>25928</c:v>
                </c:pt>
              </c:numCache>
            </c:numRef>
          </c:val>
          <c:smooth val="0"/>
        </c:ser>
        <c:marker val="1"/>
        <c:axId val="56493239"/>
        <c:axId val="38677104"/>
      </c:lineChart>
      <c:catAx>
        <c:axId val="56493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77104"/>
        <c:crosses val="autoZero"/>
        <c:auto val="1"/>
        <c:lblOffset val="100"/>
        <c:noMultiLvlLbl val="0"/>
      </c:catAx>
      <c:valAx>
        <c:axId val="38677104"/>
        <c:scaling>
          <c:orientation val="minMax"/>
          <c:max val="3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ｍ3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493239"/>
        <c:crossesAt val="1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年間給水量（百万ｍ3）</a:t>
            </a:r>
          </a:p>
        </c:rich>
      </c:tx>
      <c:layout>
        <c:manualLayout>
          <c:xMode val="factor"/>
          <c:yMode val="factor"/>
          <c:x val="0.028"/>
          <c:y val="-0.0212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5"/>
          <c:y val="0.142"/>
          <c:w val="0.91975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'元データ（印刷不要）'!$H$1</c:f>
              <c:strCache>
                <c:ptCount val="1"/>
                <c:pt idx="0">
                  <c:v>上水道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'1-2'!$B$7:$B$52</c:f>
              <c:strCache>
                <c:ptCount val="4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</c:strCache>
            </c:strRef>
          </c:cat>
          <c:val>
            <c:numRef>
              <c:f>'元データ（印刷不要）'!$H$2:$H$47</c:f>
              <c:numCache>
                <c:ptCount val="46"/>
                <c:pt idx="0">
                  <c:v>326806</c:v>
                </c:pt>
                <c:pt idx="1">
                  <c:v>335299</c:v>
                </c:pt>
                <c:pt idx="2">
                  <c:v>367374</c:v>
                </c:pt>
                <c:pt idx="3">
                  <c:v>393634</c:v>
                </c:pt>
                <c:pt idx="4">
                  <c:v>407977</c:v>
                </c:pt>
                <c:pt idx="5">
                  <c:v>453655</c:v>
                </c:pt>
                <c:pt idx="6">
                  <c:v>489689</c:v>
                </c:pt>
                <c:pt idx="7">
                  <c:v>516983</c:v>
                </c:pt>
                <c:pt idx="8">
                  <c:v>552264</c:v>
                </c:pt>
                <c:pt idx="9">
                  <c:v>571268</c:v>
                </c:pt>
                <c:pt idx="10">
                  <c:v>574576</c:v>
                </c:pt>
                <c:pt idx="11">
                  <c:v>606908</c:v>
                </c:pt>
                <c:pt idx="12">
                  <c:v>613937</c:v>
                </c:pt>
                <c:pt idx="13">
                  <c:v>628436</c:v>
                </c:pt>
                <c:pt idx="14">
                  <c:v>649479</c:v>
                </c:pt>
                <c:pt idx="15">
                  <c:v>652165</c:v>
                </c:pt>
                <c:pt idx="16">
                  <c:v>640724</c:v>
                </c:pt>
                <c:pt idx="17">
                  <c:v>661425</c:v>
                </c:pt>
                <c:pt idx="18">
                  <c:v>657540</c:v>
                </c:pt>
                <c:pt idx="19">
                  <c:v>684687</c:v>
                </c:pt>
                <c:pt idx="20">
                  <c:v>688187</c:v>
                </c:pt>
                <c:pt idx="21">
                  <c:v>684501</c:v>
                </c:pt>
                <c:pt idx="22">
                  <c:v>681973</c:v>
                </c:pt>
                <c:pt idx="23">
                  <c:v>690412</c:v>
                </c:pt>
                <c:pt idx="24">
                  <c:v>699123</c:v>
                </c:pt>
                <c:pt idx="25">
                  <c:v>718791</c:v>
                </c:pt>
                <c:pt idx="26">
                  <c:v>738123</c:v>
                </c:pt>
                <c:pt idx="27">
                  <c:v>740343</c:v>
                </c:pt>
                <c:pt idx="28">
                  <c:v>746291</c:v>
                </c:pt>
                <c:pt idx="29">
                  <c:v>743987</c:v>
                </c:pt>
                <c:pt idx="30">
                  <c:v>754009</c:v>
                </c:pt>
                <c:pt idx="31">
                  <c:v>737127</c:v>
                </c:pt>
                <c:pt idx="32">
                  <c:v>745001</c:v>
                </c:pt>
                <c:pt idx="33">
                  <c:v>747056</c:v>
                </c:pt>
                <c:pt idx="34">
                  <c:v>747747</c:v>
                </c:pt>
                <c:pt idx="35">
                  <c:v>741330</c:v>
                </c:pt>
                <c:pt idx="36">
                  <c:v>738179</c:v>
                </c:pt>
                <c:pt idx="37">
                  <c:v>729926</c:v>
                </c:pt>
                <c:pt idx="38">
                  <c:v>723852</c:v>
                </c:pt>
                <c:pt idx="39">
                  <c:v>711214</c:v>
                </c:pt>
                <c:pt idx="40">
                  <c:v>711260</c:v>
                </c:pt>
                <c:pt idx="41">
                  <c:v>707826</c:v>
                </c:pt>
                <c:pt idx="42">
                  <c:v>703694</c:v>
                </c:pt>
                <c:pt idx="43">
                  <c:v>703990</c:v>
                </c:pt>
                <c:pt idx="44">
                  <c:v>691350</c:v>
                </c:pt>
                <c:pt idx="45">
                  <c:v>684914</c:v>
                </c:pt>
              </c:numCache>
            </c:numRef>
          </c:val>
          <c:smooth val="0"/>
        </c:ser>
        <c:marker val="1"/>
        <c:axId val="12549617"/>
        <c:axId val="45837690"/>
      </c:lineChart>
      <c:catAx>
        <c:axId val="12549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37690"/>
        <c:crosses val="autoZero"/>
        <c:auto val="1"/>
        <c:lblOffset val="100"/>
        <c:noMultiLvlLbl val="0"/>
      </c:catAx>
      <c:valAx>
        <c:axId val="45837690"/>
        <c:scaling>
          <c:orientation val="minMax"/>
          <c:max val="800000"/>
          <c:min val="3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549617"/>
        <c:crossesAt val="1"/>
        <c:crossBetween val="midCat"/>
        <c:dispUnits>
          <c:builtInUnit val="thousands"/>
        </c:dispUnits>
        <c:majorUnit val="50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61"/>
          <c:y val="0.59675"/>
          <c:w val="0.25725"/>
          <c:h val="0.21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一日最大給水量（千ｍ3/日）</a:t>
            </a:r>
          </a:p>
        </c:rich>
      </c:tx>
      <c:layout>
        <c:manualLayout>
          <c:xMode val="factor"/>
          <c:yMode val="factor"/>
          <c:x val="0.01525"/>
          <c:y val="-0.022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75"/>
          <c:y val="0.143"/>
          <c:w val="0.8735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'元データ（印刷不要）'!$L$1</c:f>
              <c:strCache>
                <c:ptCount val="1"/>
                <c:pt idx="0">
                  <c:v>上水道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'元データ（印刷不要）'!$K$2:$K$47</c:f>
              <c:strCache>
                <c:ptCount val="4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</c:strCache>
            </c:strRef>
          </c:cat>
          <c:val>
            <c:numRef>
              <c:f>'元データ（印刷不要）'!$L$2:$L$47</c:f>
              <c:numCache>
                <c:ptCount val="46"/>
                <c:pt idx="0">
                  <c:v>1135280</c:v>
                </c:pt>
                <c:pt idx="1">
                  <c:v>1176575</c:v>
                </c:pt>
                <c:pt idx="2">
                  <c:v>1314306</c:v>
                </c:pt>
                <c:pt idx="3">
                  <c:v>1383237</c:v>
                </c:pt>
                <c:pt idx="4">
                  <c:v>1443233</c:v>
                </c:pt>
                <c:pt idx="5">
                  <c:v>1570690</c:v>
                </c:pt>
                <c:pt idx="6">
                  <c:v>1758778</c:v>
                </c:pt>
                <c:pt idx="7">
                  <c:v>1817173</c:v>
                </c:pt>
                <c:pt idx="8">
                  <c:v>1957262</c:v>
                </c:pt>
                <c:pt idx="9">
                  <c:v>2019497</c:v>
                </c:pt>
                <c:pt idx="10">
                  <c:v>2055950</c:v>
                </c:pt>
                <c:pt idx="11">
                  <c:v>2149801</c:v>
                </c:pt>
                <c:pt idx="12">
                  <c:v>2114397</c:v>
                </c:pt>
                <c:pt idx="13">
                  <c:v>2260913</c:v>
                </c:pt>
                <c:pt idx="14">
                  <c:v>2226041</c:v>
                </c:pt>
                <c:pt idx="15">
                  <c:v>2245384</c:v>
                </c:pt>
                <c:pt idx="16">
                  <c:v>2212645</c:v>
                </c:pt>
                <c:pt idx="17">
                  <c:v>2341083</c:v>
                </c:pt>
                <c:pt idx="18">
                  <c:v>2241393</c:v>
                </c:pt>
                <c:pt idx="19">
                  <c:v>2391909</c:v>
                </c:pt>
                <c:pt idx="20">
                  <c:v>2368682</c:v>
                </c:pt>
                <c:pt idx="21">
                  <c:v>2375479</c:v>
                </c:pt>
                <c:pt idx="22">
                  <c:v>2353351</c:v>
                </c:pt>
                <c:pt idx="23">
                  <c:v>2306278</c:v>
                </c:pt>
                <c:pt idx="24">
                  <c:v>2316924</c:v>
                </c:pt>
                <c:pt idx="25">
                  <c:v>2388771</c:v>
                </c:pt>
                <c:pt idx="26">
                  <c:v>2481058</c:v>
                </c:pt>
                <c:pt idx="27">
                  <c:v>2480327</c:v>
                </c:pt>
                <c:pt idx="28">
                  <c:v>2512300</c:v>
                </c:pt>
                <c:pt idx="29">
                  <c:v>2416696</c:v>
                </c:pt>
                <c:pt idx="30">
                  <c:v>2589947</c:v>
                </c:pt>
                <c:pt idx="31">
                  <c:v>2457173</c:v>
                </c:pt>
                <c:pt idx="32">
                  <c:v>2466237</c:v>
                </c:pt>
                <c:pt idx="33">
                  <c:v>2438296</c:v>
                </c:pt>
                <c:pt idx="34">
                  <c:v>2459317</c:v>
                </c:pt>
                <c:pt idx="35">
                  <c:v>2455467</c:v>
                </c:pt>
                <c:pt idx="36">
                  <c:v>2394070</c:v>
                </c:pt>
                <c:pt idx="37">
                  <c:v>2394738</c:v>
                </c:pt>
                <c:pt idx="38">
                  <c:v>2357506</c:v>
                </c:pt>
                <c:pt idx="39">
                  <c:v>2279132</c:v>
                </c:pt>
                <c:pt idx="40">
                  <c:v>2300175</c:v>
                </c:pt>
                <c:pt idx="41">
                  <c:v>2245178</c:v>
                </c:pt>
                <c:pt idx="42">
                  <c:v>2236638</c:v>
                </c:pt>
                <c:pt idx="43">
                  <c:v>2204488</c:v>
                </c:pt>
                <c:pt idx="44">
                  <c:v>2194782</c:v>
                </c:pt>
                <c:pt idx="45">
                  <c:v>2137907</c:v>
                </c:pt>
              </c:numCache>
            </c:numRef>
          </c:val>
          <c:smooth val="0"/>
        </c:ser>
        <c:marker val="1"/>
        <c:axId val="9886027"/>
        <c:axId val="21865380"/>
      </c:lineChart>
      <c:catAx>
        <c:axId val="9886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65380"/>
        <c:crosses val="autoZero"/>
        <c:auto val="1"/>
        <c:lblOffset val="100"/>
        <c:noMultiLvlLbl val="0"/>
      </c:catAx>
      <c:valAx>
        <c:axId val="21865380"/>
        <c:scaling>
          <c:orientation val="minMax"/>
          <c:max val="3000000"/>
          <c:min val="10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886027"/>
        <c:crossesAt val="1"/>
        <c:crossBetween val="midCat"/>
        <c:dispUnits>
          <c:builtInUnit val="thousands"/>
        </c:dispUnits>
        <c:majorUnit val="200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75"/>
          <c:y val="0.5905"/>
          <c:w val="0.23575"/>
          <c:h val="0.21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一日最大給水量（千m3/日）</a:t>
            </a:r>
          </a:p>
        </c:rich>
      </c:tx>
      <c:layout>
        <c:manualLayout>
          <c:xMode val="factor"/>
          <c:yMode val="factor"/>
          <c:x val="0"/>
          <c:y val="-0.004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"/>
          <c:y val="0.144"/>
          <c:w val="0.8577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'元データ（印刷不要）'!$N$1</c:f>
              <c:strCache>
                <c:ptCount val="1"/>
                <c:pt idx="0">
                  <c:v>簡易水道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'元データ（印刷不要）'!$M$2:$M$47</c:f>
              <c:strCache>
                <c:ptCount val="4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</c:strCache>
            </c:strRef>
          </c:cat>
          <c:val>
            <c:numRef>
              <c:f>'元データ（印刷不要）'!$N$2:$N$47</c:f>
              <c:numCache>
                <c:ptCount val="46"/>
                <c:pt idx="0">
                  <c:v>52184</c:v>
                </c:pt>
                <c:pt idx="1">
                  <c:v>46571</c:v>
                </c:pt>
                <c:pt idx="2">
                  <c:v>67921</c:v>
                </c:pt>
                <c:pt idx="3">
                  <c:v>73142</c:v>
                </c:pt>
                <c:pt idx="4">
                  <c:v>71084</c:v>
                </c:pt>
                <c:pt idx="5">
                  <c:v>63317</c:v>
                </c:pt>
                <c:pt idx="6">
                  <c:v>59374</c:v>
                </c:pt>
                <c:pt idx="7">
                  <c:v>64112</c:v>
                </c:pt>
                <c:pt idx="8">
                  <c:v>74820</c:v>
                </c:pt>
                <c:pt idx="9">
                  <c:v>85211</c:v>
                </c:pt>
                <c:pt idx="10">
                  <c:v>81272</c:v>
                </c:pt>
                <c:pt idx="11">
                  <c:v>95331</c:v>
                </c:pt>
                <c:pt idx="12">
                  <c:v>95423</c:v>
                </c:pt>
                <c:pt idx="13">
                  <c:v>87025</c:v>
                </c:pt>
                <c:pt idx="14">
                  <c:v>80309</c:v>
                </c:pt>
                <c:pt idx="15">
                  <c:v>84117</c:v>
                </c:pt>
                <c:pt idx="16">
                  <c:v>82268</c:v>
                </c:pt>
                <c:pt idx="17">
                  <c:v>85624</c:v>
                </c:pt>
                <c:pt idx="18">
                  <c:v>81910</c:v>
                </c:pt>
                <c:pt idx="19">
                  <c:v>86584</c:v>
                </c:pt>
                <c:pt idx="20">
                  <c:v>91844</c:v>
                </c:pt>
                <c:pt idx="21">
                  <c:v>86260</c:v>
                </c:pt>
                <c:pt idx="22">
                  <c:v>90762</c:v>
                </c:pt>
                <c:pt idx="23">
                  <c:v>88348</c:v>
                </c:pt>
                <c:pt idx="24">
                  <c:v>92495</c:v>
                </c:pt>
                <c:pt idx="25">
                  <c:v>101446</c:v>
                </c:pt>
                <c:pt idx="26">
                  <c:v>102857</c:v>
                </c:pt>
                <c:pt idx="27">
                  <c:v>103146</c:v>
                </c:pt>
                <c:pt idx="28">
                  <c:v>103731</c:v>
                </c:pt>
                <c:pt idx="29">
                  <c:v>107110</c:v>
                </c:pt>
                <c:pt idx="30">
                  <c:v>108454</c:v>
                </c:pt>
                <c:pt idx="31">
                  <c:v>114674</c:v>
                </c:pt>
                <c:pt idx="32">
                  <c:v>110390</c:v>
                </c:pt>
                <c:pt idx="33">
                  <c:v>102846</c:v>
                </c:pt>
                <c:pt idx="34">
                  <c:v>106380</c:v>
                </c:pt>
                <c:pt idx="35">
                  <c:v>103047</c:v>
                </c:pt>
                <c:pt idx="36">
                  <c:v>105264</c:v>
                </c:pt>
                <c:pt idx="37">
                  <c:v>103512</c:v>
                </c:pt>
                <c:pt idx="38">
                  <c:v>100207</c:v>
                </c:pt>
                <c:pt idx="39">
                  <c:v>96302</c:v>
                </c:pt>
                <c:pt idx="40">
                  <c:v>95017</c:v>
                </c:pt>
                <c:pt idx="41">
                  <c:v>92072</c:v>
                </c:pt>
                <c:pt idx="42">
                  <c:v>87251</c:v>
                </c:pt>
                <c:pt idx="43">
                  <c:v>76753</c:v>
                </c:pt>
                <c:pt idx="44">
                  <c:v>73385</c:v>
                </c:pt>
                <c:pt idx="45">
                  <c:v>69960</c:v>
                </c:pt>
              </c:numCache>
            </c:numRef>
          </c:val>
          <c:smooth val="0"/>
        </c:ser>
        <c:marker val="1"/>
        <c:axId val="62570693"/>
        <c:axId val="26265326"/>
      </c:lineChart>
      <c:catAx>
        <c:axId val="62570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65326"/>
        <c:crosses val="autoZero"/>
        <c:auto val="1"/>
        <c:lblOffset val="100"/>
        <c:noMultiLvlLbl val="0"/>
      </c:catAx>
      <c:valAx>
        <c:axId val="26265326"/>
        <c:scaling>
          <c:orientation val="minMax"/>
          <c:max val="120000"/>
          <c:min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570693"/>
        <c:crossesAt val="1"/>
        <c:crossBetween val="midCat"/>
        <c:dispUnits>
          <c:builtInUnit val="thousands"/>
        </c:dispUnits>
        <c:majorUnit val="10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08"/>
          <c:y val="0.6235"/>
          <c:w val="0.23175"/>
          <c:h val="0.159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142875</xdr:rowOff>
    </xdr:from>
    <xdr:to>
      <xdr:col>10</xdr:col>
      <xdr:colOff>28575</xdr:colOff>
      <xdr:row>59</xdr:row>
      <xdr:rowOff>19050</xdr:rowOff>
    </xdr:to>
    <xdr:graphicFrame>
      <xdr:nvGraphicFramePr>
        <xdr:cNvPr id="1" name="Chart 5"/>
        <xdr:cNvGraphicFramePr/>
      </xdr:nvGraphicFramePr>
      <xdr:xfrm>
        <a:off x="0" y="4600575"/>
        <a:ext cx="68865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523875</xdr:colOff>
      <xdr:row>25</xdr:row>
      <xdr:rowOff>28575</xdr:rowOff>
    </xdr:to>
    <xdr:graphicFrame>
      <xdr:nvGraphicFramePr>
        <xdr:cNvPr id="2" name="Chart 6"/>
        <xdr:cNvGraphicFramePr/>
      </xdr:nvGraphicFramePr>
      <xdr:xfrm>
        <a:off x="0" y="0"/>
        <a:ext cx="6696075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114300</xdr:rowOff>
    </xdr:from>
    <xdr:to>
      <xdr:col>6</xdr:col>
      <xdr:colOff>676275</xdr:colOff>
      <xdr:row>35</xdr:row>
      <xdr:rowOff>66675</xdr:rowOff>
    </xdr:to>
    <xdr:graphicFrame>
      <xdr:nvGraphicFramePr>
        <xdr:cNvPr id="1" name="Chart 15"/>
        <xdr:cNvGraphicFramePr/>
      </xdr:nvGraphicFramePr>
      <xdr:xfrm>
        <a:off x="0" y="3028950"/>
        <a:ext cx="47910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657225</xdr:colOff>
      <xdr:row>0</xdr:row>
      <xdr:rowOff>0</xdr:rowOff>
    </xdr:to>
    <xdr:graphicFrame>
      <xdr:nvGraphicFramePr>
        <xdr:cNvPr id="2" name="Chart 1"/>
        <xdr:cNvGraphicFramePr/>
      </xdr:nvGraphicFramePr>
      <xdr:xfrm>
        <a:off x="0" y="0"/>
        <a:ext cx="5457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142875</xdr:rowOff>
    </xdr:from>
    <xdr:to>
      <xdr:col>6</xdr:col>
      <xdr:colOff>523875</xdr:colOff>
      <xdr:row>18</xdr:row>
      <xdr:rowOff>0</xdr:rowOff>
    </xdr:to>
    <xdr:graphicFrame>
      <xdr:nvGraphicFramePr>
        <xdr:cNvPr id="3" name="Chart 14"/>
        <xdr:cNvGraphicFramePr/>
      </xdr:nvGraphicFramePr>
      <xdr:xfrm>
        <a:off x="0" y="142875"/>
        <a:ext cx="4638675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304800</xdr:colOff>
      <xdr:row>0</xdr:row>
      <xdr:rowOff>142875</xdr:rowOff>
    </xdr:from>
    <xdr:to>
      <xdr:col>13</xdr:col>
      <xdr:colOff>600075</xdr:colOff>
      <xdr:row>17</xdr:row>
      <xdr:rowOff>104775</xdr:rowOff>
    </xdr:to>
    <xdr:graphicFrame>
      <xdr:nvGraphicFramePr>
        <xdr:cNvPr id="4" name="Chart 16"/>
        <xdr:cNvGraphicFramePr/>
      </xdr:nvGraphicFramePr>
      <xdr:xfrm>
        <a:off x="4419600" y="142875"/>
        <a:ext cx="5095875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581025</xdr:colOff>
      <xdr:row>17</xdr:row>
      <xdr:rowOff>66675</xdr:rowOff>
    </xdr:from>
    <xdr:to>
      <xdr:col>14</xdr:col>
      <xdr:colOff>114300</xdr:colOff>
      <xdr:row>35</xdr:row>
      <xdr:rowOff>0</xdr:rowOff>
    </xdr:to>
    <xdr:graphicFrame>
      <xdr:nvGraphicFramePr>
        <xdr:cNvPr id="5" name="Chart 17"/>
        <xdr:cNvGraphicFramePr/>
      </xdr:nvGraphicFramePr>
      <xdr:xfrm>
        <a:off x="4695825" y="2981325"/>
        <a:ext cx="5019675" cy="3019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40</xdr:row>
      <xdr:rowOff>0</xdr:rowOff>
    </xdr:from>
    <xdr:to>
      <xdr:col>3</xdr:col>
      <xdr:colOff>142875</xdr:colOff>
      <xdr:row>40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52650" y="1358265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40</xdr:row>
      <xdr:rowOff>0</xdr:rowOff>
    </xdr:from>
    <xdr:to>
      <xdr:col>3</xdr:col>
      <xdr:colOff>142875</xdr:colOff>
      <xdr:row>40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2152650" y="1358265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40</xdr:row>
      <xdr:rowOff>0</xdr:rowOff>
    </xdr:from>
    <xdr:to>
      <xdr:col>3</xdr:col>
      <xdr:colOff>142875</xdr:colOff>
      <xdr:row>40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2152650" y="1358265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oleObject" Target="../embeddings/oleObject_2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workbookViewId="0" topLeftCell="A1">
      <pane ySplit="1" topLeftCell="BM29" activePane="bottomLeft" state="frozen"/>
      <selection pane="topLeft" activeCell="A1" sqref="A1"/>
      <selection pane="bottomLeft" activeCell="L54" sqref="L54"/>
    </sheetView>
  </sheetViews>
  <sheetFormatPr defaultColWidth="9.00390625" defaultRowHeight="13.5"/>
  <sheetData>
    <row r="1" spans="1:14" s="252" customFormat="1" ht="27" customHeight="1">
      <c r="A1" s="252" t="s">
        <v>1429</v>
      </c>
      <c r="B1" s="252" t="s">
        <v>222</v>
      </c>
      <c r="C1" s="252" t="s">
        <v>1431</v>
      </c>
      <c r="D1" s="252" t="s">
        <v>1433</v>
      </c>
      <c r="E1" s="252" t="s">
        <v>1434</v>
      </c>
      <c r="F1" s="252" t="s">
        <v>1435</v>
      </c>
      <c r="G1" s="252" t="s">
        <v>79</v>
      </c>
      <c r="H1" s="252" t="s">
        <v>1434</v>
      </c>
      <c r="I1" s="252" t="s">
        <v>79</v>
      </c>
      <c r="J1" s="252" t="s">
        <v>1435</v>
      </c>
      <c r="K1" s="252" t="s">
        <v>1436</v>
      </c>
      <c r="L1" s="252" t="s">
        <v>1434</v>
      </c>
      <c r="M1" s="252" t="s">
        <v>1436</v>
      </c>
      <c r="N1" s="252" t="s">
        <v>1435</v>
      </c>
    </row>
    <row r="2" spans="1:14" ht="13.5">
      <c r="A2">
        <v>39</v>
      </c>
      <c r="B2">
        <v>79.73</v>
      </c>
      <c r="C2">
        <v>66.7</v>
      </c>
      <c r="D2">
        <v>39</v>
      </c>
      <c r="E2">
        <v>378</v>
      </c>
      <c r="F2">
        <v>184</v>
      </c>
      <c r="G2">
        <v>39</v>
      </c>
      <c r="H2">
        <v>326806</v>
      </c>
      <c r="I2">
        <v>39</v>
      </c>
      <c r="J2">
        <v>13333</v>
      </c>
      <c r="K2">
        <v>39</v>
      </c>
      <c r="L2">
        <v>1135280</v>
      </c>
      <c r="M2">
        <v>39</v>
      </c>
      <c r="N2">
        <v>52184</v>
      </c>
    </row>
    <row r="3" spans="1:14" ht="13.5">
      <c r="A3">
        <v>40</v>
      </c>
      <c r="B3">
        <v>82.08</v>
      </c>
      <c r="C3">
        <v>69.4</v>
      </c>
      <c r="D3">
        <v>40</v>
      </c>
      <c r="E3">
        <v>370</v>
      </c>
      <c r="F3">
        <v>158</v>
      </c>
      <c r="G3">
        <v>40</v>
      </c>
      <c r="H3">
        <v>335299</v>
      </c>
      <c r="I3">
        <v>40</v>
      </c>
      <c r="J3">
        <v>11899</v>
      </c>
      <c r="K3">
        <v>40</v>
      </c>
      <c r="L3">
        <v>1176575</v>
      </c>
      <c r="M3">
        <v>40</v>
      </c>
      <c r="N3">
        <v>46571</v>
      </c>
    </row>
    <row r="4" spans="1:14" ht="13.5">
      <c r="A4">
        <v>41</v>
      </c>
      <c r="B4">
        <v>84.29</v>
      </c>
      <c r="C4">
        <v>72.2</v>
      </c>
      <c r="D4">
        <v>41</v>
      </c>
      <c r="E4">
        <v>394</v>
      </c>
      <c r="F4">
        <v>232</v>
      </c>
      <c r="G4">
        <v>41</v>
      </c>
      <c r="H4">
        <v>367374</v>
      </c>
      <c r="I4">
        <v>41</v>
      </c>
      <c r="J4">
        <v>17353</v>
      </c>
      <c r="K4">
        <v>41</v>
      </c>
      <c r="L4">
        <v>1314306</v>
      </c>
      <c r="M4">
        <v>41</v>
      </c>
      <c r="N4">
        <v>67921</v>
      </c>
    </row>
    <row r="5" spans="1:14" ht="13.5">
      <c r="A5">
        <v>42</v>
      </c>
      <c r="B5">
        <v>86.7</v>
      </c>
      <c r="C5">
        <v>74.7</v>
      </c>
      <c r="D5">
        <v>42</v>
      </c>
      <c r="E5">
        <v>396</v>
      </c>
      <c r="F5">
        <v>248</v>
      </c>
      <c r="G5">
        <v>42</v>
      </c>
      <c r="H5">
        <v>393634</v>
      </c>
      <c r="I5">
        <v>42</v>
      </c>
      <c r="J5">
        <v>18687</v>
      </c>
      <c r="K5">
        <v>42</v>
      </c>
      <c r="L5">
        <v>1383237</v>
      </c>
      <c r="M5">
        <v>42</v>
      </c>
      <c r="N5">
        <v>73142</v>
      </c>
    </row>
    <row r="6" spans="1:14" ht="13.5">
      <c r="A6">
        <v>43</v>
      </c>
      <c r="B6">
        <v>88.48</v>
      </c>
      <c r="C6">
        <v>76.9</v>
      </c>
      <c r="D6">
        <v>43</v>
      </c>
      <c r="E6">
        <v>398</v>
      </c>
      <c r="F6">
        <v>229</v>
      </c>
      <c r="G6">
        <v>43</v>
      </c>
      <c r="H6">
        <v>407977</v>
      </c>
      <c r="I6">
        <v>43</v>
      </c>
      <c r="J6">
        <v>15560</v>
      </c>
      <c r="K6">
        <v>43</v>
      </c>
      <c r="L6">
        <v>1443233</v>
      </c>
      <c r="M6">
        <v>43</v>
      </c>
      <c r="N6">
        <v>71084</v>
      </c>
    </row>
    <row r="7" spans="1:14" ht="13.5">
      <c r="A7">
        <v>44</v>
      </c>
      <c r="B7">
        <v>90.62</v>
      </c>
      <c r="C7">
        <v>79</v>
      </c>
      <c r="D7">
        <v>44</v>
      </c>
      <c r="E7">
        <v>413</v>
      </c>
      <c r="F7">
        <v>209</v>
      </c>
      <c r="G7">
        <v>44</v>
      </c>
      <c r="H7">
        <v>453655</v>
      </c>
      <c r="I7">
        <v>44</v>
      </c>
      <c r="J7">
        <v>16684</v>
      </c>
      <c r="K7">
        <v>44</v>
      </c>
      <c r="L7">
        <v>1570690</v>
      </c>
      <c r="M7">
        <v>44</v>
      </c>
      <c r="N7">
        <v>63317</v>
      </c>
    </row>
    <row r="8" spans="1:14" ht="13.5">
      <c r="A8">
        <v>45</v>
      </c>
      <c r="B8">
        <v>91.41</v>
      </c>
      <c r="C8">
        <v>80.8</v>
      </c>
      <c r="D8">
        <v>45</v>
      </c>
      <c r="E8">
        <v>448</v>
      </c>
      <c r="F8">
        <v>211</v>
      </c>
      <c r="G8">
        <v>45</v>
      </c>
      <c r="H8">
        <v>489689</v>
      </c>
      <c r="I8">
        <v>45</v>
      </c>
      <c r="J8">
        <v>17072</v>
      </c>
      <c r="K8">
        <v>45</v>
      </c>
      <c r="L8">
        <v>1758778</v>
      </c>
      <c r="M8">
        <v>45</v>
      </c>
      <c r="N8">
        <v>59374</v>
      </c>
    </row>
    <row r="9" spans="1:14" ht="13.5">
      <c r="A9">
        <v>46</v>
      </c>
      <c r="B9">
        <v>93.48</v>
      </c>
      <c r="C9">
        <v>82.7</v>
      </c>
      <c r="D9">
        <v>46</v>
      </c>
      <c r="E9">
        <v>443</v>
      </c>
      <c r="F9">
        <v>228</v>
      </c>
      <c r="G9">
        <v>46</v>
      </c>
      <c r="H9">
        <v>516983</v>
      </c>
      <c r="I9">
        <v>46</v>
      </c>
      <c r="J9">
        <v>17340</v>
      </c>
      <c r="K9">
        <v>46</v>
      </c>
      <c r="L9">
        <v>1817173</v>
      </c>
      <c r="M9">
        <v>46</v>
      </c>
      <c r="N9">
        <v>64112</v>
      </c>
    </row>
    <row r="10" spans="1:14" ht="13.5">
      <c r="A10">
        <v>47</v>
      </c>
      <c r="B10">
        <v>94.12</v>
      </c>
      <c r="C10">
        <v>84.3</v>
      </c>
      <c r="D10">
        <v>47</v>
      </c>
      <c r="E10">
        <v>468</v>
      </c>
      <c r="F10">
        <v>251</v>
      </c>
      <c r="G10">
        <v>47</v>
      </c>
      <c r="H10">
        <v>552264</v>
      </c>
      <c r="I10">
        <v>47</v>
      </c>
      <c r="J10">
        <v>18698</v>
      </c>
      <c r="K10">
        <v>47</v>
      </c>
      <c r="L10">
        <v>1957262</v>
      </c>
      <c r="M10">
        <v>47</v>
      </c>
      <c r="N10">
        <v>74820</v>
      </c>
    </row>
    <row r="11" spans="1:14" ht="13.5">
      <c r="A11">
        <v>48</v>
      </c>
      <c r="B11">
        <v>94.54</v>
      </c>
      <c r="C11">
        <v>85.4</v>
      </c>
      <c r="D11">
        <v>48</v>
      </c>
      <c r="E11">
        <v>473</v>
      </c>
      <c r="F11">
        <v>271</v>
      </c>
      <c r="G11">
        <v>48</v>
      </c>
      <c r="H11">
        <v>571268</v>
      </c>
      <c r="I11">
        <v>48</v>
      </c>
      <c r="J11">
        <v>22749</v>
      </c>
      <c r="K11">
        <v>48</v>
      </c>
      <c r="L11">
        <v>2019497</v>
      </c>
      <c r="M11">
        <v>48</v>
      </c>
      <c r="N11">
        <v>85211</v>
      </c>
    </row>
    <row r="12" spans="1:14" ht="13.5">
      <c r="A12">
        <v>49</v>
      </c>
      <c r="B12">
        <v>95.34</v>
      </c>
      <c r="C12">
        <v>86.7</v>
      </c>
      <c r="D12">
        <v>49</v>
      </c>
      <c r="E12">
        <v>470</v>
      </c>
      <c r="F12">
        <v>263</v>
      </c>
      <c r="G12">
        <v>49</v>
      </c>
      <c r="H12">
        <v>574576</v>
      </c>
      <c r="I12">
        <v>49</v>
      </c>
      <c r="J12">
        <v>22057</v>
      </c>
      <c r="K12">
        <v>49</v>
      </c>
      <c r="L12">
        <v>2055950</v>
      </c>
      <c r="M12">
        <v>49</v>
      </c>
      <c r="N12">
        <v>81272</v>
      </c>
    </row>
    <row r="13" spans="1:14" ht="13.5">
      <c r="A13">
        <v>50</v>
      </c>
      <c r="B13">
        <v>96.15</v>
      </c>
      <c r="C13">
        <v>87.6</v>
      </c>
      <c r="D13">
        <v>50</v>
      </c>
      <c r="E13">
        <v>484</v>
      </c>
      <c r="F13">
        <v>290</v>
      </c>
      <c r="G13">
        <v>50</v>
      </c>
      <c r="H13">
        <v>606908</v>
      </c>
      <c r="I13">
        <v>50</v>
      </c>
      <c r="J13">
        <v>24501</v>
      </c>
      <c r="K13">
        <v>50</v>
      </c>
      <c r="L13">
        <v>2149801</v>
      </c>
      <c r="M13">
        <v>50</v>
      </c>
      <c r="N13">
        <v>95331</v>
      </c>
    </row>
    <row r="14" spans="1:14" ht="13.5">
      <c r="A14">
        <v>51</v>
      </c>
      <c r="B14">
        <v>96.61</v>
      </c>
      <c r="C14">
        <v>88.6</v>
      </c>
      <c r="D14">
        <v>51</v>
      </c>
      <c r="E14">
        <v>469</v>
      </c>
      <c r="F14">
        <v>282</v>
      </c>
      <c r="G14">
        <v>51</v>
      </c>
      <c r="H14">
        <v>613937</v>
      </c>
      <c r="I14">
        <v>51</v>
      </c>
      <c r="J14">
        <v>25507</v>
      </c>
      <c r="K14">
        <v>51</v>
      </c>
      <c r="L14">
        <v>2114397</v>
      </c>
      <c r="M14">
        <v>51</v>
      </c>
      <c r="N14">
        <v>95423</v>
      </c>
    </row>
    <row r="15" spans="1:14" ht="13.5">
      <c r="A15">
        <v>52</v>
      </c>
      <c r="B15">
        <v>97.03</v>
      </c>
      <c r="C15">
        <v>89.4</v>
      </c>
      <c r="D15">
        <v>52</v>
      </c>
      <c r="E15">
        <v>493</v>
      </c>
      <c r="F15">
        <v>276</v>
      </c>
      <c r="G15">
        <v>52</v>
      </c>
      <c r="H15">
        <v>628436</v>
      </c>
      <c r="I15">
        <v>52</v>
      </c>
      <c r="J15">
        <v>24182</v>
      </c>
      <c r="K15">
        <v>52</v>
      </c>
      <c r="L15">
        <v>2260913</v>
      </c>
      <c r="M15">
        <v>52</v>
      </c>
      <c r="N15">
        <v>87025</v>
      </c>
    </row>
    <row r="16" spans="1:14" ht="13.5">
      <c r="A16">
        <v>53</v>
      </c>
      <c r="B16">
        <v>97.48</v>
      </c>
      <c r="C16">
        <v>90.3</v>
      </c>
      <c r="D16">
        <v>53</v>
      </c>
      <c r="E16">
        <v>478</v>
      </c>
      <c r="F16">
        <v>267</v>
      </c>
      <c r="G16">
        <v>53</v>
      </c>
      <c r="H16">
        <v>649479</v>
      </c>
      <c r="I16">
        <v>53</v>
      </c>
      <c r="J16">
        <v>22469</v>
      </c>
      <c r="K16">
        <v>53</v>
      </c>
      <c r="L16">
        <v>2226041</v>
      </c>
      <c r="M16">
        <v>53</v>
      </c>
      <c r="N16">
        <v>80309</v>
      </c>
    </row>
    <row r="17" spans="1:14" ht="13.5">
      <c r="A17">
        <v>54</v>
      </c>
      <c r="B17">
        <v>97.74</v>
      </c>
      <c r="C17">
        <v>91</v>
      </c>
      <c r="D17">
        <v>54</v>
      </c>
      <c r="E17">
        <v>478</v>
      </c>
      <c r="F17">
        <v>281</v>
      </c>
      <c r="G17">
        <v>54</v>
      </c>
      <c r="H17">
        <v>652165</v>
      </c>
      <c r="I17">
        <v>54</v>
      </c>
      <c r="J17">
        <v>23687</v>
      </c>
      <c r="K17">
        <v>54</v>
      </c>
      <c r="L17">
        <v>2245384</v>
      </c>
      <c r="M17">
        <v>54</v>
      </c>
      <c r="N17">
        <v>84117</v>
      </c>
    </row>
    <row r="18" spans="1:14" ht="13.5">
      <c r="A18">
        <v>55</v>
      </c>
      <c r="B18">
        <v>98.15</v>
      </c>
      <c r="C18">
        <v>91.5</v>
      </c>
      <c r="D18">
        <v>55</v>
      </c>
      <c r="E18">
        <v>467</v>
      </c>
      <c r="F18">
        <v>275</v>
      </c>
      <c r="G18">
        <v>55</v>
      </c>
      <c r="H18">
        <v>640724</v>
      </c>
      <c r="I18">
        <v>55</v>
      </c>
      <c r="J18">
        <v>23025</v>
      </c>
      <c r="K18">
        <v>55</v>
      </c>
      <c r="L18">
        <v>2212645</v>
      </c>
      <c r="M18">
        <v>55</v>
      </c>
      <c r="N18">
        <v>82268</v>
      </c>
    </row>
    <row r="19" spans="1:14" ht="13.5">
      <c r="A19">
        <v>56</v>
      </c>
      <c r="B19">
        <v>98.33</v>
      </c>
      <c r="C19">
        <v>91.9</v>
      </c>
      <c r="D19">
        <v>56</v>
      </c>
      <c r="E19">
        <v>490</v>
      </c>
      <c r="F19">
        <v>301</v>
      </c>
      <c r="G19">
        <v>56</v>
      </c>
      <c r="H19">
        <v>661425</v>
      </c>
      <c r="I19">
        <v>56</v>
      </c>
      <c r="J19">
        <v>22539</v>
      </c>
      <c r="K19">
        <v>56</v>
      </c>
      <c r="L19">
        <v>2341083</v>
      </c>
      <c r="M19">
        <v>56</v>
      </c>
      <c r="N19">
        <v>85624</v>
      </c>
    </row>
    <row r="20" spans="1:14" ht="13.5">
      <c r="A20">
        <v>57</v>
      </c>
      <c r="B20">
        <v>98.55</v>
      </c>
      <c r="C20">
        <v>92.2</v>
      </c>
      <c r="D20">
        <v>57</v>
      </c>
      <c r="E20">
        <v>465</v>
      </c>
      <c r="F20">
        <v>289</v>
      </c>
      <c r="G20">
        <v>57</v>
      </c>
      <c r="H20">
        <v>657540</v>
      </c>
      <c r="I20">
        <v>57</v>
      </c>
      <c r="J20">
        <v>22656</v>
      </c>
      <c r="K20">
        <v>57</v>
      </c>
      <c r="L20">
        <v>2241393</v>
      </c>
      <c r="M20">
        <v>57</v>
      </c>
      <c r="N20">
        <v>81910</v>
      </c>
    </row>
    <row r="21" spans="1:14" ht="13.5">
      <c r="A21">
        <v>58</v>
      </c>
      <c r="B21">
        <v>98.69</v>
      </c>
      <c r="C21">
        <v>92.6</v>
      </c>
      <c r="D21">
        <v>58</v>
      </c>
      <c r="E21">
        <v>492</v>
      </c>
      <c r="F21">
        <v>309</v>
      </c>
      <c r="G21">
        <v>58</v>
      </c>
      <c r="H21">
        <v>684687</v>
      </c>
      <c r="I21">
        <v>58</v>
      </c>
      <c r="J21">
        <v>23662</v>
      </c>
      <c r="K21">
        <v>58</v>
      </c>
      <c r="L21">
        <v>2391909</v>
      </c>
      <c r="M21">
        <v>58</v>
      </c>
      <c r="N21">
        <v>86584</v>
      </c>
    </row>
    <row r="22" spans="1:14" ht="13.5">
      <c r="A22">
        <v>59</v>
      </c>
      <c r="B22">
        <v>98.81</v>
      </c>
      <c r="C22">
        <v>93.1</v>
      </c>
      <c r="D22">
        <v>59</v>
      </c>
      <c r="E22">
        <v>483</v>
      </c>
      <c r="F22">
        <v>330</v>
      </c>
      <c r="G22">
        <v>59</v>
      </c>
      <c r="H22">
        <v>688187</v>
      </c>
      <c r="I22">
        <v>59</v>
      </c>
      <c r="J22">
        <v>24315</v>
      </c>
      <c r="K22">
        <v>59</v>
      </c>
      <c r="L22">
        <v>2368682</v>
      </c>
      <c r="M22">
        <v>59</v>
      </c>
      <c r="N22">
        <v>91844</v>
      </c>
    </row>
    <row r="23" spans="1:14" ht="13.5">
      <c r="A23">
        <v>60</v>
      </c>
      <c r="B23">
        <v>98.82</v>
      </c>
      <c r="C23">
        <v>93.3</v>
      </c>
      <c r="D23">
        <v>60</v>
      </c>
      <c r="E23">
        <v>481</v>
      </c>
      <c r="F23">
        <v>322</v>
      </c>
      <c r="G23">
        <v>60</v>
      </c>
      <c r="H23">
        <v>684501</v>
      </c>
      <c r="I23">
        <v>60</v>
      </c>
      <c r="J23">
        <v>22318</v>
      </c>
      <c r="K23">
        <v>60</v>
      </c>
      <c r="L23">
        <v>2375479</v>
      </c>
      <c r="M23">
        <v>60</v>
      </c>
      <c r="N23">
        <v>86260</v>
      </c>
    </row>
    <row r="24" spans="1:14" ht="13.5">
      <c r="A24">
        <v>61</v>
      </c>
      <c r="B24">
        <v>98.83</v>
      </c>
      <c r="C24">
        <v>93.6</v>
      </c>
      <c r="D24">
        <v>61</v>
      </c>
      <c r="E24">
        <v>474</v>
      </c>
      <c r="F24">
        <v>345</v>
      </c>
      <c r="G24">
        <v>61</v>
      </c>
      <c r="H24">
        <v>681973</v>
      </c>
      <c r="I24">
        <v>61</v>
      </c>
      <c r="J24">
        <v>22883</v>
      </c>
      <c r="K24">
        <v>61</v>
      </c>
      <c r="L24">
        <v>2353351</v>
      </c>
      <c r="M24">
        <v>61</v>
      </c>
      <c r="N24">
        <v>90762</v>
      </c>
    </row>
    <row r="25" spans="1:14" ht="13.5">
      <c r="A25">
        <v>62</v>
      </c>
      <c r="B25">
        <v>98.91</v>
      </c>
      <c r="C25">
        <v>93.9</v>
      </c>
      <c r="D25">
        <v>62</v>
      </c>
      <c r="E25">
        <v>462</v>
      </c>
      <c r="F25">
        <v>341</v>
      </c>
      <c r="G25">
        <v>62</v>
      </c>
      <c r="H25">
        <v>690412</v>
      </c>
      <c r="I25">
        <v>62</v>
      </c>
      <c r="J25">
        <v>23819</v>
      </c>
      <c r="K25">
        <v>62</v>
      </c>
      <c r="L25">
        <v>2306278</v>
      </c>
      <c r="M25">
        <v>62</v>
      </c>
      <c r="N25">
        <v>88348</v>
      </c>
    </row>
    <row r="26" spans="1:14" ht="13.5">
      <c r="A26">
        <v>63</v>
      </c>
      <c r="B26">
        <v>99.03</v>
      </c>
      <c r="C26">
        <v>94.2</v>
      </c>
      <c r="D26">
        <v>63</v>
      </c>
      <c r="E26">
        <v>461</v>
      </c>
      <c r="F26">
        <v>353</v>
      </c>
      <c r="G26">
        <v>63</v>
      </c>
      <c r="H26">
        <v>699123</v>
      </c>
      <c r="I26">
        <v>63</v>
      </c>
      <c r="J26">
        <v>23984</v>
      </c>
      <c r="K26">
        <v>63</v>
      </c>
      <c r="L26">
        <v>2316924</v>
      </c>
      <c r="M26">
        <v>63</v>
      </c>
      <c r="N26">
        <v>92495</v>
      </c>
    </row>
    <row r="27" spans="1:14" ht="13.5">
      <c r="A27" s="2" t="s">
        <v>1432</v>
      </c>
      <c r="B27">
        <v>99.05</v>
      </c>
      <c r="C27">
        <v>94.4</v>
      </c>
      <c r="D27" s="2" t="s">
        <v>1432</v>
      </c>
      <c r="E27">
        <v>472</v>
      </c>
      <c r="F27">
        <v>391</v>
      </c>
      <c r="G27" s="2" t="s">
        <v>1432</v>
      </c>
      <c r="H27">
        <v>718791</v>
      </c>
      <c r="I27" s="2" t="s">
        <v>1432</v>
      </c>
      <c r="J27">
        <v>25659</v>
      </c>
      <c r="K27" s="2" t="s">
        <v>1432</v>
      </c>
      <c r="L27">
        <v>2388771</v>
      </c>
      <c r="M27" s="2" t="s">
        <v>1432</v>
      </c>
      <c r="N27">
        <v>101446</v>
      </c>
    </row>
    <row r="28" spans="1:14" ht="13.5">
      <c r="A28">
        <v>2</v>
      </c>
      <c r="B28">
        <v>99.19</v>
      </c>
      <c r="C28">
        <v>94.7</v>
      </c>
      <c r="D28">
        <v>2</v>
      </c>
      <c r="E28">
        <v>487</v>
      </c>
      <c r="F28">
        <v>400</v>
      </c>
      <c r="G28">
        <v>2</v>
      </c>
      <c r="H28">
        <v>738123</v>
      </c>
      <c r="I28">
        <v>2</v>
      </c>
      <c r="J28">
        <v>25851</v>
      </c>
      <c r="K28">
        <v>2</v>
      </c>
      <c r="L28">
        <v>2481058</v>
      </c>
      <c r="M28">
        <v>2</v>
      </c>
      <c r="N28">
        <v>102857</v>
      </c>
    </row>
    <row r="29" spans="1:14" ht="13.5">
      <c r="A29">
        <v>3</v>
      </c>
      <c r="B29">
        <v>99.26</v>
      </c>
      <c r="C29">
        <v>94.9</v>
      </c>
      <c r="D29">
        <v>3</v>
      </c>
      <c r="E29">
        <v>479</v>
      </c>
      <c r="F29">
        <v>402</v>
      </c>
      <c r="G29">
        <v>3</v>
      </c>
      <c r="H29">
        <v>740343</v>
      </c>
      <c r="I29">
        <v>3</v>
      </c>
      <c r="J29">
        <v>26393</v>
      </c>
      <c r="K29">
        <v>3</v>
      </c>
      <c r="L29">
        <v>2480327</v>
      </c>
      <c r="M29">
        <v>3</v>
      </c>
      <c r="N29">
        <v>103146</v>
      </c>
    </row>
    <row r="30" spans="1:14" ht="13.5">
      <c r="A30">
        <v>4</v>
      </c>
      <c r="B30">
        <v>99.31</v>
      </c>
      <c r="C30">
        <v>95.1</v>
      </c>
      <c r="D30">
        <v>4</v>
      </c>
      <c r="E30">
        <v>482</v>
      </c>
      <c r="F30">
        <v>409</v>
      </c>
      <c r="G30">
        <v>4</v>
      </c>
      <c r="H30">
        <v>746291</v>
      </c>
      <c r="I30">
        <v>4</v>
      </c>
      <c r="J30">
        <v>26500</v>
      </c>
      <c r="K30">
        <v>4</v>
      </c>
      <c r="L30">
        <v>2512300</v>
      </c>
      <c r="M30">
        <v>4</v>
      </c>
      <c r="N30">
        <v>103731</v>
      </c>
    </row>
    <row r="31" spans="1:14" ht="13.5">
      <c r="A31">
        <v>5</v>
      </c>
      <c r="B31">
        <v>99.31</v>
      </c>
      <c r="C31">
        <v>95.3</v>
      </c>
      <c r="D31">
        <v>5</v>
      </c>
      <c r="E31">
        <v>464</v>
      </c>
      <c r="F31">
        <v>430</v>
      </c>
      <c r="G31">
        <v>5</v>
      </c>
      <c r="H31">
        <v>743987</v>
      </c>
      <c r="I31">
        <v>5</v>
      </c>
      <c r="J31">
        <v>26617</v>
      </c>
      <c r="K31">
        <v>5</v>
      </c>
      <c r="L31">
        <v>2416696</v>
      </c>
      <c r="M31">
        <v>5</v>
      </c>
      <c r="N31">
        <v>107110</v>
      </c>
    </row>
    <row r="32" spans="1:44" ht="13.5">
      <c r="A32">
        <v>6</v>
      </c>
      <c r="B32">
        <v>99.38</v>
      </c>
      <c r="C32">
        <v>95.5</v>
      </c>
      <c r="D32">
        <v>6</v>
      </c>
      <c r="E32">
        <v>495</v>
      </c>
      <c r="F32">
        <v>434</v>
      </c>
      <c r="G32">
        <v>6</v>
      </c>
      <c r="H32">
        <v>754009</v>
      </c>
      <c r="I32">
        <v>6</v>
      </c>
      <c r="J32">
        <v>27585</v>
      </c>
      <c r="K32">
        <v>6</v>
      </c>
      <c r="L32">
        <v>2589947</v>
      </c>
      <c r="M32">
        <v>6</v>
      </c>
      <c r="N32">
        <v>108454</v>
      </c>
      <c r="AF32" s="1"/>
      <c r="AI32" s="1"/>
      <c r="AL32" s="1"/>
      <c r="AN32" s="1"/>
      <c r="AP32" s="1"/>
      <c r="AR32" s="1"/>
    </row>
    <row r="33" spans="1:14" ht="13.5">
      <c r="A33">
        <v>7</v>
      </c>
      <c r="B33">
        <v>99.36</v>
      </c>
      <c r="C33">
        <v>95.8</v>
      </c>
      <c r="D33">
        <v>7</v>
      </c>
      <c r="E33">
        <v>478</v>
      </c>
      <c r="F33">
        <v>459</v>
      </c>
      <c r="G33">
        <v>7</v>
      </c>
      <c r="H33">
        <v>737127</v>
      </c>
      <c r="I33">
        <v>7</v>
      </c>
      <c r="J33">
        <v>28396</v>
      </c>
      <c r="K33">
        <v>7</v>
      </c>
      <c r="L33">
        <v>2457173</v>
      </c>
      <c r="M33">
        <v>7</v>
      </c>
      <c r="N33">
        <v>114674</v>
      </c>
    </row>
    <row r="34" spans="1:14" ht="13.5">
      <c r="A34">
        <v>8</v>
      </c>
      <c r="B34">
        <v>99.42</v>
      </c>
      <c r="C34">
        <v>96</v>
      </c>
      <c r="D34">
        <v>8</v>
      </c>
      <c r="E34">
        <v>476</v>
      </c>
      <c r="F34">
        <v>456</v>
      </c>
      <c r="G34">
        <v>8</v>
      </c>
      <c r="H34">
        <v>745001</v>
      </c>
      <c r="I34">
        <v>8</v>
      </c>
      <c r="J34">
        <v>27974</v>
      </c>
      <c r="K34">
        <v>8</v>
      </c>
      <c r="L34">
        <v>2466237</v>
      </c>
      <c r="M34">
        <v>8</v>
      </c>
      <c r="N34">
        <v>110390</v>
      </c>
    </row>
    <row r="35" spans="1:14" ht="13.5">
      <c r="A35">
        <v>9</v>
      </c>
      <c r="B35">
        <v>99.47</v>
      </c>
      <c r="C35">
        <v>96.1</v>
      </c>
      <c r="D35">
        <v>9</v>
      </c>
      <c r="E35">
        <v>467</v>
      </c>
      <c r="F35">
        <v>446</v>
      </c>
      <c r="G35">
        <v>9</v>
      </c>
      <c r="H35">
        <v>747056</v>
      </c>
      <c r="I35">
        <v>9</v>
      </c>
      <c r="J35">
        <v>27122</v>
      </c>
      <c r="K35">
        <v>9</v>
      </c>
      <c r="L35">
        <v>2438296</v>
      </c>
      <c r="M35">
        <v>9</v>
      </c>
      <c r="N35">
        <v>102846</v>
      </c>
    </row>
    <row r="36" spans="1:14" ht="13.5">
      <c r="A36">
        <v>10</v>
      </c>
      <c r="B36">
        <v>99.52</v>
      </c>
      <c r="C36">
        <v>96.3</v>
      </c>
      <c r="D36">
        <v>10</v>
      </c>
      <c r="E36">
        <v>468</v>
      </c>
      <c r="F36">
        <v>466</v>
      </c>
      <c r="G36">
        <v>10</v>
      </c>
      <c r="H36">
        <v>747747</v>
      </c>
      <c r="I36">
        <v>10</v>
      </c>
      <c r="J36">
        <v>27667</v>
      </c>
      <c r="K36">
        <v>10</v>
      </c>
      <c r="L36">
        <v>2459317</v>
      </c>
      <c r="M36">
        <v>10</v>
      </c>
      <c r="N36">
        <v>106380</v>
      </c>
    </row>
    <row r="37" spans="1:14" ht="13.5">
      <c r="A37">
        <v>11</v>
      </c>
      <c r="B37">
        <v>99.59</v>
      </c>
      <c r="C37">
        <v>96.4</v>
      </c>
      <c r="D37">
        <v>11</v>
      </c>
      <c r="E37">
        <v>463</v>
      </c>
      <c r="F37">
        <v>470</v>
      </c>
      <c r="G37">
        <v>11</v>
      </c>
      <c r="H37">
        <v>741330</v>
      </c>
      <c r="I37">
        <v>11</v>
      </c>
      <c r="J37">
        <v>26730</v>
      </c>
      <c r="K37">
        <v>11</v>
      </c>
      <c r="L37">
        <v>2455467</v>
      </c>
      <c r="M37">
        <v>11</v>
      </c>
      <c r="N37">
        <v>103047</v>
      </c>
    </row>
    <row r="38" spans="1:14" ht="13.5">
      <c r="A38">
        <v>12</v>
      </c>
      <c r="B38">
        <v>99.64</v>
      </c>
      <c r="C38">
        <v>96.6</v>
      </c>
      <c r="D38">
        <v>12</v>
      </c>
      <c r="E38">
        <v>450</v>
      </c>
      <c r="F38">
        <v>505</v>
      </c>
      <c r="G38">
        <v>12</v>
      </c>
      <c r="H38">
        <v>738179</v>
      </c>
      <c r="I38">
        <v>12</v>
      </c>
      <c r="J38">
        <v>25928</v>
      </c>
      <c r="K38">
        <v>12</v>
      </c>
      <c r="L38">
        <v>2394070</v>
      </c>
      <c r="M38">
        <v>12</v>
      </c>
      <c r="N38">
        <v>105264</v>
      </c>
    </row>
    <row r="39" spans="1:14" ht="13.5">
      <c r="A39">
        <v>13</v>
      </c>
      <c r="B39">
        <v>99.69</v>
      </c>
      <c r="C39" s="3">
        <v>96.7</v>
      </c>
      <c r="D39">
        <v>13</v>
      </c>
      <c r="E39">
        <v>449</v>
      </c>
      <c r="F39">
        <v>498</v>
      </c>
      <c r="G39">
        <v>13</v>
      </c>
      <c r="H39">
        <v>729926</v>
      </c>
      <c r="I39">
        <v>13</v>
      </c>
      <c r="J39">
        <v>26488</v>
      </c>
      <c r="K39">
        <v>13</v>
      </c>
      <c r="L39">
        <v>2394738</v>
      </c>
      <c r="M39">
        <v>13</v>
      </c>
      <c r="N39">
        <v>103512</v>
      </c>
    </row>
    <row r="40" spans="1:14" ht="13.5">
      <c r="A40">
        <v>14</v>
      </c>
      <c r="B40">
        <v>99.72</v>
      </c>
      <c r="C40" s="3">
        <v>96.8</v>
      </c>
      <c r="D40">
        <v>14</v>
      </c>
      <c r="E40">
        <v>440</v>
      </c>
      <c r="F40">
        <v>494</v>
      </c>
      <c r="G40">
        <v>14</v>
      </c>
      <c r="H40">
        <v>723852</v>
      </c>
      <c r="I40">
        <v>14</v>
      </c>
      <c r="J40">
        <v>25517</v>
      </c>
      <c r="K40">
        <v>14</v>
      </c>
      <c r="L40">
        <v>2357506</v>
      </c>
      <c r="M40">
        <v>14</v>
      </c>
      <c r="N40">
        <v>100207</v>
      </c>
    </row>
    <row r="41" spans="1:14" ht="13.5">
      <c r="A41">
        <v>15</v>
      </c>
      <c r="B41">
        <v>99.71</v>
      </c>
      <c r="C41" s="3">
        <v>96.9</v>
      </c>
      <c r="D41">
        <v>15</v>
      </c>
      <c r="E41">
        <v>425</v>
      </c>
      <c r="F41">
        <v>497</v>
      </c>
      <c r="G41">
        <v>15</v>
      </c>
      <c r="H41">
        <v>711214</v>
      </c>
      <c r="I41">
        <v>15</v>
      </c>
      <c r="J41">
        <v>24523</v>
      </c>
      <c r="K41">
        <v>15</v>
      </c>
      <c r="L41">
        <v>2279132</v>
      </c>
      <c r="M41">
        <v>15</v>
      </c>
      <c r="N41">
        <v>96302</v>
      </c>
    </row>
    <row r="42" spans="1:14" ht="13.5">
      <c r="A42">
        <v>16</v>
      </c>
      <c r="B42">
        <v>99.74</v>
      </c>
      <c r="C42" s="3">
        <v>97.1</v>
      </c>
      <c r="D42">
        <v>16</v>
      </c>
      <c r="E42">
        <v>428</v>
      </c>
      <c r="F42">
        <v>504</v>
      </c>
      <c r="G42">
        <v>16</v>
      </c>
      <c r="H42">
        <v>711260</v>
      </c>
      <c r="I42">
        <v>16</v>
      </c>
      <c r="J42">
        <v>23560</v>
      </c>
      <c r="K42">
        <v>16</v>
      </c>
      <c r="L42">
        <v>2300175</v>
      </c>
      <c r="M42">
        <v>16</v>
      </c>
      <c r="N42">
        <v>95017</v>
      </c>
    </row>
    <row r="43" spans="1:14" ht="13.5">
      <c r="A43">
        <v>17</v>
      </c>
      <c r="B43">
        <v>99.74</v>
      </c>
      <c r="C43" s="3">
        <v>97.2</v>
      </c>
      <c r="D43">
        <v>17</v>
      </c>
      <c r="E43">
        <v>416</v>
      </c>
      <c r="F43">
        <v>535</v>
      </c>
      <c r="G43">
        <v>17</v>
      </c>
      <c r="H43">
        <v>707826</v>
      </c>
      <c r="I43">
        <v>17</v>
      </c>
      <c r="J43">
        <v>22031</v>
      </c>
      <c r="K43">
        <v>17</v>
      </c>
      <c r="L43">
        <v>2245178</v>
      </c>
      <c r="M43">
        <v>17</v>
      </c>
      <c r="N43">
        <v>92072</v>
      </c>
    </row>
    <row r="44" spans="1:14" ht="13.5">
      <c r="A44">
        <v>18</v>
      </c>
      <c r="B44">
        <v>99.74</v>
      </c>
      <c r="C44" s="3">
        <v>97.3</v>
      </c>
      <c r="D44">
        <v>18</v>
      </c>
      <c r="E44">
        <v>414</v>
      </c>
      <c r="F44">
        <v>519</v>
      </c>
      <c r="G44">
        <v>18</v>
      </c>
      <c r="H44">
        <v>703694</v>
      </c>
      <c r="I44">
        <v>18</v>
      </c>
      <c r="J44">
        <v>21671</v>
      </c>
      <c r="K44">
        <v>18</v>
      </c>
      <c r="L44">
        <v>2236638</v>
      </c>
      <c r="M44">
        <v>18</v>
      </c>
      <c r="N44">
        <v>87251</v>
      </c>
    </row>
    <row r="45" spans="1:14" ht="13.5">
      <c r="A45">
        <v>19</v>
      </c>
      <c r="B45">
        <v>99.78</v>
      </c>
      <c r="C45" s="3">
        <v>97.4</v>
      </c>
      <c r="D45">
        <v>19</v>
      </c>
      <c r="E45">
        <v>407</v>
      </c>
      <c r="F45">
        <v>509</v>
      </c>
      <c r="G45">
        <v>19</v>
      </c>
      <c r="H45">
        <v>703990</v>
      </c>
      <c r="I45">
        <v>19</v>
      </c>
      <c r="J45">
        <v>19654</v>
      </c>
      <c r="K45">
        <v>19</v>
      </c>
      <c r="L45">
        <v>2204488</v>
      </c>
      <c r="M45">
        <v>19</v>
      </c>
      <c r="N45">
        <v>76753</v>
      </c>
    </row>
    <row r="46" spans="1:14" ht="13.5">
      <c r="A46">
        <v>20</v>
      </c>
      <c r="B46">
        <v>99.8</v>
      </c>
      <c r="C46" s="3">
        <v>97.5</v>
      </c>
      <c r="D46" s="3">
        <v>20</v>
      </c>
      <c r="E46">
        <v>405</v>
      </c>
      <c r="F46">
        <v>501</v>
      </c>
      <c r="G46">
        <v>20</v>
      </c>
      <c r="H46">
        <v>691350</v>
      </c>
      <c r="I46">
        <v>20</v>
      </c>
      <c r="J46">
        <v>19077</v>
      </c>
      <c r="K46">
        <v>20</v>
      </c>
      <c r="L46">
        <v>2194782</v>
      </c>
      <c r="M46">
        <v>20</v>
      </c>
      <c r="N46">
        <v>73385</v>
      </c>
    </row>
    <row r="47" spans="1:14" ht="13.5">
      <c r="A47">
        <v>21</v>
      </c>
      <c r="B47">
        <v>99.8</v>
      </c>
      <c r="C47" s="3">
        <v>97.5</v>
      </c>
      <c r="D47" s="3">
        <v>21</v>
      </c>
      <c r="E47">
        <v>393</v>
      </c>
      <c r="F47">
        <v>497</v>
      </c>
      <c r="G47">
        <v>21</v>
      </c>
      <c r="H47">
        <v>684914</v>
      </c>
      <c r="I47">
        <v>21</v>
      </c>
      <c r="J47">
        <v>17877</v>
      </c>
      <c r="K47">
        <v>21</v>
      </c>
      <c r="L47">
        <v>2137907</v>
      </c>
      <c r="M47">
        <v>21</v>
      </c>
      <c r="N47">
        <v>69960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56"/>
  <sheetViews>
    <sheetView showZeros="0" view="pageBreakPreview" zoomScale="75" zoomScaleSheetLayoutView="75" workbookViewId="0" topLeftCell="A1">
      <pane xSplit="5" ySplit="6" topLeftCell="F7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E1" sqref="E1"/>
    </sheetView>
  </sheetViews>
  <sheetFormatPr defaultColWidth="9.00390625" defaultRowHeight="13.5"/>
  <cols>
    <col min="1" max="1" width="5.00390625" style="38" hidden="1" customWidth="1"/>
    <col min="2" max="3" width="0" style="38" hidden="1" customWidth="1"/>
    <col min="4" max="4" width="4.875" style="38" customWidth="1"/>
    <col min="5" max="5" width="23.75390625" style="38" customWidth="1"/>
    <col min="6" max="7" width="10.625" style="38" customWidth="1"/>
    <col min="8" max="8" width="3.875" style="38" customWidth="1"/>
    <col min="9" max="9" width="3.75390625" style="38" customWidth="1"/>
    <col min="10" max="10" width="4.125" style="38" customWidth="1"/>
    <col min="11" max="13" width="3.75390625" style="38" customWidth="1"/>
    <col min="14" max="14" width="4.125" style="38" customWidth="1"/>
    <col min="15" max="17" width="3.75390625" style="38" customWidth="1"/>
    <col min="18" max="18" width="12.75390625" style="38" customWidth="1"/>
    <col min="19" max="19" width="11.625" style="38" customWidth="1"/>
    <col min="20" max="21" width="9.125" style="38" customWidth="1"/>
    <col min="22" max="27" width="8.625" style="38" customWidth="1"/>
    <col min="28" max="29" width="10.625" style="38" customWidth="1"/>
    <col min="30" max="30" width="10.125" style="38" customWidth="1"/>
    <col min="31" max="16384" width="9.00390625" style="38" customWidth="1"/>
  </cols>
  <sheetData>
    <row r="1" spans="5:7" s="14" customFormat="1" ht="15" customHeight="1">
      <c r="E1" s="14" t="s">
        <v>1530</v>
      </c>
      <c r="G1" s="14" t="s">
        <v>1145</v>
      </c>
    </row>
    <row r="2" spans="4:30" s="14" customFormat="1" ht="15" customHeight="1">
      <c r="D2" s="15"/>
      <c r="E2" s="15"/>
      <c r="F2" s="15"/>
      <c r="G2" s="15"/>
      <c r="H2" s="635" t="s">
        <v>1531</v>
      </c>
      <c r="I2" s="620"/>
      <c r="J2" s="620"/>
      <c r="K2" s="620"/>
      <c r="L2" s="621"/>
      <c r="M2" s="635" t="s">
        <v>1196</v>
      </c>
      <c r="N2" s="620"/>
      <c r="O2" s="620"/>
      <c r="P2" s="620"/>
      <c r="Q2" s="621"/>
      <c r="R2" s="15"/>
      <c r="S2" s="15"/>
      <c r="T2" s="18"/>
      <c r="U2" s="19"/>
      <c r="V2" s="20"/>
      <c r="W2" s="20" t="s">
        <v>1102</v>
      </c>
      <c r="X2" s="20" t="s">
        <v>1532</v>
      </c>
      <c r="Y2" s="20" t="s">
        <v>1533</v>
      </c>
      <c r="Z2" s="20" t="s">
        <v>1197</v>
      </c>
      <c r="AA2" s="20"/>
      <c r="AB2" s="18"/>
      <c r="AC2" s="18"/>
      <c r="AD2" s="18"/>
    </row>
    <row r="3" spans="4:30" s="14" customFormat="1" ht="15" customHeight="1">
      <c r="D3" s="21" t="s">
        <v>1198</v>
      </c>
      <c r="E3" s="22"/>
      <c r="F3" s="21" t="s">
        <v>1463</v>
      </c>
      <c r="G3" s="21" t="s">
        <v>1464</v>
      </c>
      <c r="H3" s="18" t="s">
        <v>1465</v>
      </c>
      <c r="I3" s="18" t="s">
        <v>1466</v>
      </c>
      <c r="J3" s="18" t="s">
        <v>1467</v>
      </c>
      <c r="K3" s="18" t="s">
        <v>1468</v>
      </c>
      <c r="L3" s="18" t="s">
        <v>1469</v>
      </c>
      <c r="M3" s="23" t="s">
        <v>1470</v>
      </c>
      <c r="N3" s="23" t="s">
        <v>1471</v>
      </c>
      <c r="O3" s="24" t="s">
        <v>1534</v>
      </c>
      <c r="P3" s="25" t="s">
        <v>1535</v>
      </c>
      <c r="Q3" s="26" t="s">
        <v>1199</v>
      </c>
      <c r="R3" s="21" t="s">
        <v>1536</v>
      </c>
      <c r="S3" s="21" t="s">
        <v>1539</v>
      </c>
      <c r="T3" s="21" t="s">
        <v>1540</v>
      </c>
      <c r="U3" s="21" t="s">
        <v>1541</v>
      </c>
      <c r="V3" s="21" t="s">
        <v>1542</v>
      </c>
      <c r="W3" s="21" t="s">
        <v>1543</v>
      </c>
      <c r="X3" s="21" t="s">
        <v>1544</v>
      </c>
      <c r="Y3" s="21" t="s">
        <v>1545</v>
      </c>
      <c r="Z3" s="21" t="s">
        <v>1546</v>
      </c>
      <c r="AA3" s="21" t="s">
        <v>1547</v>
      </c>
      <c r="AB3" s="21" t="s">
        <v>1548</v>
      </c>
      <c r="AC3" s="21" t="s">
        <v>1472</v>
      </c>
      <c r="AD3" s="21" t="s">
        <v>1473</v>
      </c>
    </row>
    <row r="4" spans="4:30" s="14" customFormat="1" ht="15" customHeight="1">
      <c r="D4" s="21" t="s">
        <v>1549</v>
      </c>
      <c r="E4" s="21" t="s">
        <v>1550</v>
      </c>
      <c r="F4" s="21" t="s">
        <v>1474</v>
      </c>
      <c r="G4" s="21" t="s">
        <v>1474</v>
      </c>
      <c r="H4" s="21" t="s">
        <v>1475</v>
      </c>
      <c r="I4" s="21" t="s">
        <v>1475</v>
      </c>
      <c r="J4" s="21" t="s">
        <v>1476</v>
      </c>
      <c r="K4" s="21" t="s">
        <v>1477</v>
      </c>
      <c r="L4" s="21" t="s">
        <v>1478</v>
      </c>
      <c r="M4" s="23" t="s">
        <v>1479</v>
      </c>
      <c r="N4" s="23" t="s">
        <v>1479</v>
      </c>
      <c r="O4" s="25" t="s">
        <v>1200</v>
      </c>
      <c r="P4" s="25" t="s">
        <v>1551</v>
      </c>
      <c r="Q4" s="27" t="s">
        <v>1128</v>
      </c>
      <c r="R4" s="21"/>
      <c r="S4" s="21"/>
      <c r="T4" s="21"/>
      <c r="U4" s="21"/>
      <c r="V4" s="21"/>
      <c r="W4" s="21"/>
      <c r="X4" s="21"/>
      <c r="Y4" s="21" t="s">
        <v>1552</v>
      </c>
      <c r="Z4" s="21" t="s">
        <v>1553</v>
      </c>
      <c r="AA4" s="21"/>
      <c r="AB4" s="21" t="s">
        <v>1554</v>
      </c>
      <c r="AC4" s="21" t="s">
        <v>1554</v>
      </c>
      <c r="AD4" s="21" t="s">
        <v>1480</v>
      </c>
    </row>
    <row r="5" spans="4:30" s="14" customFormat="1" ht="15" customHeight="1">
      <c r="D5" s="22"/>
      <c r="E5" s="22"/>
      <c r="F5" s="22" t="s">
        <v>1201</v>
      </c>
      <c r="G5" s="22" t="s">
        <v>1201</v>
      </c>
      <c r="H5" s="21" t="s">
        <v>1477</v>
      </c>
      <c r="I5" s="21" t="s">
        <v>1477</v>
      </c>
      <c r="J5" s="21" t="s">
        <v>1477</v>
      </c>
      <c r="K5" s="21" t="s">
        <v>1481</v>
      </c>
      <c r="L5" s="21" t="s">
        <v>1482</v>
      </c>
      <c r="M5" s="23" t="s">
        <v>1483</v>
      </c>
      <c r="N5" s="23" t="s">
        <v>1483</v>
      </c>
      <c r="O5" s="25" t="s">
        <v>1555</v>
      </c>
      <c r="P5" s="25" t="s">
        <v>1556</v>
      </c>
      <c r="Q5" s="27" t="s">
        <v>1557</v>
      </c>
      <c r="R5" s="21"/>
      <c r="S5" s="21"/>
      <c r="T5" s="21"/>
      <c r="U5" s="21" t="s">
        <v>1558</v>
      </c>
      <c r="V5" s="21"/>
      <c r="W5" s="21"/>
      <c r="X5" s="21"/>
      <c r="Y5" s="21" t="s">
        <v>1559</v>
      </c>
      <c r="Z5" s="21"/>
      <c r="AA5" s="21"/>
      <c r="AB5" s="21" t="s">
        <v>1558</v>
      </c>
      <c r="AC5" s="21" t="s">
        <v>1558</v>
      </c>
      <c r="AD5" s="21" t="s">
        <v>1484</v>
      </c>
    </row>
    <row r="6" spans="1:30" s="14" customFormat="1" ht="15" customHeight="1">
      <c r="A6" s="28" t="s">
        <v>1202</v>
      </c>
      <c r="B6" s="29" t="s">
        <v>1560</v>
      </c>
      <c r="C6" s="29" t="s">
        <v>1561</v>
      </c>
      <c r="D6" s="30" t="s">
        <v>1145</v>
      </c>
      <c r="E6" s="31"/>
      <c r="F6" s="21" t="s">
        <v>1563</v>
      </c>
      <c r="G6" s="21" t="s">
        <v>1563</v>
      </c>
      <c r="H6" s="21"/>
      <c r="I6" s="21"/>
      <c r="J6" s="21"/>
      <c r="K6" s="21" t="s">
        <v>1477</v>
      </c>
      <c r="L6" s="21"/>
      <c r="M6" s="23" t="s">
        <v>1485</v>
      </c>
      <c r="N6" s="23" t="s">
        <v>1485</v>
      </c>
      <c r="O6" s="25"/>
      <c r="P6" s="25" t="s">
        <v>1203</v>
      </c>
      <c r="Q6" s="27"/>
      <c r="R6" s="21" t="s">
        <v>1572</v>
      </c>
      <c r="S6" s="21" t="s">
        <v>1572</v>
      </c>
      <c r="T6" s="21" t="s">
        <v>1563</v>
      </c>
      <c r="U6" s="21" t="s">
        <v>1573</v>
      </c>
      <c r="V6" s="21" t="s">
        <v>1573</v>
      </c>
      <c r="W6" s="21" t="s">
        <v>1573</v>
      </c>
      <c r="X6" s="21" t="s">
        <v>1573</v>
      </c>
      <c r="Y6" s="21" t="s">
        <v>1573</v>
      </c>
      <c r="Z6" s="21" t="s">
        <v>1573</v>
      </c>
      <c r="AA6" s="21" t="s">
        <v>1573</v>
      </c>
      <c r="AB6" s="21" t="s">
        <v>1574</v>
      </c>
      <c r="AC6" s="21" t="s">
        <v>1574</v>
      </c>
      <c r="AD6" s="30" t="s">
        <v>1204</v>
      </c>
    </row>
    <row r="7" spans="1:30" s="36" customFormat="1" ht="27.75" customHeight="1">
      <c r="A7" s="32">
        <v>1</v>
      </c>
      <c r="B7" s="32" t="s">
        <v>1575</v>
      </c>
      <c r="C7" s="32" t="s">
        <v>1576</v>
      </c>
      <c r="D7" s="33">
        <v>14</v>
      </c>
      <c r="E7" s="32" t="s">
        <v>1486</v>
      </c>
      <c r="F7" s="32">
        <v>94100</v>
      </c>
      <c r="G7" s="32">
        <v>93155</v>
      </c>
      <c r="H7" s="29">
        <v>3</v>
      </c>
      <c r="I7" s="29"/>
      <c r="J7" s="29"/>
      <c r="K7" s="29">
        <v>1</v>
      </c>
      <c r="L7" s="29"/>
      <c r="M7" s="29">
        <v>2</v>
      </c>
      <c r="N7" s="29">
        <v>1</v>
      </c>
      <c r="O7" s="302"/>
      <c r="P7" s="302"/>
      <c r="Q7" s="303"/>
      <c r="R7" s="32">
        <v>1757324</v>
      </c>
      <c r="S7" s="32">
        <v>287979</v>
      </c>
      <c r="T7" s="32">
        <v>41</v>
      </c>
      <c r="U7" s="32">
        <v>11301</v>
      </c>
      <c r="V7" s="32">
        <v>9004</v>
      </c>
      <c r="W7" s="32">
        <v>1440</v>
      </c>
      <c r="X7" s="32">
        <v>0</v>
      </c>
      <c r="Y7" s="32">
        <v>29</v>
      </c>
      <c r="Z7" s="32">
        <v>274</v>
      </c>
      <c r="AA7" s="32">
        <v>554</v>
      </c>
      <c r="AB7" s="32">
        <v>57200</v>
      </c>
      <c r="AC7" s="32">
        <v>36292</v>
      </c>
      <c r="AD7" s="32">
        <v>390</v>
      </c>
    </row>
    <row r="8" spans="1:30" s="14" customFormat="1" ht="27.75" customHeight="1">
      <c r="A8" s="32">
        <v>2</v>
      </c>
      <c r="B8" s="32" t="s">
        <v>1596</v>
      </c>
      <c r="C8" s="32" t="s">
        <v>1597</v>
      </c>
      <c r="D8" s="34">
        <v>13</v>
      </c>
      <c r="E8" s="32" t="s">
        <v>1487</v>
      </c>
      <c r="F8" s="32">
        <v>204000</v>
      </c>
      <c r="G8" s="32">
        <v>195808</v>
      </c>
      <c r="H8" s="29">
        <v>3</v>
      </c>
      <c r="I8" s="29">
        <v>1</v>
      </c>
      <c r="J8" s="29">
        <v>1</v>
      </c>
      <c r="K8" s="29">
        <v>1</v>
      </c>
      <c r="L8" s="29"/>
      <c r="M8" s="29"/>
      <c r="N8" s="29">
        <v>1</v>
      </c>
      <c r="O8" s="302"/>
      <c r="P8" s="302"/>
      <c r="Q8" s="303">
        <v>1</v>
      </c>
      <c r="R8" s="32">
        <v>3185669</v>
      </c>
      <c r="S8" s="32">
        <v>1471916</v>
      </c>
      <c r="T8" s="32">
        <v>63</v>
      </c>
      <c r="U8" s="32">
        <v>22927</v>
      </c>
      <c r="V8" s="32">
        <v>17683</v>
      </c>
      <c r="W8" s="32">
        <v>3093</v>
      </c>
      <c r="X8" s="32">
        <v>947</v>
      </c>
      <c r="Y8" s="32">
        <v>23</v>
      </c>
      <c r="Z8" s="32">
        <v>1077</v>
      </c>
      <c r="AA8" s="32">
        <v>104</v>
      </c>
      <c r="AB8" s="32">
        <v>123650</v>
      </c>
      <c r="AC8" s="32">
        <v>69730</v>
      </c>
      <c r="AD8" s="32">
        <v>356</v>
      </c>
    </row>
    <row r="9" spans="1:30" s="14" customFormat="1" ht="27.75" customHeight="1">
      <c r="A9" s="32">
        <v>3</v>
      </c>
      <c r="B9" s="32" t="s">
        <v>1596</v>
      </c>
      <c r="C9" s="32" t="s">
        <v>1598</v>
      </c>
      <c r="D9" s="34">
        <v>20</v>
      </c>
      <c r="E9" s="32" t="s">
        <v>1488</v>
      </c>
      <c r="F9" s="32">
        <v>245000</v>
      </c>
      <c r="G9" s="32">
        <v>225102</v>
      </c>
      <c r="H9" s="29">
        <v>2</v>
      </c>
      <c r="I9" s="29"/>
      <c r="J9" s="29">
        <v>25</v>
      </c>
      <c r="K9" s="29">
        <v>1</v>
      </c>
      <c r="L9" s="29">
        <v>2</v>
      </c>
      <c r="M9" s="29"/>
      <c r="N9" s="29">
        <v>7</v>
      </c>
      <c r="O9" s="302"/>
      <c r="P9" s="302"/>
      <c r="Q9" s="303">
        <v>1</v>
      </c>
      <c r="R9" s="32">
        <v>3661312</v>
      </c>
      <c r="S9" s="32">
        <v>803257</v>
      </c>
      <c r="T9" s="32">
        <v>125</v>
      </c>
      <c r="U9" s="32">
        <v>25252</v>
      </c>
      <c r="V9" s="32">
        <v>23883</v>
      </c>
      <c r="W9" s="32">
        <v>32</v>
      </c>
      <c r="X9" s="32">
        <v>44</v>
      </c>
      <c r="Y9" s="32">
        <v>0</v>
      </c>
      <c r="Z9" s="32">
        <v>292</v>
      </c>
      <c r="AA9" s="32">
        <v>1001</v>
      </c>
      <c r="AB9" s="32">
        <v>113800</v>
      </c>
      <c r="AC9" s="32">
        <v>77120</v>
      </c>
      <c r="AD9" s="32">
        <v>343</v>
      </c>
    </row>
    <row r="10" spans="1:30" s="14" customFormat="1" ht="27.75" customHeight="1">
      <c r="A10" s="32">
        <v>4</v>
      </c>
      <c r="B10" s="32" t="s">
        <v>1596</v>
      </c>
      <c r="C10" s="32" t="s">
        <v>1597</v>
      </c>
      <c r="D10" s="34">
        <v>25</v>
      </c>
      <c r="E10" s="32" t="s">
        <v>1489</v>
      </c>
      <c r="F10" s="32">
        <v>185000</v>
      </c>
      <c r="G10" s="32">
        <v>157534</v>
      </c>
      <c r="H10" s="29">
        <v>1</v>
      </c>
      <c r="I10" s="29"/>
      <c r="J10" s="29">
        <v>5</v>
      </c>
      <c r="K10" s="29">
        <v>1</v>
      </c>
      <c r="L10" s="29"/>
      <c r="M10" s="29"/>
      <c r="N10" s="29">
        <v>1</v>
      </c>
      <c r="O10" s="302"/>
      <c r="P10" s="302"/>
      <c r="Q10" s="303">
        <v>1</v>
      </c>
      <c r="R10" s="32">
        <v>3105622</v>
      </c>
      <c r="S10" s="32">
        <v>503179</v>
      </c>
      <c r="T10" s="32">
        <v>61</v>
      </c>
      <c r="U10" s="32">
        <v>16724</v>
      </c>
      <c r="V10" s="32">
        <v>13411</v>
      </c>
      <c r="W10" s="32">
        <v>2299</v>
      </c>
      <c r="X10" s="32">
        <v>194</v>
      </c>
      <c r="Y10" s="32">
        <v>39</v>
      </c>
      <c r="Z10" s="32">
        <v>154</v>
      </c>
      <c r="AA10" s="32">
        <v>627</v>
      </c>
      <c r="AB10" s="32">
        <v>90100</v>
      </c>
      <c r="AC10" s="32">
        <v>53417</v>
      </c>
      <c r="AD10" s="32">
        <v>339</v>
      </c>
    </row>
    <row r="11" spans="1:30" s="14" customFormat="1" ht="27.75" customHeight="1">
      <c r="A11" s="32">
        <v>5</v>
      </c>
      <c r="B11" s="32" t="s">
        <v>1596</v>
      </c>
      <c r="C11" s="32" t="s">
        <v>1598</v>
      </c>
      <c r="D11" s="34">
        <v>16</v>
      </c>
      <c r="E11" s="32" t="s">
        <v>1490</v>
      </c>
      <c r="F11" s="32">
        <v>151805</v>
      </c>
      <c r="G11" s="32">
        <v>112096</v>
      </c>
      <c r="H11" s="29">
        <v>1</v>
      </c>
      <c r="I11" s="29"/>
      <c r="J11" s="29">
        <v>1</v>
      </c>
      <c r="K11" s="29">
        <v>3</v>
      </c>
      <c r="L11" s="29">
        <v>1</v>
      </c>
      <c r="M11" s="29"/>
      <c r="N11" s="29">
        <v>3</v>
      </c>
      <c r="O11" s="302"/>
      <c r="P11" s="302"/>
      <c r="Q11" s="303"/>
      <c r="R11" s="32">
        <v>2485823</v>
      </c>
      <c r="S11" s="32">
        <v>223566</v>
      </c>
      <c r="T11" s="32">
        <v>42</v>
      </c>
      <c r="U11" s="32">
        <v>12599</v>
      </c>
      <c r="V11" s="32">
        <v>9360</v>
      </c>
      <c r="W11" s="32">
        <v>2238</v>
      </c>
      <c r="X11" s="32">
        <v>506</v>
      </c>
      <c r="Y11" s="32">
        <v>0</v>
      </c>
      <c r="Z11" s="32">
        <v>17</v>
      </c>
      <c r="AA11" s="32">
        <v>478</v>
      </c>
      <c r="AB11" s="32">
        <v>74180</v>
      </c>
      <c r="AC11" s="32">
        <v>39680</v>
      </c>
      <c r="AD11" s="32">
        <v>354</v>
      </c>
    </row>
    <row r="12" spans="1:30" s="14" customFormat="1" ht="27.75" customHeight="1">
      <c r="A12" s="32">
        <v>6</v>
      </c>
      <c r="B12" s="32" t="s">
        <v>1596</v>
      </c>
      <c r="C12" s="32" t="s">
        <v>1597</v>
      </c>
      <c r="D12" s="34">
        <v>78</v>
      </c>
      <c r="E12" s="32" t="s">
        <v>1491</v>
      </c>
      <c r="F12" s="32">
        <v>39500</v>
      </c>
      <c r="G12" s="32">
        <v>31862</v>
      </c>
      <c r="H12" s="29"/>
      <c r="I12" s="29"/>
      <c r="J12" s="29">
        <v>3</v>
      </c>
      <c r="K12" s="29">
        <v>2</v>
      </c>
      <c r="L12" s="29"/>
      <c r="M12" s="29"/>
      <c r="N12" s="29">
        <v>1</v>
      </c>
      <c r="O12" s="302">
        <v>1</v>
      </c>
      <c r="P12" s="302"/>
      <c r="Q12" s="303"/>
      <c r="R12" s="32">
        <v>549058</v>
      </c>
      <c r="S12" s="32">
        <v>200140</v>
      </c>
      <c r="T12" s="32">
        <v>6</v>
      </c>
      <c r="U12" s="32">
        <v>3328</v>
      </c>
      <c r="V12" s="32">
        <v>2695</v>
      </c>
      <c r="W12" s="32">
        <v>288</v>
      </c>
      <c r="X12" s="32">
        <v>0</v>
      </c>
      <c r="Y12" s="32">
        <v>150</v>
      </c>
      <c r="Z12" s="32">
        <v>25</v>
      </c>
      <c r="AA12" s="32">
        <v>170</v>
      </c>
      <c r="AB12" s="32">
        <v>18500</v>
      </c>
      <c r="AC12" s="32">
        <v>11472</v>
      </c>
      <c r="AD12" s="32">
        <v>360</v>
      </c>
    </row>
    <row r="13" spans="1:30" s="14" customFormat="1" ht="27.75" customHeight="1">
      <c r="A13" s="32">
        <v>7</v>
      </c>
      <c r="B13" s="32" t="s">
        <v>1599</v>
      </c>
      <c r="C13" s="32" t="s">
        <v>1600</v>
      </c>
      <c r="D13" s="34">
        <v>9</v>
      </c>
      <c r="E13" s="32" t="s">
        <v>1492</v>
      </c>
      <c r="F13" s="32">
        <v>300000</v>
      </c>
      <c r="G13" s="32">
        <v>292534</v>
      </c>
      <c r="H13" s="29">
        <v>1</v>
      </c>
      <c r="I13" s="29"/>
      <c r="J13" s="29">
        <v>60</v>
      </c>
      <c r="K13" s="29">
        <v>2</v>
      </c>
      <c r="L13" s="29"/>
      <c r="M13" s="29"/>
      <c r="N13" s="29">
        <v>3</v>
      </c>
      <c r="O13" s="302"/>
      <c r="P13" s="302"/>
      <c r="Q13" s="303">
        <v>1</v>
      </c>
      <c r="R13" s="32">
        <v>5928185</v>
      </c>
      <c r="S13" s="32">
        <v>1111704</v>
      </c>
      <c r="T13" s="32">
        <v>95</v>
      </c>
      <c r="U13" s="32">
        <v>35312</v>
      </c>
      <c r="V13" s="32">
        <v>26241</v>
      </c>
      <c r="W13" s="32">
        <v>2711</v>
      </c>
      <c r="X13" s="32">
        <v>3425</v>
      </c>
      <c r="Y13" s="32">
        <v>1768</v>
      </c>
      <c r="Z13" s="32">
        <v>710</v>
      </c>
      <c r="AA13" s="32">
        <v>457</v>
      </c>
      <c r="AB13" s="32">
        <v>132000</v>
      </c>
      <c r="AC13" s="32">
        <v>107780</v>
      </c>
      <c r="AD13" s="32">
        <v>368</v>
      </c>
    </row>
    <row r="14" spans="1:30" s="14" customFormat="1" ht="27.75" customHeight="1">
      <c r="A14" s="32">
        <v>8</v>
      </c>
      <c r="B14" s="32" t="s">
        <v>1599</v>
      </c>
      <c r="C14" s="32" t="s">
        <v>1601</v>
      </c>
      <c r="D14" s="34">
        <v>21</v>
      </c>
      <c r="E14" s="32" t="s">
        <v>1493</v>
      </c>
      <c r="F14" s="32">
        <v>260000</v>
      </c>
      <c r="G14" s="32">
        <v>258626</v>
      </c>
      <c r="H14" s="29">
        <v>1</v>
      </c>
      <c r="I14" s="29"/>
      <c r="J14" s="29">
        <v>15</v>
      </c>
      <c r="K14" s="29">
        <v>1</v>
      </c>
      <c r="L14" s="29"/>
      <c r="M14" s="29"/>
      <c r="N14" s="29">
        <v>1</v>
      </c>
      <c r="O14" s="302"/>
      <c r="P14" s="302">
        <v>4</v>
      </c>
      <c r="Q14" s="303">
        <v>2</v>
      </c>
      <c r="R14" s="32">
        <v>4366160</v>
      </c>
      <c r="S14" s="32">
        <v>986458</v>
      </c>
      <c r="T14" s="32">
        <v>66</v>
      </c>
      <c r="U14" s="32">
        <v>29243</v>
      </c>
      <c r="V14" s="32">
        <v>21894</v>
      </c>
      <c r="W14" s="32">
        <v>3978</v>
      </c>
      <c r="X14" s="32">
        <v>1734</v>
      </c>
      <c r="Y14" s="32">
        <v>200</v>
      </c>
      <c r="Z14" s="32">
        <v>577</v>
      </c>
      <c r="AA14" s="32">
        <v>860</v>
      </c>
      <c r="AB14" s="32">
        <v>111500</v>
      </c>
      <c r="AC14" s="32">
        <v>89324</v>
      </c>
      <c r="AD14" s="32">
        <v>345</v>
      </c>
    </row>
    <row r="15" spans="1:30" s="14" customFormat="1" ht="27.75" customHeight="1">
      <c r="A15" s="32">
        <v>9</v>
      </c>
      <c r="B15" s="32" t="s">
        <v>1599</v>
      </c>
      <c r="C15" s="32" t="s">
        <v>1601</v>
      </c>
      <c r="D15" s="34">
        <v>3</v>
      </c>
      <c r="E15" s="32" t="s">
        <v>1494</v>
      </c>
      <c r="F15" s="32">
        <v>120000</v>
      </c>
      <c r="G15" s="32">
        <v>98615</v>
      </c>
      <c r="H15" s="29">
        <v>1</v>
      </c>
      <c r="I15" s="29">
        <v>1</v>
      </c>
      <c r="J15" s="29">
        <v>2</v>
      </c>
      <c r="K15" s="29">
        <v>1</v>
      </c>
      <c r="L15" s="29"/>
      <c r="M15" s="29"/>
      <c r="N15" s="29">
        <v>2</v>
      </c>
      <c r="O15" s="302"/>
      <c r="P15" s="302">
        <v>2</v>
      </c>
      <c r="Q15" s="303"/>
      <c r="R15" s="32">
        <v>1294051</v>
      </c>
      <c r="S15" s="32">
        <v>211126</v>
      </c>
      <c r="T15" s="32">
        <v>39</v>
      </c>
      <c r="U15" s="32">
        <v>13452</v>
      </c>
      <c r="V15" s="32">
        <v>10199</v>
      </c>
      <c r="W15" s="32">
        <v>2375</v>
      </c>
      <c r="X15" s="32">
        <v>0</v>
      </c>
      <c r="Y15" s="32">
        <v>12</v>
      </c>
      <c r="Z15" s="32">
        <v>4</v>
      </c>
      <c r="AA15" s="32">
        <v>862</v>
      </c>
      <c r="AB15" s="32">
        <v>109000</v>
      </c>
      <c r="AC15" s="32">
        <v>41257</v>
      </c>
      <c r="AD15" s="32">
        <v>418</v>
      </c>
    </row>
    <row r="16" spans="1:30" s="14" customFormat="1" ht="27.75" customHeight="1">
      <c r="A16" s="32">
        <v>10</v>
      </c>
      <c r="B16" s="32" t="s">
        <v>1599</v>
      </c>
      <c r="C16" s="32" t="s">
        <v>1601</v>
      </c>
      <c r="D16" s="34">
        <v>71</v>
      </c>
      <c r="E16" s="32" t="s">
        <v>1495</v>
      </c>
      <c r="F16" s="32">
        <v>36200</v>
      </c>
      <c r="G16" s="32">
        <v>31115</v>
      </c>
      <c r="H16" s="29"/>
      <c r="I16" s="29"/>
      <c r="J16" s="29">
        <v>14</v>
      </c>
      <c r="K16" s="29">
        <v>1</v>
      </c>
      <c r="L16" s="29"/>
      <c r="M16" s="29"/>
      <c r="N16" s="29"/>
      <c r="O16" s="302"/>
      <c r="P16" s="302">
        <v>3</v>
      </c>
      <c r="Q16" s="303">
        <v>2</v>
      </c>
      <c r="R16" s="32">
        <v>515236</v>
      </c>
      <c r="S16" s="32">
        <v>282229</v>
      </c>
      <c r="T16" s="32">
        <v>11</v>
      </c>
      <c r="U16" s="32">
        <v>3520</v>
      </c>
      <c r="V16" s="32">
        <v>2610</v>
      </c>
      <c r="W16" s="32">
        <v>468</v>
      </c>
      <c r="X16" s="32">
        <v>169</v>
      </c>
      <c r="Y16" s="32">
        <v>4</v>
      </c>
      <c r="Z16" s="32">
        <v>115</v>
      </c>
      <c r="AA16" s="32">
        <v>154</v>
      </c>
      <c r="AB16" s="32">
        <v>15700</v>
      </c>
      <c r="AC16" s="32">
        <v>10883</v>
      </c>
      <c r="AD16" s="32">
        <v>350</v>
      </c>
    </row>
    <row r="17" spans="1:30" s="14" customFormat="1" ht="27.75" customHeight="1">
      <c r="A17" s="32">
        <v>11</v>
      </c>
      <c r="B17" s="32" t="s">
        <v>1599</v>
      </c>
      <c r="C17" s="32" t="s">
        <v>1601</v>
      </c>
      <c r="D17" s="34">
        <v>86</v>
      </c>
      <c r="E17" s="32" t="s">
        <v>1496</v>
      </c>
      <c r="F17" s="32">
        <v>39300</v>
      </c>
      <c r="G17" s="32">
        <v>33429</v>
      </c>
      <c r="H17" s="29"/>
      <c r="I17" s="29"/>
      <c r="J17" s="29">
        <v>21</v>
      </c>
      <c r="K17" s="29">
        <v>1</v>
      </c>
      <c r="L17" s="29"/>
      <c r="M17" s="29"/>
      <c r="N17" s="29">
        <v>1</v>
      </c>
      <c r="O17" s="302"/>
      <c r="P17" s="302">
        <v>1</v>
      </c>
      <c r="Q17" s="303"/>
      <c r="R17" s="32">
        <v>513408</v>
      </c>
      <c r="S17" s="32">
        <v>143879</v>
      </c>
      <c r="T17" s="32">
        <v>10</v>
      </c>
      <c r="U17" s="32">
        <v>3689</v>
      </c>
      <c r="V17" s="32">
        <v>3002</v>
      </c>
      <c r="W17" s="32">
        <v>355</v>
      </c>
      <c r="X17" s="32">
        <v>294</v>
      </c>
      <c r="Y17" s="32">
        <v>10</v>
      </c>
      <c r="Z17" s="32">
        <v>27</v>
      </c>
      <c r="AA17" s="32">
        <v>1</v>
      </c>
      <c r="AB17" s="32">
        <v>22000</v>
      </c>
      <c r="AC17" s="32">
        <v>11513</v>
      </c>
      <c r="AD17" s="32">
        <v>344</v>
      </c>
    </row>
    <row r="18" spans="1:30" s="14" customFormat="1" ht="27.75" customHeight="1">
      <c r="A18" s="32">
        <v>12</v>
      </c>
      <c r="B18" s="32" t="s">
        <v>1602</v>
      </c>
      <c r="C18" s="32" t="s">
        <v>1603</v>
      </c>
      <c r="D18" s="34">
        <v>27</v>
      </c>
      <c r="E18" s="32" t="s">
        <v>1497</v>
      </c>
      <c r="F18" s="32">
        <v>34600</v>
      </c>
      <c r="G18" s="32">
        <v>32919</v>
      </c>
      <c r="H18" s="29"/>
      <c r="I18" s="29"/>
      <c r="J18" s="29">
        <v>7</v>
      </c>
      <c r="K18" s="29">
        <v>1</v>
      </c>
      <c r="L18" s="29"/>
      <c r="M18" s="29"/>
      <c r="N18" s="29">
        <v>1</v>
      </c>
      <c r="O18" s="302"/>
      <c r="P18" s="302">
        <v>5</v>
      </c>
      <c r="Q18" s="303"/>
      <c r="R18" s="32">
        <v>646294</v>
      </c>
      <c r="S18" s="32">
        <v>346605</v>
      </c>
      <c r="T18" s="32">
        <v>11</v>
      </c>
      <c r="U18" s="32">
        <v>4125</v>
      </c>
      <c r="V18" s="32">
        <v>2630</v>
      </c>
      <c r="W18" s="32">
        <v>981</v>
      </c>
      <c r="X18" s="32">
        <v>13</v>
      </c>
      <c r="Y18" s="32">
        <v>195</v>
      </c>
      <c r="Z18" s="32">
        <v>102</v>
      </c>
      <c r="AA18" s="32">
        <v>204</v>
      </c>
      <c r="AB18" s="32">
        <v>18400</v>
      </c>
      <c r="AC18" s="32">
        <v>13096</v>
      </c>
      <c r="AD18" s="32">
        <v>398</v>
      </c>
    </row>
    <row r="19" spans="1:30" s="14" customFormat="1" ht="27.75" customHeight="1">
      <c r="A19" s="32">
        <v>13</v>
      </c>
      <c r="B19" s="32" t="s">
        <v>1602</v>
      </c>
      <c r="C19" s="32" t="s">
        <v>1603</v>
      </c>
      <c r="D19" s="34">
        <v>68</v>
      </c>
      <c r="E19" s="32" t="s">
        <v>1498</v>
      </c>
      <c r="F19" s="32">
        <v>8500</v>
      </c>
      <c r="G19" s="32">
        <v>7333</v>
      </c>
      <c r="H19" s="29"/>
      <c r="I19" s="29"/>
      <c r="J19" s="29">
        <v>5</v>
      </c>
      <c r="K19" s="29"/>
      <c r="L19" s="29"/>
      <c r="M19" s="29"/>
      <c r="N19" s="29"/>
      <c r="O19" s="302">
        <v>3</v>
      </c>
      <c r="P19" s="302"/>
      <c r="Q19" s="303">
        <v>1</v>
      </c>
      <c r="R19" s="32">
        <v>159921</v>
      </c>
      <c r="S19" s="32">
        <v>3136</v>
      </c>
      <c r="T19" s="32">
        <v>1</v>
      </c>
      <c r="U19" s="32">
        <v>810</v>
      </c>
      <c r="V19" s="32">
        <v>566</v>
      </c>
      <c r="W19" s="32">
        <v>90</v>
      </c>
      <c r="X19" s="32">
        <v>10</v>
      </c>
      <c r="Y19" s="32">
        <v>39</v>
      </c>
      <c r="Z19" s="32">
        <v>7</v>
      </c>
      <c r="AA19" s="32">
        <v>98</v>
      </c>
      <c r="AB19" s="32">
        <v>4500</v>
      </c>
      <c r="AC19" s="32">
        <v>2795</v>
      </c>
      <c r="AD19" s="32">
        <v>381</v>
      </c>
    </row>
    <row r="20" spans="1:30" s="14" customFormat="1" ht="27.75" customHeight="1">
      <c r="A20" s="32">
        <v>14</v>
      </c>
      <c r="B20" s="32" t="s">
        <v>1602</v>
      </c>
      <c r="C20" s="32" t="s">
        <v>1603</v>
      </c>
      <c r="D20" s="34">
        <v>37</v>
      </c>
      <c r="E20" s="32" t="s">
        <v>1499</v>
      </c>
      <c r="F20" s="32">
        <v>103700</v>
      </c>
      <c r="G20" s="32">
        <v>81837</v>
      </c>
      <c r="H20" s="29">
        <v>2</v>
      </c>
      <c r="I20" s="29"/>
      <c r="J20" s="29">
        <v>83</v>
      </c>
      <c r="K20" s="29">
        <v>4</v>
      </c>
      <c r="L20" s="29">
        <v>2</v>
      </c>
      <c r="M20" s="29">
        <v>1</v>
      </c>
      <c r="N20" s="29">
        <v>1</v>
      </c>
      <c r="O20" s="302"/>
      <c r="P20" s="302">
        <v>7</v>
      </c>
      <c r="Q20" s="303">
        <v>1</v>
      </c>
      <c r="R20" s="32">
        <v>1512024</v>
      </c>
      <c r="S20" s="32">
        <v>727611</v>
      </c>
      <c r="T20" s="32">
        <v>28</v>
      </c>
      <c r="U20" s="32">
        <v>10925</v>
      </c>
      <c r="V20" s="32">
        <v>7204</v>
      </c>
      <c r="W20" s="32">
        <v>1963</v>
      </c>
      <c r="X20" s="32">
        <v>591</v>
      </c>
      <c r="Y20" s="32">
        <v>52</v>
      </c>
      <c r="Z20" s="32">
        <v>6</v>
      </c>
      <c r="AA20" s="32">
        <v>1109</v>
      </c>
      <c r="AB20" s="32">
        <v>60800</v>
      </c>
      <c r="AC20" s="32">
        <v>33369</v>
      </c>
      <c r="AD20" s="32">
        <v>408</v>
      </c>
    </row>
    <row r="21" spans="1:30" s="14" customFormat="1" ht="27.75" customHeight="1">
      <c r="A21" s="32">
        <v>15</v>
      </c>
      <c r="B21" s="32" t="s">
        <v>1602</v>
      </c>
      <c r="C21" s="32" t="s">
        <v>1603</v>
      </c>
      <c r="D21" s="34">
        <v>38</v>
      </c>
      <c r="E21" s="32" t="s">
        <v>1500</v>
      </c>
      <c r="F21" s="32">
        <v>50800</v>
      </c>
      <c r="G21" s="32">
        <v>49825</v>
      </c>
      <c r="H21" s="29">
        <v>2</v>
      </c>
      <c r="I21" s="29"/>
      <c r="J21" s="29">
        <v>5</v>
      </c>
      <c r="K21" s="29">
        <v>1</v>
      </c>
      <c r="L21" s="29"/>
      <c r="M21" s="29"/>
      <c r="N21" s="29"/>
      <c r="O21" s="302">
        <v>1</v>
      </c>
      <c r="P21" s="302">
        <v>3</v>
      </c>
      <c r="Q21" s="303">
        <v>1</v>
      </c>
      <c r="R21" s="32">
        <v>1126742</v>
      </c>
      <c r="S21" s="32">
        <v>213277</v>
      </c>
      <c r="T21" s="32">
        <v>18</v>
      </c>
      <c r="U21" s="32">
        <v>6600</v>
      </c>
      <c r="V21" s="32">
        <v>4186</v>
      </c>
      <c r="W21" s="32">
        <v>1215</v>
      </c>
      <c r="X21" s="32">
        <v>967</v>
      </c>
      <c r="Y21" s="32">
        <v>2</v>
      </c>
      <c r="Z21" s="32">
        <v>80</v>
      </c>
      <c r="AA21" s="32">
        <v>150</v>
      </c>
      <c r="AB21" s="32">
        <v>24600</v>
      </c>
      <c r="AC21" s="32">
        <v>20717</v>
      </c>
      <c r="AD21" s="32">
        <v>416</v>
      </c>
    </row>
    <row r="22" spans="1:30" s="14" customFormat="1" ht="27.75" customHeight="1">
      <c r="A22" s="32">
        <v>16</v>
      </c>
      <c r="B22" s="32" t="s">
        <v>1602</v>
      </c>
      <c r="C22" s="32" t="s">
        <v>1603</v>
      </c>
      <c r="D22" s="34">
        <v>36</v>
      </c>
      <c r="E22" s="32" t="s">
        <v>1501</v>
      </c>
      <c r="F22" s="32">
        <v>59900</v>
      </c>
      <c r="G22" s="32">
        <v>46099</v>
      </c>
      <c r="H22" s="29"/>
      <c r="I22" s="29"/>
      <c r="J22" s="29"/>
      <c r="K22" s="29">
        <v>2</v>
      </c>
      <c r="L22" s="29"/>
      <c r="M22" s="29"/>
      <c r="N22" s="29"/>
      <c r="O22" s="302"/>
      <c r="P22" s="302"/>
      <c r="Q22" s="303"/>
      <c r="R22" s="32">
        <v>1106699</v>
      </c>
      <c r="S22" s="32">
        <v>65259</v>
      </c>
      <c r="T22" s="32">
        <v>12</v>
      </c>
      <c r="U22" s="32">
        <v>5004</v>
      </c>
      <c r="V22" s="32">
        <v>3182</v>
      </c>
      <c r="W22" s="32">
        <v>772</v>
      </c>
      <c r="X22" s="32">
        <v>283</v>
      </c>
      <c r="Y22" s="32">
        <v>260</v>
      </c>
      <c r="Z22" s="32">
        <v>111</v>
      </c>
      <c r="AA22" s="32">
        <v>396</v>
      </c>
      <c r="AB22" s="32">
        <v>24100</v>
      </c>
      <c r="AC22" s="32">
        <v>15484</v>
      </c>
      <c r="AD22" s="32">
        <v>336</v>
      </c>
    </row>
    <row r="23" spans="1:30" s="14" customFormat="1" ht="27.75" customHeight="1">
      <c r="A23" s="32">
        <v>17</v>
      </c>
      <c r="B23" s="32" t="s">
        <v>1602</v>
      </c>
      <c r="C23" s="32" t="s">
        <v>1603</v>
      </c>
      <c r="D23" s="34">
        <v>32</v>
      </c>
      <c r="E23" s="32" t="s">
        <v>1205</v>
      </c>
      <c r="F23" s="32">
        <v>39000</v>
      </c>
      <c r="G23" s="32">
        <v>39370</v>
      </c>
      <c r="H23" s="29">
        <v>7</v>
      </c>
      <c r="I23" s="29"/>
      <c r="J23" s="29"/>
      <c r="K23" s="29">
        <v>3</v>
      </c>
      <c r="L23" s="29"/>
      <c r="M23" s="29"/>
      <c r="N23" s="29">
        <v>4</v>
      </c>
      <c r="O23" s="302"/>
      <c r="P23" s="302"/>
      <c r="Q23" s="303"/>
      <c r="R23" s="32">
        <v>1212501</v>
      </c>
      <c r="S23" s="32">
        <v>253698</v>
      </c>
      <c r="T23" s="32">
        <v>7</v>
      </c>
      <c r="U23" s="32">
        <v>6045</v>
      </c>
      <c r="V23" s="32">
        <v>3086</v>
      </c>
      <c r="W23" s="32">
        <v>868</v>
      </c>
      <c r="X23" s="32">
        <v>1044</v>
      </c>
      <c r="Y23" s="32">
        <v>0</v>
      </c>
      <c r="Z23" s="32">
        <v>992</v>
      </c>
      <c r="AA23" s="32">
        <v>55</v>
      </c>
      <c r="AB23" s="32">
        <v>19500</v>
      </c>
      <c r="AC23" s="32">
        <v>19395</v>
      </c>
      <c r="AD23" s="32">
        <v>493</v>
      </c>
    </row>
    <row r="24" spans="1:30" s="14" customFormat="1" ht="27.75" customHeight="1">
      <c r="A24" s="32">
        <v>20</v>
      </c>
      <c r="B24" s="32" t="s">
        <v>1602</v>
      </c>
      <c r="C24" s="32" t="s">
        <v>1603</v>
      </c>
      <c r="D24" s="34">
        <v>80</v>
      </c>
      <c r="E24" s="32" t="s">
        <v>1503</v>
      </c>
      <c r="F24" s="32">
        <v>12000</v>
      </c>
      <c r="G24" s="32">
        <v>10471</v>
      </c>
      <c r="H24" s="29"/>
      <c r="I24" s="29"/>
      <c r="J24" s="29">
        <v>3</v>
      </c>
      <c r="K24" s="29"/>
      <c r="L24" s="29"/>
      <c r="M24" s="29"/>
      <c r="N24" s="29">
        <v>1</v>
      </c>
      <c r="O24" s="302">
        <v>1</v>
      </c>
      <c r="P24" s="302"/>
      <c r="Q24" s="303"/>
      <c r="R24" s="32">
        <v>181431</v>
      </c>
      <c r="S24" s="32">
        <v>6683</v>
      </c>
      <c r="T24" s="32">
        <v>2</v>
      </c>
      <c r="U24" s="32">
        <v>1033</v>
      </c>
      <c r="V24" s="32">
        <v>824</v>
      </c>
      <c r="W24" s="32">
        <v>136</v>
      </c>
      <c r="X24" s="32">
        <v>10</v>
      </c>
      <c r="Y24" s="32">
        <v>2</v>
      </c>
      <c r="Z24" s="32">
        <v>45</v>
      </c>
      <c r="AA24" s="32">
        <v>16</v>
      </c>
      <c r="AB24" s="32">
        <v>6000</v>
      </c>
      <c r="AC24" s="32">
        <v>3307</v>
      </c>
      <c r="AD24" s="32">
        <v>316</v>
      </c>
    </row>
    <row r="25" spans="1:30" s="14" customFormat="1" ht="27.75" customHeight="1">
      <c r="A25" s="32">
        <v>21</v>
      </c>
      <c r="B25" s="32" t="s">
        <v>1604</v>
      </c>
      <c r="C25" s="32" t="s">
        <v>1605</v>
      </c>
      <c r="D25" s="34">
        <v>60</v>
      </c>
      <c r="E25" s="32" t="s">
        <v>1504</v>
      </c>
      <c r="F25" s="32">
        <v>15000</v>
      </c>
      <c r="G25" s="32">
        <v>13273</v>
      </c>
      <c r="H25" s="29"/>
      <c r="I25" s="29"/>
      <c r="J25" s="29">
        <v>4</v>
      </c>
      <c r="K25" s="29">
        <v>1</v>
      </c>
      <c r="L25" s="29"/>
      <c r="M25" s="29"/>
      <c r="N25" s="29"/>
      <c r="O25" s="302">
        <v>2</v>
      </c>
      <c r="P25" s="302">
        <v>3</v>
      </c>
      <c r="Q25" s="303"/>
      <c r="R25" s="32">
        <v>196025</v>
      </c>
      <c r="S25" s="32">
        <v>229756</v>
      </c>
      <c r="T25" s="32">
        <v>3</v>
      </c>
      <c r="U25" s="32">
        <v>2211</v>
      </c>
      <c r="V25" s="32">
        <v>1243</v>
      </c>
      <c r="W25" s="32">
        <v>207</v>
      </c>
      <c r="X25" s="32">
        <v>50</v>
      </c>
      <c r="Y25" s="32">
        <v>2</v>
      </c>
      <c r="Z25" s="32">
        <v>439</v>
      </c>
      <c r="AA25" s="32">
        <v>270</v>
      </c>
      <c r="AB25" s="32">
        <v>8700</v>
      </c>
      <c r="AC25" s="32">
        <v>7300</v>
      </c>
      <c r="AD25" s="32">
        <v>550</v>
      </c>
    </row>
    <row r="26" spans="1:30" s="14" customFormat="1" ht="27.75" customHeight="1">
      <c r="A26" s="32">
        <v>22</v>
      </c>
      <c r="B26" s="32" t="s">
        <v>1604</v>
      </c>
      <c r="C26" s="32" t="s">
        <v>1605</v>
      </c>
      <c r="D26" s="34">
        <v>57</v>
      </c>
      <c r="E26" s="32" t="s">
        <v>1505</v>
      </c>
      <c r="F26" s="32">
        <v>22000</v>
      </c>
      <c r="G26" s="32">
        <v>20365</v>
      </c>
      <c r="H26" s="29"/>
      <c r="I26" s="29">
        <v>2</v>
      </c>
      <c r="J26" s="29">
        <v>1</v>
      </c>
      <c r="K26" s="29">
        <v>1</v>
      </c>
      <c r="L26" s="29"/>
      <c r="M26" s="29"/>
      <c r="N26" s="29">
        <v>1</v>
      </c>
      <c r="O26" s="302"/>
      <c r="P26" s="302">
        <v>2</v>
      </c>
      <c r="Q26" s="303"/>
      <c r="R26" s="32">
        <v>294077</v>
      </c>
      <c r="S26" s="32">
        <v>137738</v>
      </c>
      <c r="T26" s="32">
        <v>7</v>
      </c>
      <c r="U26" s="32">
        <v>2788</v>
      </c>
      <c r="V26" s="32">
        <v>1665</v>
      </c>
      <c r="W26" s="32">
        <v>628</v>
      </c>
      <c r="X26" s="32">
        <v>210</v>
      </c>
      <c r="Y26" s="32"/>
      <c r="Z26" s="32">
        <v>0</v>
      </c>
      <c r="AA26" s="32">
        <v>285</v>
      </c>
      <c r="AB26" s="32">
        <v>11500</v>
      </c>
      <c r="AC26" s="32">
        <v>8773</v>
      </c>
      <c r="AD26" s="32">
        <v>431</v>
      </c>
    </row>
    <row r="27" spans="1:30" s="14" customFormat="1" ht="27.75" customHeight="1">
      <c r="A27" s="32">
        <v>23</v>
      </c>
      <c r="B27" s="32" t="s">
        <v>1604</v>
      </c>
      <c r="C27" s="32" t="s">
        <v>1605</v>
      </c>
      <c r="D27" s="34">
        <v>95</v>
      </c>
      <c r="E27" s="32" t="s">
        <v>1506</v>
      </c>
      <c r="F27" s="32">
        <v>6440</v>
      </c>
      <c r="G27" s="32">
        <v>5579</v>
      </c>
      <c r="H27" s="29">
        <v>1</v>
      </c>
      <c r="I27" s="29"/>
      <c r="J27" s="29">
        <v>4</v>
      </c>
      <c r="K27" s="29"/>
      <c r="L27" s="29"/>
      <c r="M27" s="29"/>
      <c r="N27" s="29">
        <v>1</v>
      </c>
      <c r="O27" s="302">
        <v>1</v>
      </c>
      <c r="P27" s="302"/>
      <c r="Q27" s="303"/>
      <c r="R27" s="32">
        <v>124929</v>
      </c>
      <c r="S27" s="32"/>
      <c r="T27" s="32">
        <v>6</v>
      </c>
      <c r="U27" s="32">
        <v>680</v>
      </c>
      <c r="V27" s="32">
        <v>397</v>
      </c>
      <c r="W27" s="32">
        <v>110</v>
      </c>
      <c r="X27" s="32">
        <v>44</v>
      </c>
      <c r="Y27" s="32">
        <v>0</v>
      </c>
      <c r="Z27" s="32">
        <v>1</v>
      </c>
      <c r="AA27" s="32">
        <v>128</v>
      </c>
      <c r="AB27" s="32">
        <v>3050</v>
      </c>
      <c r="AC27" s="32">
        <v>2093</v>
      </c>
      <c r="AD27" s="32">
        <v>375</v>
      </c>
    </row>
    <row r="28" spans="1:30" s="14" customFormat="1" ht="27.75" customHeight="1">
      <c r="A28" s="32">
        <v>24</v>
      </c>
      <c r="B28" s="32" t="s">
        <v>1606</v>
      </c>
      <c r="C28" s="32" t="s">
        <v>1607</v>
      </c>
      <c r="D28" s="34">
        <v>18</v>
      </c>
      <c r="E28" s="32" t="s">
        <v>1507</v>
      </c>
      <c r="F28" s="32">
        <v>57800</v>
      </c>
      <c r="G28" s="32">
        <v>54897</v>
      </c>
      <c r="H28" s="29"/>
      <c r="I28" s="29">
        <v>1</v>
      </c>
      <c r="J28" s="29">
        <v>5</v>
      </c>
      <c r="K28" s="29"/>
      <c r="L28" s="29"/>
      <c r="M28" s="29"/>
      <c r="N28" s="29">
        <v>4</v>
      </c>
      <c r="O28" s="302">
        <v>1</v>
      </c>
      <c r="P28" s="302">
        <v>1</v>
      </c>
      <c r="Q28" s="303">
        <v>3</v>
      </c>
      <c r="R28" s="32">
        <v>945784</v>
      </c>
      <c r="S28" s="32">
        <v>140014</v>
      </c>
      <c r="T28" s="32">
        <v>32</v>
      </c>
      <c r="U28" s="32">
        <v>7830</v>
      </c>
      <c r="V28" s="32">
        <v>5282</v>
      </c>
      <c r="W28" s="32">
        <v>1193</v>
      </c>
      <c r="X28" s="32">
        <v>496</v>
      </c>
      <c r="Y28" s="32">
        <v>0</v>
      </c>
      <c r="Z28" s="32">
        <v>36</v>
      </c>
      <c r="AA28" s="32">
        <v>823</v>
      </c>
      <c r="AB28" s="32">
        <v>32100</v>
      </c>
      <c r="AC28" s="32">
        <v>30190</v>
      </c>
      <c r="AD28" s="32">
        <v>458</v>
      </c>
    </row>
    <row r="29" spans="1:30" s="14" customFormat="1" ht="27.75" customHeight="1">
      <c r="A29" s="32">
        <v>25</v>
      </c>
      <c r="B29" s="32" t="s">
        <v>1606</v>
      </c>
      <c r="C29" s="32" t="s">
        <v>1607</v>
      </c>
      <c r="D29" s="34">
        <v>19</v>
      </c>
      <c r="E29" s="32" t="s">
        <v>1508</v>
      </c>
      <c r="F29" s="32">
        <v>65000</v>
      </c>
      <c r="G29" s="32">
        <v>47256</v>
      </c>
      <c r="H29" s="29">
        <v>2</v>
      </c>
      <c r="I29" s="29"/>
      <c r="J29" s="29">
        <v>6</v>
      </c>
      <c r="K29" s="29"/>
      <c r="L29" s="29"/>
      <c r="M29" s="29"/>
      <c r="N29" s="29">
        <v>1</v>
      </c>
      <c r="O29" s="302"/>
      <c r="P29" s="302">
        <v>1</v>
      </c>
      <c r="Q29" s="303"/>
      <c r="R29" s="32">
        <v>827077</v>
      </c>
      <c r="S29" s="32">
        <v>306272</v>
      </c>
      <c r="T29" s="32">
        <v>28</v>
      </c>
      <c r="U29" s="32">
        <v>11940</v>
      </c>
      <c r="V29" s="32">
        <v>4844</v>
      </c>
      <c r="W29" s="32">
        <v>1176</v>
      </c>
      <c r="X29" s="32">
        <v>5468</v>
      </c>
      <c r="Y29" s="32">
        <v>0</v>
      </c>
      <c r="Z29" s="32">
        <v>20</v>
      </c>
      <c r="AA29" s="32">
        <v>432</v>
      </c>
      <c r="AB29" s="32">
        <v>61000</v>
      </c>
      <c r="AC29" s="32">
        <v>41234</v>
      </c>
      <c r="AD29" s="32">
        <v>835</v>
      </c>
    </row>
    <row r="30" spans="1:30" s="14" customFormat="1" ht="27.75" customHeight="1">
      <c r="A30" s="32">
        <v>26</v>
      </c>
      <c r="B30" s="32" t="s">
        <v>1606</v>
      </c>
      <c r="C30" s="32" t="s">
        <v>1607</v>
      </c>
      <c r="D30" s="34">
        <v>88</v>
      </c>
      <c r="E30" s="32" t="s">
        <v>1509</v>
      </c>
      <c r="F30" s="32">
        <v>5400</v>
      </c>
      <c r="G30" s="32">
        <v>3365</v>
      </c>
      <c r="H30" s="29"/>
      <c r="I30" s="29"/>
      <c r="J30" s="29">
        <v>2</v>
      </c>
      <c r="K30" s="29"/>
      <c r="L30" s="29"/>
      <c r="M30" s="29"/>
      <c r="N30" s="29"/>
      <c r="O30" s="302"/>
      <c r="P30" s="302">
        <v>2</v>
      </c>
      <c r="Q30" s="303"/>
      <c r="R30" s="32"/>
      <c r="S30" s="32"/>
      <c r="T30" s="32">
        <v>0</v>
      </c>
      <c r="U30" s="32">
        <v>504</v>
      </c>
      <c r="V30" s="32">
        <v>346</v>
      </c>
      <c r="W30" s="32">
        <v>55</v>
      </c>
      <c r="X30" s="32">
        <v>0</v>
      </c>
      <c r="Y30" s="32">
        <v>0</v>
      </c>
      <c r="Z30" s="32">
        <v>1</v>
      </c>
      <c r="AA30" s="32">
        <v>102</v>
      </c>
      <c r="AB30" s="32">
        <v>3030</v>
      </c>
      <c r="AC30" s="32">
        <v>1852</v>
      </c>
      <c r="AD30" s="32">
        <v>550</v>
      </c>
    </row>
    <row r="31" spans="1:30" s="14" customFormat="1" ht="27.75" customHeight="1">
      <c r="A31" s="32">
        <v>27</v>
      </c>
      <c r="B31" s="32" t="s">
        <v>1606</v>
      </c>
      <c r="C31" s="32" t="s">
        <v>1608</v>
      </c>
      <c r="D31" s="34">
        <v>10</v>
      </c>
      <c r="E31" s="32" t="s">
        <v>1510</v>
      </c>
      <c r="F31" s="32">
        <v>25500</v>
      </c>
      <c r="G31" s="32">
        <v>22720</v>
      </c>
      <c r="H31" s="29">
        <v>1</v>
      </c>
      <c r="I31" s="29"/>
      <c r="J31" s="29">
        <v>2</v>
      </c>
      <c r="K31" s="29"/>
      <c r="L31" s="29"/>
      <c r="M31" s="29"/>
      <c r="N31" s="29">
        <v>1</v>
      </c>
      <c r="O31" s="302"/>
      <c r="P31" s="302"/>
      <c r="Q31" s="303"/>
      <c r="R31" s="32">
        <v>501985</v>
      </c>
      <c r="S31" s="32">
        <v>199081</v>
      </c>
      <c r="T31" s="32">
        <v>9</v>
      </c>
      <c r="U31" s="32">
        <v>2396</v>
      </c>
      <c r="V31" s="32">
        <v>1796</v>
      </c>
      <c r="W31" s="32">
        <v>198</v>
      </c>
      <c r="X31" s="32">
        <v>125</v>
      </c>
      <c r="Y31" s="32">
        <v>0</v>
      </c>
      <c r="Z31" s="32">
        <v>87</v>
      </c>
      <c r="AA31" s="32">
        <v>190</v>
      </c>
      <c r="AB31" s="32">
        <v>12000</v>
      </c>
      <c r="AC31" s="32">
        <v>8212</v>
      </c>
      <c r="AD31" s="32">
        <v>361</v>
      </c>
    </row>
    <row r="32" spans="1:30" s="14" customFormat="1" ht="27.75" customHeight="1">
      <c r="A32" s="32">
        <v>28</v>
      </c>
      <c r="B32" s="32" t="s">
        <v>1606</v>
      </c>
      <c r="C32" s="32" t="s">
        <v>1608</v>
      </c>
      <c r="D32" s="34">
        <v>22</v>
      </c>
      <c r="E32" s="32" t="s">
        <v>1511</v>
      </c>
      <c r="F32" s="32">
        <v>57400</v>
      </c>
      <c r="G32" s="32">
        <v>55638</v>
      </c>
      <c r="H32" s="29"/>
      <c r="I32" s="29"/>
      <c r="J32" s="29">
        <v>19</v>
      </c>
      <c r="K32" s="29"/>
      <c r="L32" s="29"/>
      <c r="M32" s="29"/>
      <c r="N32" s="29"/>
      <c r="O32" s="302">
        <v>4</v>
      </c>
      <c r="P32" s="302">
        <v>5</v>
      </c>
      <c r="Q32" s="303">
        <v>2</v>
      </c>
      <c r="R32" s="32">
        <v>862177</v>
      </c>
      <c r="S32" s="32">
        <v>234304</v>
      </c>
      <c r="T32" s="32">
        <v>26</v>
      </c>
      <c r="U32" s="32">
        <v>6944</v>
      </c>
      <c r="V32" s="32">
        <v>4895</v>
      </c>
      <c r="W32" s="32">
        <v>1058</v>
      </c>
      <c r="X32" s="32">
        <v>363</v>
      </c>
      <c r="Y32" s="32">
        <v>0</v>
      </c>
      <c r="Z32" s="32">
        <v>3</v>
      </c>
      <c r="AA32" s="32">
        <v>625</v>
      </c>
      <c r="AB32" s="32">
        <v>25200</v>
      </c>
      <c r="AC32" s="32">
        <v>27128</v>
      </c>
      <c r="AD32" s="32">
        <v>421</v>
      </c>
    </row>
    <row r="33" spans="1:30" s="14" customFormat="1" ht="27.75" customHeight="1">
      <c r="A33" s="32">
        <v>29</v>
      </c>
      <c r="B33" s="32" t="s">
        <v>1606</v>
      </c>
      <c r="C33" s="32" t="s">
        <v>1608</v>
      </c>
      <c r="D33" s="34">
        <v>39</v>
      </c>
      <c r="E33" s="32" t="s">
        <v>1512</v>
      </c>
      <c r="F33" s="32">
        <v>37030</v>
      </c>
      <c r="G33" s="32">
        <v>33247</v>
      </c>
      <c r="H33" s="29"/>
      <c r="I33" s="29"/>
      <c r="J33" s="29">
        <v>3</v>
      </c>
      <c r="K33" s="29"/>
      <c r="L33" s="29"/>
      <c r="M33" s="29"/>
      <c r="N33" s="29"/>
      <c r="O33" s="302">
        <v>1</v>
      </c>
      <c r="P33" s="302"/>
      <c r="Q33" s="303">
        <v>1</v>
      </c>
      <c r="R33" s="32">
        <v>434882</v>
      </c>
      <c r="S33" s="32">
        <v>14958</v>
      </c>
      <c r="T33" s="32">
        <v>10</v>
      </c>
      <c r="U33" s="32">
        <v>4472</v>
      </c>
      <c r="V33" s="32">
        <v>2964</v>
      </c>
      <c r="W33" s="32">
        <v>613</v>
      </c>
      <c r="X33" s="32">
        <v>529</v>
      </c>
      <c r="Y33" s="32">
        <v>0</v>
      </c>
      <c r="Z33" s="32">
        <v>96</v>
      </c>
      <c r="AA33" s="32">
        <v>270</v>
      </c>
      <c r="AB33" s="32">
        <v>25000</v>
      </c>
      <c r="AC33" s="32">
        <v>13727</v>
      </c>
      <c r="AD33" s="32">
        <v>413</v>
      </c>
    </row>
    <row r="34" spans="1:30" s="14" customFormat="1" ht="27.75" customHeight="1">
      <c r="A34" s="32">
        <v>30</v>
      </c>
      <c r="B34" s="32" t="s">
        <v>1606</v>
      </c>
      <c r="C34" s="32" t="s">
        <v>1607</v>
      </c>
      <c r="D34" s="34">
        <v>56</v>
      </c>
      <c r="E34" s="32" t="s">
        <v>1513</v>
      </c>
      <c r="F34" s="32">
        <v>16400</v>
      </c>
      <c r="G34" s="32">
        <v>16001</v>
      </c>
      <c r="H34" s="29"/>
      <c r="I34" s="29"/>
      <c r="J34" s="29">
        <v>5</v>
      </c>
      <c r="K34" s="29"/>
      <c r="L34" s="29"/>
      <c r="M34" s="29"/>
      <c r="N34" s="29"/>
      <c r="O34" s="302">
        <v>1</v>
      </c>
      <c r="P34" s="302">
        <v>2</v>
      </c>
      <c r="Q34" s="303"/>
      <c r="R34" s="32">
        <v>329426</v>
      </c>
      <c r="S34" s="32">
        <v>154767</v>
      </c>
      <c r="T34" s="32">
        <v>7</v>
      </c>
      <c r="U34" s="32">
        <v>1975</v>
      </c>
      <c r="V34" s="32">
        <v>1421</v>
      </c>
      <c r="W34" s="32">
        <v>230</v>
      </c>
      <c r="X34" s="32">
        <v>80</v>
      </c>
      <c r="Y34" s="32">
        <v>24</v>
      </c>
      <c r="Z34" s="32">
        <v>170</v>
      </c>
      <c r="AA34" s="32">
        <v>50</v>
      </c>
      <c r="AB34" s="32">
        <v>10400</v>
      </c>
      <c r="AC34" s="32">
        <v>8257</v>
      </c>
      <c r="AD34" s="32">
        <v>454</v>
      </c>
    </row>
    <row r="35" spans="1:30" s="14" customFormat="1" ht="27.75" customHeight="1">
      <c r="A35" s="32">
        <v>31</v>
      </c>
      <c r="B35" s="32" t="s">
        <v>1606</v>
      </c>
      <c r="C35" s="32" t="s">
        <v>1607</v>
      </c>
      <c r="D35" s="34">
        <v>94</v>
      </c>
      <c r="E35" s="32" t="s">
        <v>1514</v>
      </c>
      <c r="F35" s="32">
        <v>25000</v>
      </c>
      <c r="G35" s="32">
        <v>835</v>
      </c>
      <c r="H35" s="29">
        <v>1</v>
      </c>
      <c r="I35" s="29"/>
      <c r="J35" s="29">
        <v>4</v>
      </c>
      <c r="K35" s="29"/>
      <c r="L35" s="29"/>
      <c r="M35" s="29"/>
      <c r="N35" s="29"/>
      <c r="O35" s="302">
        <v>1</v>
      </c>
      <c r="P35" s="302">
        <v>2</v>
      </c>
      <c r="Q35" s="303"/>
      <c r="R35" s="32">
        <v>194755</v>
      </c>
      <c r="S35" s="32">
        <v>30647</v>
      </c>
      <c r="T35" s="32">
        <v>5</v>
      </c>
      <c r="U35" s="32">
        <v>681</v>
      </c>
      <c r="V35" s="32">
        <v>106</v>
      </c>
      <c r="W35" s="32">
        <v>197</v>
      </c>
      <c r="X35" s="32">
        <v>91</v>
      </c>
      <c r="Y35" s="32">
        <v>281</v>
      </c>
      <c r="Z35" s="32">
        <v>5</v>
      </c>
      <c r="AA35" s="32">
        <v>1</v>
      </c>
      <c r="AB35" s="32">
        <v>31400</v>
      </c>
      <c r="AC35" s="32">
        <v>2835</v>
      </c>
      <c r="AD35" s="32">
        <v>3395</v>
      </c>
    </row>
    <row r="36" spans="1:30" s="14" customFormat="1" ht="27.75" customHeight="1">
      <c r="A36" s="32">
        <v>32</v>
      </c>
      <c r="B36" s="32" t="s">
        <v>1606</v>
      </c>
      <c r="C36" s="32" t="s">
        <v>1608</v>
      </c>
      <c r="D36" s="34">
        <v>91</v>
      </c>
      <c r="E36" s="32" t="s">
        <v>1193</v>
      </c>
      <c r="F36" s="32">
        <v>5330</v>
      </c>
      <c r="G36" s="32">
        <v>4832</v>
      </c>
      <c r="H36" s="29"/>
      <c r="I36" s="29"/>
      <c r="J36" s="29">
        <v>2</v>
      </c>
      <c r="K36" s="29"/>
      <c r="L36" s="29"/>
      <c r="M36" s="29">
        <v>2</v>
      </c>
      <c r="N36" s="29"/>
      <c r="O36" s="302"/>
      <c r="P36" s="302"/>
      <c r="Q36" s="303"/>
      <c r="R36" s="32">
        <v>104273</v>
      </c>
      <c r="S36" s="32">
        <v>36446</v>
      </c>
      <c r="T36" s="32">
        <v>3</v>
      </c>
      <c r="U36" s="32">
        <v>735</v>
      </c>
      <c r="V36" s="32">
        <v>419</v>
      </c>
      <c r="W36" s="32">
        <v>172</v>
      </c>
      <c r="X36" s="32"/>
      <c r="Y36" s="32">
        <v>1</v>
      </c>
      <c r="Z36" s="32">
        <v>4</v>
      </c>
      <c r="AA36" s="32">
        <v>139</v>
      </c>
      <c r="AB36" s="32">
        <v>3000</v>
      </c>
      <c r="AC36" s="32">
        <v>3756</v>
      </c>
      <c r="AD36" s="32">
        <v>777</v>
      </c>
    </row>
    <row r="37" spans="1:30" s="14" customFormat="1" ht="27.75" customHeight="1">
      <c r="A37" s="32">
        <v>33</v>
      </c>
      <c r="B37" s="32" t="s">
        <v>1609</v>
      </c>
      <c r="C37" s="32" t="s">
        <v>1610</v>
      </c>
      <c r="D37" s="34">
        <v>4</v>
      </c>
      <c r="E37" s="32" t="s">
        <v>1515</v>
      </c>
      <c r="F37" s="32">
        <v>72630</v>
      </c>
      <c r="G37" s="32">
        <v>67334</v>
      </c>
      <c r="H37" s="29">
        <v>2</v>
      </c>
      <c r="I37" s="29">
        <v>2</v>
      </c>
      <c r="J37" s="29">
        <v>12</v>
      </c>
      <c r="K37" s="29"/>
      <c r="L37" s="29">
        <v>2</v>
      </c>
      <c r="M37" s="29">
        <v>2</v>
      </c>
      <c r="N37" s="29">
        <v>2</v>
      </c>
      <c r="O37" s="302">
        <v>2</v>
      </c>
      <c r="P37" s="302">
        <v>4</v>
      </c>
      <c r="Q37" s="303"/>
      <c r="R37" s="32">
        <v>1237313</v>
      </c>
      <c r="S37" s="32">
        <v>1986757</v>
      </c>
      <c r="T37" s="32">
        <v>36</v>
      </c>
      <c r="U37" s="32">
        <v>11108</v>
      </c>
      <c r="V37" s="32">
        <v>6080</v>
      </c>
      <c r="W37" s="32">
        <v>2662</v>
      </c>
      <c r="X37" s="32">
        <v>495</v>
      </c>
      <c r="Y37" s="32">
        <v>48</v>
      </c>
      <c r="Z37" s="32">
        <v>136</v>
      </c>
      <c r="AA37" s="32">
        <v>1687</v>
      </c>
      <c r="AB37" s="32">
        <v>48710</v>
      </c>
      <c r="AC37" s="32">
        <v>34687</v>
      </c>
      <c r="AD37" s="32">
        <v>515</v>
      </c>
    </row>
    <row r="38" spans="1:30" s="14" customFormat="1" ht="27.75" customHeight="1">
      <c r="A38" s="32">
        <v>34</v>
      </c>
      <c r="B38" s="32" t="s">
        <v>1609</v>
      </c>
      <c r="C38" s="32" t="s">
        <v>1657</v>
      </c>
      <c r="D38" s="34">
        <v>24</v>
      </c>
      <c r="E38" s="32" t="s">
        <v>1516</v>
      </c>
      <c r="F38" s="32">
        <v>7200</v>
      </c>
      <c r="G38" s="32">
        <v>7548</v>
      </c>
      <c r="H38" s="29"/>
      <c r="I38" s="29"/>
      <c r="J38" s="29">
        <v>3</v>
      </c>
      <c r="K38" s="29"/>
      <c r="L38" s="29"/>
      <c r="M38" s="29"/>
      <c r="N38" s="29"/>
      <c r="O38" s="302">
        <v>1</v>
      </c>
      <c r="P38" s="302">
        <v>1</v>
      </c>
      <c r="Q38" s="303"/>
      <c r="R38" s="32">
        <v>199484</v>
      </c>
      <c r="S38" s="32">
        <v>143445</v>
      </c>
      <c r="T38" s="32">
        <v>4</v>
      </c>
      <c r="U38" s="32">
        <v>1161</v>
      </c>
      <c r="V38" s="32">
        <v>605</v>
      </c>
      <c r="W38" s="32">
        <v>216</v>
      </c>
      <c r="X38" s="32">
        <v>22</v>
      </c>
      <c r="Y38" s="32">
        <v>151</v>
      </c>
      <c r="Z38" s="32">
        <v>6</v>
      </c>
      <c r="AA38" s="32">
        <v>161</v>
      </c>
      <c r="AB38" s="32">
        <v>6200</v>
      </c>
      <c r="AC38" s="32">
        <v>3733</v>
      </c>
      <c r="AD38" s="32">
        <v>495</v>
      </c>
    </row>
    <row r="39" spans="1:30" s="14" customFormat="1" ht="27.75" customHeight="1">
      <c r="A39" s="32">
        <v>35</v>
      </c>
      <c r="B39" s="32" t="s">
        <v>1609</v>
      </c>
      <c r="C39" s="32" t="s">
        <v>1657</v>
      </c>
      <c r="D39" s="34">
        <v>65</v>
      </c>
      <c r="E39" s="32" t="s">
        <v>1517</v>
      </c>
      <c r="F39" s="32">
        <v>32943</v>
      </c>
      <c r="G39" s="32">
        <v>31900</v>
      </c>
      <c r="H39" s="29">
        <v>8</v>
      </c>
      <c r="I39" s="29"/>
      <c r="J39" s="29">
        <v>11</v>
      </c>
      <c r="K39" s="29"/>
      <c r="L39" s="29"/>
      <c r="M39" s="29">
        <v>3</v>
      </c>
      <c r="N39" s="29">
        <v>8</v>
      </c>
      <c r="O39" s="302"/>
      <c r="P39" s="302">
        <v>5</v>
      </c>
      <c r="Q39" s="303"/>
      <c r="R39" s="32">
        <v>657768</v>
      </c>
      <c r="S39" s="32">
        <v>259794</v>
      </c>
      <c r="T39" s="32">
        <v>9</v>
      </c>
      <c r="U39" s="32">
        <v>5042</v>
      </c>
      <c r="V39" s="32">
        <v>2805</v>
      </c>
      <c r="W39" s="32">
        <v>1227</v>
      </c>
      <c r="X39" s="32">
        <v>147</v>
      </c>
      <c r="Y39" s="32">
        <v>58</v>
      </c>
      <c r="Z39" s="32">
        <v>9</v>
      </c>
      <c r="AA39" s="32">
        <v>796</v>
      </c>
      <c r="AB39" s="32">
        <v>24560</v>
      </c>
      <c r="AC39" s="32">
        <v>15497</v>
      </c>
      <c r="AD39" s="32">
        <v>486</v>
      </c>
    </row>
    <row r="40" spans="1:30" s="14" customFormat="1" ht="27.75" customHeight="1">
      <c r="A40" s="32">
        <v>36</v>
      </c>
      <c r="B40" s="32" t="s">
        <v>1609</v>
      </c>
      <c r="C40" s="32" t="s">
        <v>1610</v>
      </c>
      <c r="D40" s="34">
        <v>23</v>
      </c>
      <c r="E40" s="32" t="s">
        <v>1518</v>
      </c>
      <c r="F40" s="32">
        <v>9345</v>
      </c>
      <c r="G40" s="32">
        <v>8412</v>
      </c>
      <c r="H40" s="29"/>
      <c r="I40" s="29"/>
      <c r="J40" s="29">
        <v>3</v>
      </c>
      <c r="K40" s="29"/>
      <c r="L40" s="29"/>
      <c r="M40" s="29"/>
      <c r="N40" s="29"/>
      <c r="O40" s="302"/>
      <c r="P40" s="302">
        <v>1</v>
      </c>
      <c r="Q40" s="303"/>
      <c r="R40" s="32">
        <v>173578</v>
      </c>
      <c r="S40" s="32">
        <v>65919</v>
      </c>
      <c r="T40" s="32">
        <v>11</v>
      </c>
      <c r="U40" s="32">
        <v>1572</v>
      </c>
      <c r="V40" s="32">
        <v>828</v>
      </c>
      <c r="W40" s="32">
        <v>232</v>
      </c>
      <c r="X40" s="32">
        <v>250</v>
      </c>
      <c r="Y40" s="32">
        <v>113</v>
      </c>
      <c r="Z40" s="32">
        <v>39</v>
      </c>
      <c r="AA40" s="32">
        <v>110</v>
      </c>
      <c r="AB40" s="32">
        <v>8740</v>
      </c>
      <c r="AC40" s="32">
        <v>7545</v>
      </c>
      <c r="AD40" s="32">
        <v>897</v>
      </c>
    </row>
    <row r="41" spans="1:30" s="14" customFormat="1" ht="27.75" customHeight="1">
      <c r="A41" s="32">
        <v>37</v>
      </c>
      <c r="B41" s="32" t="s">
        <v>1609</v>
      </c>
      <c r="C41" s="32" t="s">
        <v>1610</v>
      </c>
      <c r="D41" s="34">
        <v>85</v>
      </c>
      <c r="E41" s="32" t="s">
        <v>1519</v>
      </c>
      <c r="F41" s="32">
        <v>7800</v>
      </c>
      <c r="G41" s="32">
        <v>7595</v>
      </c>
      <c r="H41" s="29"/>
      <c r="I41" s="29"/>
      <c r="J41" s="29">
        <v>2</v>
      </c>
      <c r="K41" s="29"/>
      <c r="L41" s="29"/>
      <c r="M41" s="29"/>
      <c r="N41" s="29"/>
      <c r="O41" s="302"/>
      <c r="P41" s="302">
        <v>1</v>
      </c>
      <c r="Q41" s="303"/>
      <c r="R41" s="32">
        <v>121278</v>
      </c>
      <c r="S41" s="32">
        <v>73102</v>
      </c>
      <c r="T41" s="32">
        <v>4</v>
      </c>
      <c r="U41" s="32">
        <v>887</v>
      </c>
      <c r="V41" s="32">
        <v>468</v>
      </c>
      <c r="W41" s="32">
        <v>241</v>
      </c>
      <c r="X41" s="32">
        <v>0</v>
      </c>
      <c r="Y41" s="32">
        <v>0</v>
      </c>
      <c r="Z41" s="32">
        <v>10</v>
      </c>
      <c r="AA41" s="32">
        <v>168</v>
      </c>
      <c r="AB41" s="32">
        <v>3000</v>
      </c>
      <c r="AC41" s="32">
        <v>3000</v>
      </c>
      <c r="AD41" s="32">
        <v>395</v>
      </c>
    </row>
    <row r="42" spans="1:30" s="14" customFormat="1" ht="27.75" customHeight="1">
      <c r="A42" s="32">
        <v>38</v>
      </c>
      <c r="B42" s="32" t="s">
        <v>1658</v>
      </c>
      <c r="C42" s="32" t="s">
        <v>1659</v>
      </c>
      <c r="D42" s="34">
        <v>7</v>
      </c>
      <c r="E42" s="32" t="s">
        <v>1520</v>
      </c>
      <c r="F42" s="32">
        <v>45100</v>
      </c>
      <c r="G42" s="32">
        <v>33439</v>
      </c>
      <c r="H42" s="29">
        <v>1</v>
      </c>
      <c r="I42" s="29"/>
      <c r="J42" s="29">
        <v>6</v>
      </c>
      <c r="K42" s="29">
        <v>1</v>
      </c>
      <c r="L42" s="29"/>
      <c r="M42" s="29"/>
      <c r="N42" s="29">
        <v>3</v>
      </c>
      <c r="O42" s="302">
        <v>1</v>
      </c>
      <c r="P42" s="302"/>
      <c r="Q42" s="303">
        <v>3</v>
      </c>
      <c r="R42" s="32">
        <v>1268902</v>
      </c>
      <c r="S42" s="32">
        <v>113517</v>
      </c>
      <c r="T42" s="32">
        <v>17</v>
      </c>
      <c r="U42" s="32">
        <v>4270</v>
      </c>
      <c r="V42" s="32">
        <v>2634</v>
      </c>
      <c r="W42" s="32">
        <v>400</v>
      </c>
      <c r="X42" s="32">
        <v>85</v>
      </c>
      <c r="Y42" s="32">
        <v>308</v>
      </c>
      <c r="Z42" s="32">
        <v>21</v>
      </c>
      <c r="AA42" s="32">
        <v>822</v>
      </c>
      <c r="AB42" s="32">
        <v>20300</v>
      </c>
      <c r="AC42" s="32">
        <v>13178</v>
      </c>
      <c r="AD42" s="32">
        <v>394</v>
      </c>
    </row>
    <row r="43" spans="1:30" s="14" customFormat="1" ht="27.75" customHeight="1">
      <c r="A43" s="32">
        <v>40</v>
      </c>
      <c r="B43" s="32" t="s">
        <v>1658</v>
      </c>
      <c r="C43" s="32" t="s">
        <v>1659</v>
      </c>
      <c r="D43" s="34">
        <v>45</v>
      </c>
      <c r="E43" s="32" t="s">
        <v>1085</v>
      </c>
      <c r="F43" s="32">
        <v>44400</v>
      </c>
      <c r="G43" s="32">
        <v>45474</v>
      </c>
      <c r="H43" s="29">
        <v>11</v>
      </c>
      <c r="I43" s="29"/>
      <c r="J43" s="29">
        <v>26</v>
      </c>
      <c r="K43" s="29"/>
      <c r="L43" s="29"/>
      <c r="M43" s="29">
        <v>10</v>
      </c>
      <c r="N43" s="29">
        <v>4</v>
      </c>
      <c r="O43" s="302">
        <v>2</v>
      </c>
      <c r="P43" s="302">
        <v>8</v>
      </c>
      <c r="Q43" s="303">
        <v>3</v>
      </c>
      <c r="R43" s="32">
        <v>1195663</v>
      </c>
      <c r="S43" s="32">
        <v>2629414</v>
      </c>
      <c r="T43" s="32">
        <v>24</v>
      </c>
      <c r="U43" s="32">
        <v>6949</v>
      </c>
      <c r="V43" s="32">
        <v>3590</v>
      </c>
      <c r="W43" s="32">
        <v>968</v>
      </c>
      <c r="X43" s="32">
        <v>391</v>
      </c>
      <c r="Y43" s="32">
        <v>169</v>
      </c>
      <c r="Z43" s="32">
        <v>34</v>
      </c>
      <c r="AA43" s="32">
        <v>1797</v>
      </c>
      <c r="AB43" s="32">
        <v>21600</v>
      </c>
      <c r="AC43" s="32">
        <v>20914</v>
      </c>
      <c r="AD43" s="32">
        <v>460</v>
      </c>
    </row>
    <row r="44" spans="1:30" s="14" customFormat="1" ht="27.75" customHeight="1">
      <c r="A44" s="32">
        <v>44</v>
      </c>
      <c r="B44" s="32" t="s">
        <v>1658</v>
      </c>
      <c r="C44" s="32" t="s">
        <v>1659</v>
      </c>
      <c r="D44" s="34">
        <v>90</v>
      </c>
      <c r="E44" s="32" t="s">
        <v>1206</v>
      </c>
      <c r="F44" s="32">
        <v>12000</v>
      </c>
      <c r="G44" s="32">
        <v>12125</v>
      </c>
      <c r="H44" s="29"/>
      <c r="I44" s="29"/>
      <c r="J44" s="29">
        <v>5</v>
      </c>
      <c r="K44" s="29"/>
      <c r="L44" s="29"/>
      <c r="M44" s="29"/>
      <c r="N44" s="29"/>
      <c r="O44" s="302">
        <v>1</v>
      </c>
      <c r="P44" s="302">
        <v>3</v>
      </c>
      <c r="Q44" s="303">
        <v>1</v>
      </c>
      <c r="R44" s="32"/>
      <c r="S44" s="32"/>
      <c r="T44" s="32">
        <v>24</v>
      </c>
      <c r="U44" s="32">
        <v>1633</v>
      </c>
      <c r="V44" s="32">
        <v>947</v>
      </c>
      <c r="W44" s="32">
        <v>124</v>
      </c>
      <c r="X44" s="32">
        <v>59</v>
      </c>
      <c r="Y44" s="32">
        <v>63</v>
      </c>
      <c r="Z44" s="32">
        <v>4</v>
      </c>
      <c r="AA44" s="32">
        <v>436</v>
      </c>
      <c r="AB44" s="32">
        <v>6400</v>
      </c>
      <c r="AC44" s="32">
        <v>4744</v>
      </c>
      <c r="AD44" s="32">
        <v>391</v>
      </c>
    </row>
    <row r="45" spans="1:30" s="14" customFormat="1" ht="27.75" customHeight="1">
      <c r="A45" s="32">
        <v>45</v>
      </c>
      <c r="B45" s="32" t="s">
        <v>1660</v>
      </c>
      <c r="C45" s="32" t="s">
        <v>1661</v>
      </c>
      <c r="D45" s="34">
        <v>11</v>
      </c>
      <c r="E45" s="32" t="s">
        <v>1521</v>
      </c>
      <c r="F45" s="32">
        <v>51450</v>
      </c>
      <c r="G45" s="32">
        <v>46948</v>
      </c>
      <c r="H45" s="29">
        <v>6</v>
      </c>
      <c r="I45" s="29"/>
      <c r="J45" s="29">
        <v>13</v>
      </c>
      <c r="K45" s="29">
        <v>4</v>
      </c>
      <c r="L45" s="29"/>
      <c r="M45" s="29"/>
      <c r="N45" s="29">
        <v>9</v>
      </c>
      <c r="O45" s="302"/>
      <c r="P45" s="302"/>
      <c r="Q45" s="303"/>
      <c r="R45" s="32">
        <v>1778747</v>
      </c>
      <c r="S45" s="32">
        <v>338211</v>
      </c>
      <c r="T45" s="32">
        <v>24</v>
      </c>
      <c r="U45" s="32">
        <v>7031</v>
      </c>
      <c r="V45" s="32">
        <v>4184</v>
      </c>
      <c r="W45" s="32">
        <v>1171</v>
      </c>
      <c r="X45" s="32">
        <v>0</v>
      </c>
      <c r="Y45" s="32">
        <v>37</v>
      </c>
      <c r="Z45" s="32">
        <v>541</v>
      </c>
      <c r="AA45" s="32">
        <v>1098</v>
      </c>
      <c r="AB45" s="32">
        <v>26330</v>
      </c>
      <c r="AC45" s="32">
        <v>22590</v>
      </c>
      <c r="AD45" s="32">
        <v>481</v>
      </c>
    </row>
    <row r="46" spans="1:30" s="14" customFormat="1" ht="27.75" customHeight="1">
      <c r="A46" s="32">
        <v>46</v>
      </c>
      <c r="B46" s="32" t="s">
        <v>1660</v>
      </c>
      <c r="C46" s="32" t="s">
        <v>1661</v>
      </c>
      <c r="D46" s="34">
        <v>15</v>
      </c>
      <c r="E46" s="32" t="s">
        <v>1522</v>
      </c>
      <c r="F46" s="32">
        <v>52650</v>
      </c>
      <c r="G46" s="32">
        <v>49851</v>
      </c>
      <c r="H46" s="29">
        <v>10</v>
      </c>
      <c r="I46" s="29"/>
      <c r="J46" s="29">
        <v>27</v>
      </c>
      <c r="K46" s="29">
        <v>7</v>
      </c>
      <c r="L46" s="29"/>
      <c r="M46" s="29">
        <v>9</v>
      </c>
      <c r="N46" s="29">
        <v>7</v>
      </c>
      <c r="O46" s="302"/>
      <c r="P46" s="302"/>
      <c r="Q46" s="303"/>
      <c r="R46" s="32">
        <v>1528120</v>
      </c>
      <c r="S46" s="32">
        <v>655739</v>
      </c>
      <c r="T46" s="32">
        <v>16</v>
      </c>
      <c r="U46" s="32">
        <v>6391</v>
      </c>
      <c r="V46" s="32">
        <v>3898</v>
      </c>
      <c r="W46" s="32">
        <v>1399</v>
      </c>
      <c r="X46" s="32">
        <v>63</v>
      </c>
      <c r="Y46" s="32">
        <v>0</v>
      </c>
      <c r="Z46" s="32">
        <v>50</v>
      </c>
      <c r="AA46" s="32">
        <v>981</v>
      </c>
      <c r="AB46" s="32">
        <v>24000</v>
      </c>
      <c r="AC46" s="32">
        <v>20308</v>
      </c>
      <c r="AD46" s="32">
        <v>407</v>
      </c>
    </row>
    <row r="47" spans="1:30" s="14" customFormat="1" ht="27.75" customHeight="1">
      <c r="A47" s="32">
        <v>47</v>
      </c>
      <c r="B47" s="32" t="s">
        <v>1660</v>
      </c>
      <c r="C47" s="32" t="s">
        <v>1661</v>
      </c>
      <c r="D47" s="34">
        <v>29</v>
      </c>
      <c r="E47" s="32" t="s">
        <v>1523</v>
      </c>
      <c r="F47" s="32">
        <v>48000</v>
      </c>
      <c r="G47" s="32">
        <v>40749</v>
      </c>
      <c r="H47" s="29">
        <v>9</v>
      </c>
      <c r="I47" s="29"/>
      <c r="J47" s="29">
        <v>53</v>
      </c>
      <c r="K47" s="29">
        <v>9</v>
      </c>
      <c r="L47" s="29">
        <v>3</v>
      </c>
      <c r="M47" s="29">
        <v>1</v>
      </c>
      <c r="N47" s="29">
        <v>15</v>
      </c>
      <c r="O47" s="302"/>
      <c r="P47" s="302">
        <v>2</v>
      </c>
      <c r="Q47" s="303">
        <v>9</v>
      </c>
      <c r="R47" s="32">
        <v>1483851</v>
      </c>
      <c r="S47" s="32">
        <v>2029459</v>
      </c>
      <c r="T47" s="32">
        <v>19</v>
      </c>
      <c r="U47" s="32">
        <v>5803</v>
      </c>
      <c r="V47" s="32">
        <v>3585</v>
      </c>
      <c r="W47" s="32">
        <v>1188</v>
      </c>
      <c r="X47" s="32">
        <v>458</v>
      </c>
      <c r="Y47" s="32">
        <v>0</v>
      </c>
      <c r="Z47" s="32">
        <v>123</v>
      </c>
      <c r="AA47" s="32">
        <v>449</v>
      </c>
      <c r="AB47" s="32">
        <v>48380</v>
      </c>
      <c r="AC47" s="32">
        <v>19748</v>
      </c>
      <c r="AD47" s="32">
        <v>485</v>
      </c>
    </row>
    <row r="48" spans="1:30" s="14" customFormat="1" ht="27.75" customHeight="1">
      <c r="A48" s="32">
        <v>48</v>
      </c>
      <c r="B48" s="32"/>
      <c r="C48" s="32" t="s">
        <v>1662</v>
      </c>
      <c r="D48" s="34">
        <v>1</v>
      </c>
      <c r="E48" s="32" t="s">
        <v>1524</v>
      </c>
      <c r="F48" s="32">
        <v>1560000</v>
      </c>
      <c r="G48" s="32">
        <v>1531799</v>
      </c>
      <c r="H48" s="29">
        <v>6</v>
      </c>
      <c r="I48" s="29"/>
      <c r="J48" s="29"/>
      <c r="K48" s="29">
        <v>2</v>
      </c>
      <c r="L48" s="29">
        <v>1</v>
      </c>
      <c r="M48" s="29"/>
      <c r="N48" s="29">
        <v>3</v>
      </c>
      <c r="O48" s="302">
        <v>1</v>
      </c>
      <c r="P48" s="302"/>
      <c r="Q48" s="303">
        <v>1</v>
      </c>
      <c r="R48" s="32">
        <v>31597647</v>
      </c>
      <c r="S48" s="32">
        <v>10944130</v>
      </c>
      <c r="T48" s="32">
        <v>944</v>
      </c>
      <c r="U48" s="32">
        <v>195403</v>
      </c>
      <c r="V48" s="32">
        <v>133964</v>
      </c>
      <c r="W48" s="32">
        <v>39965</v>
      </c>
      <c r="X48" s="32">
        <v>7351</v>
      </c>
      <c r="Y48" s="32"/>
      <c r="Z48" s="32">
        <v>4518</v>
      </c>
      <c r="AA48" s="32">
        <v>9605</v>
      </c>
      <c r="AB48" s="32">
        <v>676000</v>
      </c>
      <c r="AC48" s="32">
        <v>601410</v>
      </c>
      <c r="AD48" s="32">
        <v>393</v>
      </c>
    </row>
    <row r="49" spans="1:30" s="14" customFormat="1" ht="27.75" customHeight="1">
      <c r="A49" s="32">
        <v>49</v>
      </c>
      <c r="B49" s="32"/>
      <c r="C49" s="32" t="s">
        <v>1662</v>
      </c>
      <c r="D49" s="34">
        <v>75</v>
      </c>
      <c r="E49" s="32" t="s">
        <v>1525</v>
      </c>
      <c r="F49" s="32">
        <v>6000</v>
      </c>
      <c r="G49" s="32">
        <v>965</v>
      </c>
      <c r="H49" s="29">
        <v>1</v>
      </c>
      <c r="I49" s="29"/>
      <c r="J49" s="29"/>
      <c r="K49" s="29">
        <v>1</v>
      </c>
      <c r="L49" s="29">
        <v>1</v>
      </c>
      <c r="M49" s="29"/>
      <c r="N49" s="29">
        <v>1</v>
      </c>
      <c r="O49" s="302"/>
      <c r="P49" s="302"/>
      <c r="Q49" s="303"/>
      <c r="R49" s="32"/>
      <c r="S49" s="32"/>
      <c r="T49" s="32">
        <v>0</v>
      </c>
      <c r="U49" s="32">
        <v>395</v>
      </c>
      <c r="V49" s="32">
        <v>21</v>
      </c>
      <c r="W49" s="32">
        <v>204</v>
      </c>
      <c r="X49" s="32">
        <v>30</v>
      </c>
      <c r="Y49" s="32">
        <v>0</v>
      </c>
      <c r="Z49" s="32">
        <v>13</v>
      </c>
      <c r="AA49" s="32">
        <v>127</v>
      </c>
      <c r="AB49" s="32">
        <v>4520</v>
      </c>
      <c r="AC49" s="32">
        <v>1710</v>
      </c>
      <c r="AD49" s="32">
        <v>1772</v>
      </c>
    </row>
    <row r="50" spans="1:30" s="14" customFormat="1" ht="27.75" customHeight="1">
      <c r="A50" s="32">
        <v>50</v>
      </c>
      <c r="B50" s="32"/>
      <c r="C50" s="32" t="s">
        <v>1663</v>
      </c>
      <c r="D50" s="34">
        <v>8</v>
      </c>
      <c r="E50" s="32" t="s">
        <v>1526</v>
      </c>
      <c r="F50" s="32">
        <v>534310</v>
      </c>
      <c r="G50" s="32">
        <v>533228</v>
      </c>
      <c r="H50" s="29">
        <v>11</v>
      </c>
      <c r="I50" s="29">
        <v>3</v>
      </c>
      <c r="J50" s="29">
        <v>16</v>
      </c>
      <c r="K50" s="29">
        <v>4</v>
      </c>
      <c r="L50" s="29"/>
      <c r="M50" s="29">
        <v>6</v>
      </c>
      <c r="N50" s="29">
        <v>8</v>
      </c>
      <c r="O50" s="302">
        <v>7</v>
      </c>
      <c r="P50" s="302">
        <v>7</v>
      </c>
      <c r="Q50" s="303"/>
      <c r="R50" s="32">
        <v>8459737</v>
      </c>
      <c r="S50" s="32">
        <v>1938676</v>
      </c>
      <c r="T50" s="32">
        <v>146</v>
      </c>
      <c r="U50" s="32">
        <v>64811</v>
      </c>
      <c r="V50" s="32">
        <v>46938</v>
      </c>
      <c r="W50" s="32">
        <v>8790</v>
      </c>
      <c r="X50" s="32">
        <v>2142</v>
      </c>
      <c r="Y50" s="32">
        <v>19</v>
      </c>
      <c r="Z50" s="32">
        <v>2636</v>
      </c>
      <c r="AA50" s="32">
        <v>4286</v>
      </c>
      <c r="AB50" s="32">
        <v>217000</v>
      </c>
      <c r="AC50" s="32">
        <v>195118</v>
      </c>
      <c r="AD50" s="32">
        <v>366</v>
      </c>
    </row>
    <row r="51" spans="1:30" s="14" customFormat="1" ht="27.75" customHeight="1">
      <c r="A51" s="32">
        <v>51</v>
      </c>
      <c r="B51" s="32"/>
      <c r="C51" s="32" t="s">
        <v>1664</v>
      </c>
      <c r="D51" s="34">
        <v>2</v>
      </c>
      <c r="E51" s="32" t="s">
        <v>1527</v>
      </c>
      <c r="F51" s="32">
        <v>578600</v>
      </c>
      <c r="G51" s="32">
        <v>461817</v>
      </c>
      <c r="H51" s="29">
        <v>2</v>
      </c>
      <c r="I51" s="29"/>
      <c r="J51" s="29"/>
      <c r="K51" s="29">
        <v>2</v>
      </c>
      <c r="L51" s="29"/>
      <c r="M51" s="29"/>
      <c r="N51" s="29">
        <v>1</v>
      </c>
      <c r="O51" s="302"/>
      <c r="P51" s="302"/>
      <c r="Q51" s="303">
        <v>1</v>
      </c>
      <c r="R51" s="32">
        <v>9102090</v>
      </c>
      <c r="S51" s="32">
        <v>1172850</v>
      </c>
      <c r="T51" s="32">
        <v>159</v>
      </c>
      <c r="U51" s="32">
        <v>59953</v>
      </c>
      <c r="V51" s="32">
        <v>42110</v>
      </c>
      <c r="W51" s="32">
        <v>9405</v>
      </c>
      <c r="X51" s="32">
        <v>3409</v>
      </c>
      <c r="Y51" s="32">
        <v>1</v>
      </c>
      <c r="Z51" s="32">
        <v>1716</v>
      </c>
      <c r="AA51" s="32">
        <v>3312</v>
      </c>
      <c r="AB51" s="32">
        <v>383500</v>
      </c>
      <c r="AC51" s="32">
        <v>187067</v>
      </c>
      <c r="AD51" s="32">
        <v>405</v>
      </c>
    </row>
    <row r="52" spans="1:30" s="14" customFormat="1" ht="27.75" customHeight="1" thickBot="1">
      <c r="A52" s="32">
        <v>52</v>
      </c>
      <c r="B52" s="32"/>
      <c r="C52" s="32" t="s">
        <v>1665</v>
      </c>
      <c r="D52" s="34">
        <v>5</v>
      </c>
      <c r="E52" s="32" t="s">
        <v>1528</v>
      </c>
      <c r="F52" s="32">
        <v>512000</v>
      </c>
      <c r="G52" s="32">
        <v>480690</v>
      </c>
      <c r="H52" s="29">
        <v>4</v>
      </c>
      <c r="I52" s="29"/>
      <c r="J52" s="29">
        <v>15</v>
      </c>
      <c r="K52" s="29">
        <v>2</v>
      </c>
      <c r="L52" s="29">
        <v>1</v>
      </c>
      <c r="M52" s="29"/>
      <c r="N52" s="29">
        <v>4</v>
      </c>
      <c r="O52" s="302"/>
      <c r="P52" s="302"/>
      <c r="Q52" s="303">
        <v>1</v>
      </c>
      <c r="R52" s="32">
        <v>8989181</v>
      </c>
      <c r="S52" s="32">
        <v>1617182</v>
      </c>
      <c r="T52" s="32">
        <v>241</v>
      </c>
      <c r="U52" s="32">
        <v>57460</v>
      </c>
      <c r="V52" s="32">
        <v>45246</v>
      </c>
      <c r="W52" s="32">
        <v>7798</v>
      </c>
      <c r="X52" s="32">
        <v>393</v>
      </c>
      <c r="Y52" s="32">
        <v>101</v>
      </c>
      <c r="Z52" s="32">
        <v>2702</v>
      </c>
      <c r="AA52" s="32">
        <v>1220</v>
      </c>
      <c r="AB52" s="32">
        <v>205700</v>
      </c>
      <c r="AC52" s="32">
        <v>174670</v>
      </c>
      <c r="AD52" s="32">
        <v>363</v>
      </c>
    </row>
    <row r="53" spans="2:30" s="14" customFormat="1" ht="27.75" customHeight="1" thickTop="1">
      <c r="B53" s="38"/>
      <c r="C53" s="38"/>
      <c r="D53" s="39" t="s">
        <v>1447</v>
      </c>
      <c r="E53" s="40" t="s">
        <v>1195</v>
      </c>
      <c r="F53" s="40">
        <f>SUM(F7:F52)</f>
        <v>5896133</v>
      </c>
      <c r="G53" s="40">
        <f>SUM(G7:G52)</f>
        <v>5435612</v>
      </c>
      <c r="H53" s="39">
        <v>99</v>
      </c>
      <c r="I53" s="39">
        <v>10</v>
      </c>
      <c r="J53" s="39">
        <v>504</v>
      </c>
      <c r="K53" s="39">
        <v>56</v>
      </c>
      <c r="L53" s="39">
        <v>13</v>
      </c>
      <c r="M53" s="39">
        <v>36</v>
      </c>
      <c r="N53" s="39">
        <v>101</v>
      </c>
      <c r="O53" s="39">
        <v>32</v>
      </c>
      <c r="P53" s="304">
        <v>75</v>
      </c>
      <c r="Q53" s="305">
        <v>35</v>
      </c>
      <c r="R53" s="40">
        <f aca="true" t="shared" si="0" ref="R53:AC53">SUM(R7:R52)</f>
        <v>105916209</v>
      </c>
      <c r="S53" s="40">
        <f t="shared" si="0"/>
        <v>33293880</v>
      </c>
      <c r="T53" s="40">
        <f t="shared" si="0"/>
        <v>2452</v>
      </c>
      <c r="U53" s="40">
        <f t="shared" si="0"/>
        <v>684914</v>
      </c>
      <c r="V53" s="40">
        <f>SUM(V7:V52)</f>
        <v>484941</v>
      </c>
      <c r="W53" s="40">
        <f t="shared" si="0"/>
        <v>107129</v>
      </c>
      <c r="X53" s="40">
        <f t="shared" si="0"/>
        <v>32982</v>
      </c>
      <c r="Y53" s="40">
        <f t="shared" si="0"/>
        <v>4161</v>
      </c>
      <c r="Z53" s="40">
        <f t="shared" si="0"/>
        <v>18035</v>
      </c>
      <c r="AA53" s="40">
        <f t="shared" si="0"/>
        <v>37666</v>
      </c>
      <c r="AB53" s="40">
        <f t="shared" si="0"/>
        <v>2976850</v>
      </c>
      <c r="AC53" s="40">
        <f t="shared" si="0"/>
        <v>2137907</v>
      </c>
      <c r="AD53" s="40">
        <f>AC53*1000/G53</f>
        <v>393.3148650050813</v>
      </c>
    </row>
    <row r="54" ht="12.75" customHeight="1"/>
    <row r="55" spans="4:30" ht="18.75" customHeight="1">
      <c r="D55" s="41" t="s">
        <v>1666</v>
      </c>
      <c r="E55" s="38" t="s">
        <v>1667</v>
      </c>
      <c r="AD55" s="38" t="s">
        <v>1529</v>
      </c>
    </row>
    <row r="56" ht="18.75" customHeight="1">
      <c r="E56" s="38" t="s">
        <v>1668</v>
      </c>
    </row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</sheetData>
  <mergeCells count="2">
    <mergeCell ref="H2:L2"/>
    <mergeCell ref="M2:Q2"/>
  </mergeCells>
  <printOptions horizontalCentered="1"/>
  <pageMargins left="0.7874015748031497" right="0.5905511811023623" top="0.984251968503937" bottom="0.7874015748031497" header="0.5118110236220472" footer="0.5118110236220472"/>
  <pageSetup fitToHeight="2" horizontalDpi="300" verticalDpi="300" orientation="landscape" paperSize="9" scale="61" r:id="rId1"/>
  <headerFooter alignWithMargins="0">
    <oddFooter>&amp;C- &amp;P+8 -</oddFooter>
  </headerFooter>
  <rowBreaks count="1" manualBreakCount="1">
    <brk id="3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55"/>
  <sheetViews>
    <sheetView showZeros="0" view="pageBreakPreview" zoomScale="75" zoomScaleNormal="75" zoomScaleSheetLayoutView="75" workbookViewId="0" topLeftCell="D1">
      <pane xSplit="2" ySplit="5" topLeftCell="F6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E1" sqref="E1"/>
    </sheetView>
  </sheetViews>
  <sheetFormatPr defaultColWidth="9.00390625" defaultRowHeight="13.5"/>
  <cols>
    <col min="1" max="1" width="5.00390625" style="38" hidden="1" customWidth="1"/>
    <col min="2" max="3" width="9.00390625" style="38" hidden="1" customWidth="1"/>
    <col min="4" max="4" width="4.875" style="38" customWidth="1"/>
    <col min="5" max="5" width="23.125" style="38" customWidth="1"/>
    <col min="6" max="6" width="9.125" style="38" bestFit="1" customWidth="1"/>
    <col min="7" max="11" width="9.125" style="36" bestFit="1" customWidth="1"/>
    <col min="12" max="12" width="7.625" style="42" customWidth="1"/>
    <col min="13" max="13" width="8.125" style="38" customWidth="1"/>
    <col min="14" max="14" width="7.625" style="36" customWidth="1"/>
    <col min="15" max="15" width="8.125" style="38" customWidth="1"/>
    <col min="16" max="16" width="7.875" style="36" bestFit="1" customWidth="1"/>
    <col min="17" max="17" width="8.125" style="38" customWidth="1"/>
    <col min="18" max="20" width="10.625" style="38" customWidth="1"/>
    <col min="21" max="25" width="8.625" style="61" customWidth="1"/>
    <col min="26" max="16384" width="9.00390625" style="38" customWidth="1"/>
  </cols>
  <sheetData>
    <row r="1" spans="5:25" s="14" customFormat="1" ht="15.75" customHeight="1">
      <c r="E1" s="14" t="s">
        <v>1669</v>
      </c>
      <c r="G1" s="36"/>
      <c r="H1" s="36" t="s">
        <v>1145</v>
      </c>
      <c r="I1" s="36" t="s">
        <v>1145</v>
      </c>
      <c r="J1" s="36" t="s">
        <v>1178</v>
      </c>
      <c r="K1" s="36" t="s">
        <v>1178</v>
      </c>
      <c r="L1" s="42"/>
      <c r="N1" s="36"/>
      <c r="P1" s="36"/>
      <c r="U1" s="43"/>
      <c r="V1" s="43"/>
      <c r="W1" s="43"/>
      <c r="X1" s="43"/>
      <c r="Y1" s="43"/>
    </row>
    <row r="2" spans="4:25" s="14" customFormat="1" ht="15.75" customHeight="1">
      <c r="D2" s="15"/>
      <c r="E2" s="15"/>
      <c r="F2" s="44" t="s">
        <v>1541</v>
      </c>
      <c r="G2" s="45"/>
      <c r="H2" s="45"/>
      <c r="I2" s="46" t="s">
        <v>1670</v>
      </c>
      <c r="J2" s="45"/>
      <c r="K2" s="45"/>
      <c r="L2" s="636" t="s">
        <v>1541</v>
      </c>
      <c r="M2" s="614"/>
      <c r="N2" s="636" t="s">
        <v>1671</v>
      </c>
      <c r="O2" s="614" t="s">
        <v>1671</v>
      </c>
      <c r="P2" s="636" t="s">
        <v>1671</v>
      </c>
      <c r="Q2" s="614" t="s">
        <v>1671</v>
      </c>
      <c r="R2" s="18" t="s">
        <v>1672</v>
      </c>
      <c r="S2" s="18" t="s">
        <v>1673</v>
      </c>
      <c r="T2" s="18" t="s">
        <v>1673</v>
      </c>
      <c r="U2" s="47"/>
      <c r="V2" s="48" t="s">
        <v>1680</v>
      </c>
      <c r="W2" s="48"/>
      <c r="X2" s="48"/>
      <c r="Y2" s="49"/>
    </row>
    <row r="3" spans="4:25" s="14" customFormat="1" ht="15.75" customHeight="1">
      <c r="D3" s="21" t="s">
        <v>1179</v>
      </c>
      <c r="E3" s="21" t="s">
        <v>1550</v>
      </c>
      <c r="F3" s="50" t="s">
        <v>1681</v>
      </c>
      <c r="G3" s="18" t="s">
        <v>1682</v>
      </c>
      <c r="H3" s="18" t="s">
        <v>1683</v>
      </c>
      <c r="I3" s="18" t="s">
        <v>1684</v>
      </c>
      <c r="J3" s="18" t="s">
        <v>1545</v>
      </c>
      <c r="K3" s="19" t="s">
        <v>1685</v>
      </c>
      <c r="L3" s="637" t="s">
        <v>1558</v>
      </c>
      <c r="M3" s="616" t="s">
        <v>1558</v>
      </c>
      <c r="N3" s="637" t="s">
        <v>1686</v>
      </c>
      <c r="O3" s="616" t="s">
        <v>1686</v>
      </c>
      <c r="P3" s="637" t="s">
        <v>1687</v>
      </c>
      <c r="Q3" s="616" t="s">
        <v>1687</v>
      </c>
      <c r="R3" s="21" t="s">
        <v>1688</v>
      </c>
      <c r="S3" s="21" t="s">
        <v>1689</v>
      </c>
      <c r="T3" s="21" t="s">
        <v>1690</v>
      </c>
      <c r="U3" s="51" t="s">
        <v>1691</v>
      </c>
      <c r="V3" s="51" t="s">
        <v>1692</v>
      </c>
      <c r="W3" s="51" t="s">
        <v>1693</v>
      </c>
      <c r="X3" s="51" t="s">
        <v>1694</v>
      </c>
      <c r="Y3" s="51" t="s">
        <v>1695</v>
      </c>
    </row>
    <row r="4" spans="4:25" s="14" customFormat="1" ht="15.75" customHeight="1">
      <c r="D4" s="21" t="s">
        <v>1549</v>
      </c>
      <c r="F4" s="21" t="s">
        <v>1573</v>
      </c>
      <c r="G4" s="21" t="s">
        <v>1573</v>
      </c>
      <c r="H4" s="21" t="s">
        <v>1573</v>
      </c>
      <c r="I4" s="21" t="s">
        <v>1573</v>
      </c>
      <c r="J4" s="21" t="s">
        <v>1573</v>
      </c>
      <c r="K4" s="50" t="s">
        <v>1573</v>
      </c>
      <c r="L4" s="637" t="s">
        <v>1573</v>
      </c>
      <c r="M4" s="616" t="s">
        <v>1573</v>
      </c>
      <c r="N4" s="637" t="s">
        <v>1573</v>
      </c>
      <c r="O4" s="616"/>
      <c r="P4" s="637" t="s">
        <v>1573</v>
      </c>
      <c r="Q4" s="616" t="s">
        <v>1573</v>
      </c>
      <c r="R4" s="21" t="s">
        <v>1574</v>
      </c>
      <c r="S4" s="21" t="s">
        <v>1574</v>
      </c>
      <c r="T4" s="21" t="s">
        <v>1574</v>
      </c>
      <c r="U4" s="51" t="s">
        <v>1180</v>
      </c>
      <c r="V4" s="51" t="s">
        <v>1180</v>
      </c>
      <c r="W4" s="51" t="s">
        <v>1180</v>
      </c>
      <c r="X4" s="51" t="s">
        <v>1180</v>
      </c>
      <c r="Y4" s="51" t="s">
        <v>1696</v>
      </c>
    </row>
    <row r="5" spans="4:25" s="14" customFormat="1" ht="15.75" customHeight="1">
      <c r="D5" s="22"/>
      <c r="E5" s="22"/>
      <c r="F5" s="50" t="s">
        <v>1181</v>
      </c>
      <c r="G5" s="21"/>
      <c r="H5" s="21"/>
      <c r="I5" s="21"/>
      <c r="J5" s="21"/>
      <c r="K5" s="50"/>
      <c r="L5" s="638" t="s">
        <v>1182</v>
      </c>
      <c r="M5" s="630" t="s">
        <v>1182</v>
      </c>
      <c r="N5" s="638" t="s">
        <v>1183</v>
      </c>
      <c r="O5" s="630"/>
      <c r="P5" s="638" t="s">
        <v>1184</v>
      </c>
      <c r="Q5" s="630" t="s">
        <v>1184</v>
      </c>
      <c r="R5" s="30" t="s">
        <v>1185</v>
      </c>
      <c r="S5" s="30" t="s">
        <v>1186</v>
      </c>
      <c r="T5" s="30" t="s">
        <v>1187</v>
      </c>
      <c r="U5" s="51" t="s">
        <v>1188</v>
      </c>
      <c r="V5" s="51" t="s">
        <v>1189</v>
      </c>
      <c r="W5" s="51" t="s">
        <v>1190</v>
      </c>
      <c r="X5" s="51" t="s">
        <v>1191</v>
      </c>
      <c r="Y5" s="51" t="s">
        <v>1192</v>
      </c>
    </row>
    <row r="6" spans="1:25" s="36" customFormat="1" ht="26.25" customHeight="1">
      <c r="A6" s="32">
        <v>1</v>
      </c>
      <c r="B6" s="32" t="s">
        <v>1575</v>
      </c>
      <c r="C6" s="32" t="s">
        <v>1576</v>
      </c>
      <c r="D6" s="32">
        <v>14</v>
      </c>
      <c r="E6" s="32" t="s">
        <v>1486</v>
      </c>
      <c r="F6" s="32">
        <v>11367</v>
      </c>
      <c r="G6" s="32">
        <v>1495</v>
      </c>
      <c r="H6" s="32"/>
      <c r="I6" s="32"/>
      <c r="J6" s="32"/>
      <c r="K6" s="32">
        <v>9872</v>
      </c>
      <c r="L6" s="52"/>
      <c r="M6" s="53">
        <v>11301</v>
      </c>
      <c r="N6" s="52"/>
      <c r="O6" s="54">
        <v>10747</v>
      </c>
      <c r="P6" s="52"/>
      <c r="Q6" s="54">
        <v>10473</v>
      </c>
      <c r="R6" s="32">
        <v>57951</v>
      </c>
      <c r="S6" s="32">
        <v>36292</v>
      </c>
      <c r="T6" s="32">
        <v>30962</v>
      </c>
      <c r="U6" s="55">
        <f aca="true" t="shared" si="0" ref="U6:U52">S6/R6*100</f>
        <v>62.625321392210665</v>
      </c>
      <c r="V6" s="55">
        <f aca="true" t="shared" si="1" ref="V6:V52">T6/S6*100</f>
        <v>85.313567728425</v>
      </c>
      <c r="W6" s="55">
        <f aca="true" t="shared" si="2" ref="W6:W52">(O6+N6)/(M6+L6)*100</f>
        <v>95.09777895761437</v>
      </c>
      <c r="X6" s="55">
        <f aca="true" t="shared" si="3" ref="X6:X52">(P6+Q6)/(L6+M6)*100</f>
        <v>92.67321475975578</v>
      </c>
      <c r="Y6" s="55">
        <f aca="true" t="shared" si="4" ref="Y6:Y52">(L6+M6)/F6*100</f>
        <v>99.41937186592769</v>
      </c>
    </row>
    <row r="7" spans="1:25" s="14" customFormat="1" ht="26.25" customHeight="1">
      <c r="A7" s="32">
        <v>2</v>
      </c>
      <c r="B7" s="32" t="s">
        <v>1596</v>
      </c>
      <c r="C7" s="32" t="s">
        <v>1597</v>
      </c>
      <c r="D7" s="34">
        <v>13</v>
      </c>
      <c r="E7" s="32" t="s">
        <v>1487</v>
      </c>
      <c r="F7" s="32">
        <v>23683</v>
      </c>
      <c r="G7" s="32">
        <v>20179</v>
      </c>
      <c r="H7" s="32">
        <v>1425</v>
      </c>
      <c r="I7" s="32">
        <v>961</v>
      </c>
      <c r="J7" s="32"/>
      <c r="K7" s="32">
        <v>1118</v>
      </c>
      <c r="L7" s="56">
        <v>24</v>
      </c>
      <c r="M7" s="54">
        <v>22927</v>
      </c>
      <c r="N7" s="56">
        <v>24</v>
      </c>
      <c r="O7" s="54">
        <v>22823</v>
      </c>
      <c r="P7" s="56">
        <v>24</v>
      </c>
      <c r="Q7" s="54">
        <v>21746</v>
      </c>
      <c r="R7" s="32">
        <v>94800</v>
      </c>
      <c r="S7" s="32">
        <v>69730</v>
      </c>
      <c r="T7" s="32">
        <v>62879</v>
      </c>
      <c r="U7" s="57">
        <f t="shared" si="0"/>
        <v>73.5548523206751</v>
      </c>
      <c r="V7" s="57">
        <f t="shared" si="1"/>
        <v>90.17496056216837</v>
      </c>
      <c r="W7" s="57">
        <f t="shared" si="2"/>
        <v>99.54686070323733</v>
      </c>
      <c r="X7" s="57">
        <f t="shared" si="3"/>
        <v>94.85425471657008</v>
      </c>
      <c r="Y7" s="55">
        <f t="shared" si="4"/>
        <v>96.90917535785162</v>
      </c>
    </row>
    <row r="8" spans="1:25" s="14" customFormat="1" ht="26.25" customHeight="1">
      <c r="A8" s="32">
        <v>3</v>
      </c>
      <c r="B8" s="32" t="s">
        <v>1596</v>
      </c>
      <c r="C8" s="32" t="s">
        <v>1598</v>
      </c>
      <c r="D8" s="34">
        <v>20</v>
      </c>
      <c r="E8" s="32" t="s">
        <v>1488</v>
      </c>
      <c r="F8" s="32">
        <v>25290</v>
      </c>
      <c r="G8" s="32">
        <v>9880</v>
      </c>
      <c r="H8" s="32"/>
      <c r="I8" s="32">
        <v>11058</v>
      </c>
      <c r="J8" s="32"/>
      <c r="K8" s="32">
        <v>4352</v>
      </c>
      <c r="L8" s="56">
        <v>2</v>
      </c>
      <c r="M8" s="54">
        <v>25252</v>
      </c>
      <c r="N8" s="56">
        <v>2</v>
      </c>
      <c r="O8" s="54">
        <v>24251</v>
      </c>
      <c r="P8" s="56">
        <v>2</v>
      </c>
      <c r="Q8" s="54">
        <v>23959</v>
      </c>
      <c r="R8" s="32">
        <v>103100</v>
      </c>
      <c r="S8" s="32">
        <v>77120</v>
      </c>
      <c r="T8" s="32">
        <v>69189</v>
      </c>
      <c r="U8" s="57">
        <f t="shared" si="0"/>
        <v>74.8011639185257</v>
      </c>
      <c r="V8" s="57">
        <f t="shared" si="1"/>
        <v>89.71602697095436</v>
      </c>
      <c r="W8" s="57">
        <f t="shared" si="2"/>
        <v>96.03627148174546</v>
      </c>
      <c r="X8" s="57">
        <f t="shared" si="3"/>
        <v>94.88001900689</v>
      </c>
      <c r="Y8" s="55">
        <f t="shared" si="4"/>
        <v>99.85765124555161</v>
      </c>
    </row>
    <row r="9" spans="1:25" s="14" customFormat="1" ht="26.25" customHeight="1">
      <c r="A9" s="32">
        <v>4</v>
      </c>
      <c r="B9" s="32" t="s">
        <v>1596</v>
      </c>
      <c r="C9" s="32" t="s">
        <v>1597</v>
      </c>
      <c r="D9" s="34">
        <v>25</v>
      </c>
      <c r="E9" s="32" t="s">
        <v>1489</v>
      </c>
      <c r="F9" s="32">
        <v>16811</v>
      </c>
      <c r="G9" s="32">
        <v>5748</v>
      </c>
      <c r="H9" s="32"/>
      <c r="I9" s="32">
        <v>2325</v>
      </c>
      <c r="J9" s="32"/>
      <c r="K9" s="32">
        <v>8738</v>
      </c>
      <c r="L9" s="58"/>
      <c r="M9" s="54">
        <v>16724</v>
      </c>
      <c r="N9" s="58"/>
      <c r="O9" s="54">
        <v>16097</v>
      </c>
      <c r="P9" s="58"/>
      <c r="Q9" s="54">
        <v>15943</v>
      </c>
      <c r="R9" s="32">
        <v>72700</v>
      </c>
      <c r="S9" s="32">
        <v>53417</v>
      </c>
      <c r="T9" s="32">
        <v>45819</v>
      </c>
      <c r="U9" s="57">
        <f t="shared" si="0"/>
        <v>73.47592847317745</v>
      </c>
      <c r="V9" s="57">
        <f t="shared" si="1"/>
        <v>85.77606379991389</v>
      </c>
      <c r="W9" s="57">
        <f t="shared" si="2"/>
        <v>96.25089691461372</v>
      </c>
      <c r="X9" s="57">
        <f t="shared" si="3"/>
        <v>95.3300645778522</v>
      </c>
      <c r="Y9" s="55">
        <f t="shared" si="4"/>
        <v>99.48248170840522</v>
      </c>
    </row>
    <row r="10" spans="1:25" s="14" customFormat="1" ht="26.25" customHeight="1">
      <c r="A10" s="32">
        <v>5</v>
      </c>
      <c r="B10" s="32" t="s">
        <v>1596</v>
      </c>
      <c r="C10" s="32" t="s">
        <v>1598</v>
      </c>
      <c r="D10" s="34">
        <v>16</v>
      </c>
      <c r="E10" s="32" t="s">
        <v>1490</v>
      </c>
      <c r="F10" s="32">
        <v>12611</v>
      </c>
      <c r="G10" s="32">
        <v>2337</v>
      </c>
      <c r="H10" s="32"/>
      <c r="I10" s="32">
        <v>258</v>
      </c>
      <c r="J10" s="32"/>
      <c r="K10" s="32">
        <v>10016</v>
      </c>
      <c r="L10" s="58"/>
      <c r="M10" s="54">
        <v>12599</v>
      </c>
      <c r="N10" s="58"/>
      <c r="O10" s="54">
        <v>12121</v>
      </c>
      <c r="P10" s="58"/>
      <c r="Q10" s="54">
        <v>12104</v>
      </c>
      <c r="R10" s="32">
        <v>50335</v>
      </c>
      <c r="S10" s="32">
        <v>39680</v>
      </c>
      <c r="T10" s="32">
        <v>34518</v>
      </c>
      <c r="U10" s="57">
        <f t="shared" si="0"/>
        <v>78.83182676070328</v>
      </c>
      <c r="V10" s="57">
        <f t="shared" si="1"/>
        <v>86.99092741935483</v>
      </c>
      <c r="W10" s="57">
        <f t="shared" si="2"/>
        <v>96.20604809905548</v>
      </c>
      <c r="X10" s="57">
        <f t="shared" si="3"/>
        <v>96.07111675529804</v>
      </c>
      <c r="Y10" s="55">
        <f t="shared" si="4"/>
        <v>99.90484497660772</v>
      </c>
    </row>
    <row r="11" spans="1:25" s="14" customFormat="1" ht="26.25" customHeight="1">
      <c r="A11" s="32">
        <v>6</v>
      </c>
      <c r="B11" s="32" t="s">
        <v>1596</v>
      </c>
      <c r="C11" s="32" t="s">
        <v>1597</v>
      </c>
      <c r="D11" s="34">
        <v>78</v>
      </c>
      <c r="E11" s="32" t="s">
        <v>1491</v>
      </c>
      <c r="F11" s="32">
        <v>3361</v>
      </c>
      <c r="G11" s="32"/>
      <c r="H11" s="32"/>
      <c r="I11" s="32">
        <v>384</v>
      </c>
      <c r="J11" s="32"/>
      <c r="K11" s="32">
        <v>2977</v>
      </c>
      <c r="L11" s="58"/>
      <c r="M11" s="54">
        <v>3328</v>
      </c>
      <c r="N11" s="58"/>
      <c r="O11" s="54">
        <v>3158</v>
      </c>
      <c r="P11" s="58"/>
      <c r="Q11" s="54">
        <v>3133</v>
      </c>
      <c r="R11" s="32">
        <v>12700</v>
      </c>
      <c r="S11" s="32">
        <v>11472</v>
      </c>
      <c r="T11" s="32">
        <v>9118</v>
      </c>
      <c r="U11" s="57">
        <f t="shared" si="0"/>
        <v>90.33070866141732</v>
      </c>
      <c r="V11" s="57">
        <f t="shared" si="1"/>
        <v>79.48047419804742</v>
      </c>
      <c r="W11" s="57">
        <f t="shared" si="2"/>
        <v>94.89182692307693</v>
      </c>
      <c r="X11" s="57">
        <f t="shared" si="3"/>
        <v>94.140625</v>
      </c>
      <c r="Y11" s="55">
        <f t="shared" si="4"/>
        <v>99.01814936030942</v>
      </c>
    </row>
    <row r="12" spans="1:25" s="14" customFormat="1" ht="26.25" customHeight="1">
      <c r="A12" s="32">
        <v>7</v>
      </c>
      <c r="B12" s="32" t="s">
        <v>1599</v>
      </c>
      <c r="C12" s="32" t="s">
        <v>1600</v>
      </c>
      <c r="D12" s="34">
        <v>9</v>
      </c>
      <c r="E12" s="32" t="s">
        <v>1492</v>
      </c>
      <c r="F12" s="32">
        <v>35313</v>
      </c>
      <c r="G12" s="32">
        <v>8041</v>
      </c>
      <c r="H12" s="32"/>
      <c r="I12" s="32">
        <v>18636</v>
      </c>
      <c r="J12" s="32"/>
      <c r="K12" s="32">
        <v>8636</v>
      </c>
      <c r="L12" s="58"/>
      <c r="M12" s="54">
        <v>35312</v>
      </c>
      <c r="N12" s="58"/>
      <c r="O12" s="54">
        <v>34855</v>
      </c>
      <c r="P12" s="58"/>
      <c r="Q12" s="54">
        <v>34145</v>
      </c>
      <c r="R12" s="32">
        <v>157300</v>
      </c>
      <c r="S12" s="32">
        <v>107780</v>
      </c>
      <c r="T12" s="32">
        <v>96745</v>
      </c>
      <c r="U12" s="57">
        <f t="shared" si="0"/>
        <v>68.51875397329943</v>
      </c>
      <c r="V12" s="57">
        <f t="shared" si="1"/>
        <v>89.76155130822045</v>
      </c>
      <c r="W12" s="57">
        <f t="shared" si="2"/>
        <v>98.70582238332578</v>
      </c>
      <c r="X12" s="57">
        <f t="shared" si="3"/>
        <v>96.6951744449479</v>
      </c>
      <c r="Y12" s="55">
        <f t="shared" si="4"/>
        <v>99.99716818168946</v>
      </c>
    </row>
    <row r="13" spans="1:25" s="14" customFormat="1" ht="26.25" customHeight="1">
      <c r="A13" s="32">
        <v>8</v>
      </c>
      <c r="B13" s="32" t="s">
        <v>1599</v>
      </c>
      <c r="C13" s="32" t="s">
        <v>1601</v>
      </c>
      <c r="D13" s="34">
        <v>21</v>
      </c>
      <c r="E13" s="32" t="s">
        <v>1493</v>
      </c>
      <c r="F13" s="32">
        <v>29866</v>
      </c>
      <c r="G13" s="32">
        <v>11927</v>
      </c>
      <c r="H13" s="32"/>
      <c r="I13" s="32">
        <v>6799</v>
      </c>
      <c r="J13" s="32"/>
      <c r="K13" s="32">
        <v>11140</v>
      </c>
      <c r="L13" s="58"/>
      <c r="M13" s="54">
        <v>29243</v>
      </c>
      <c r="N13" s="58"/>
      <c r="O13" s="54">
        <v>28383</v>
      </c>
      <c r="P13" s="58"/>
      <c r="Q13" s="54">
        <v>27806</v>
      </c>
      <c r="R13" s="32">
        <v>111800</v>
      </c>
      <c r="S13" s="32">
        <v>89324</v>
      </c>
      <c r="T13" s="32">
        <v>80118</v>
      </c>
      <c r="U13" s="57">
        <f t="shared" si="0"/>
        <v>79.89624329159213</v>
      </c>
      <c r="V13" s="57">
        <f t="shared" si="1"/>
        <v>89.69369934172227</v>
      </c>
      <c r="W13" s="57">
        <f t="shared" si="2"/>
        <v>97.05912526074616</v>
      </c>
      <c r="X13" s="57">
        <f t="shared" si="3"/>
        <v>95.08600348801423</v>
      </c>
      <c r="Y13" s="55">
        <f t="shared" si="4"/>
        <v>97.91401593785577</v>
      </c>
    </row>
    <row r="14" spans="1:25" s="14" customFormat="1" ht="26.25" customHeight="1">
      <c r="A14" s="32">
        <v>9</v>
      </c>
      <c r="B14" s="32" t="s">
        <v>1599</v>
      </c>
      <c r="C14" s="32" t="s">
        <v>1601</v>
      </c>
      <c r="D14" s="34">
        <v>3</v>
      </c>
      <c r="E14" s="32" t="s">
        <v>1494</v>
      </c>
      <c r="F14" s="32">
        <v>14173</v>
      </c>
      <c r="G14" s="32">
        <v>3277</v>
      </c>
      <c r="H14" s="32">
        <v>4780</v>
      </c>
      <c r="I14" s="32">
        <v>4838</v>
      </c>
      <c r="J14" s="32"/>
      <c r="K14" s="32">
        <v>1278</v>
      </c>
      <c r="L14" s="58"/>
      <c r="M14" s="54">
        <v>13452</v>
      </c>
      <c r="N14" s="58"/>
      <c r="O14" s="54">
        <v>12590</v>
      </c>
      <c r="P14" s="58"/>
      <c r="Q14" s="54">
        <v>12586</v>
      </c>
      <c r="R14" s="32">
        <v>88000</v>
      </c>
      <c r="S14" s="32">
        <v>41257</v>
      </c>
      <c r="T14" s="32">
        <v>36855</v>
      </c>
      <c r="U14" s="57">
        <f t="shared" si="0"/>
        <v>46.882954545454545</v>
      </c>
      <c r="V14" s="57">
        <f t="shared" si="1"/>
        <v>89.330295465012</v>
      </c>
      <c r="W14" s="57">
        <f t="shared" si="2"/>
        <v>93.59203092476956</v>
      </c>
      <c r="X14" s="57">
        <f t="shared" si="3"/>
        <v>93.56229556943205</v>
      </c>
      <c r="Y14" s="55">
        <f t="shared" si="4"/>
        <v>94.9128624850067</v>
      </c>
    </row>
    <row r="15" spans="1:25" s="14" customFormat="1" ht="26.25" customHeight="1">
      <c r="A15" s="32">
        <v>10</v>
      </c>
      <c r="B15" s="32" t="s">
        <v>1599</v>
      </c>
      <c r="C15" s="32" t="s">
        <v>1601</v>
      </c>
      <c r="D15" s="34">
        <v>71</v>
      </c>
      <c r="E15" s="32" t="s">
        <v>1495</v>
      </c>
      <c r="F15" s="32">
        <v>3515</v>
      </c>
      <c r="G15" s="32"/>
      <c r="H15" s="32"/>
      <c r="I15" s="32">
        <v>3183</v>
      </c>
      <c r="J15" s="32"/>
      <c r="K15" s="32">
        <v>332</v>
      </c>
      <c r="L15" s="58"/>
      <c r="M15" s="54">
        <v>3520</v>
      </c>
      <c r="N15" s="58"/>
      <c r="O15" s="54">
        <v>3366</v>
      </c>
      <c r="P15" s="58"/>
      <c r="Q15" s="54">
        <v>3251</v>
      </c>
      <c r="R15" s="32">
        <v>17700</v>
      </c>
      <c r="S15" s="32">
        <v>10883</v>
      </c>
      <c r="T15" s="32">
        <v>9644</v>
      </c>
      <c r="U15" s="57">
        <f t="shared" si="0"/>
        <v>61.485875706214685</v>
      </c>
      <c r="V15" s="57">
        <f t="shared" si="1"/>
        <v>88.61527152439585</v>
      </c>
      <c r="W15" s="57">
        <f t="shared" si="2"/>
        <v>95.625</v>
      </c>
      <c r="X15" s="57">
        <f t="shared" si="3"/>
        <v>92.35795454545455</v>
      </c>
      <c r="Y15" s="55">
        <f t="shared" si="4"/>
        <v>100.14224751066855</v>
      </c>
    </row>
    <row r="16" spans="1:25" s="14" customFormat="1" ht="26.25" customHeight="1">
      <c r="A16" s="32">
        <v>11</v>
      </c>
      <c r="B16" s="32" t="s">
        <v>1599</v>
      </c>
      <c r="C16" s="32" t="s">
        <v>1601</v>
      </c>
      <c r="D16" s="34">
        <v>86</v>
      </c>
      <c r="E16" s="32" t="s">
        <v>1496</v>
      </c>
      <c r="F16" s="32">
        <v>3812</v>
      </c>
      <c r="G16" s="32"/>
      <c r="H16" s="32"/>
      <c r="I16" s="32">
        <v>3352</v>
      </c>
      <c r="J16" s="32"/>
      <c r="K16" s="32">
        <v>460</v>
      </c>
      <c r="L16" s="58"/>
      <c r="M16" s="54">
        <v>3689</v>
      </c>
      <c r="N16" s="58"/>
      <c r="O16" s="54">
        <v>3688</v>
      </c>
      <c r="P16" s="58"/>
      <c r="Q16" s="54">
        <v>3661</v>
      </c>
      <c r="R16" s="32">
        <v>22000</v>
      </c>
      <c r="S16" s="32">
        <v>11513</v>
      </c>
      <c r="T16" s="32">
        <v>10107</v>
      </c>
      <c r="U16" s="57">
        <f t="shared" si="0"/>
        <v>52.33181818181818</v>
      </c>
      <c r="V16" s="57">
        <f t="shared" si="1"/>
        <v>87.78771823156431</v>
      </c>
      <c r="W16" s="57">
        <f t="shared" si="2"/>
        <v>99.97289238275955</v>
      </c>
      <c r="X16" s="57">
        <f t="shared" si="3"/>
        <v>99.24098671726756</v>
      </c>
      <c r="Y16" s="55">
        <f t="shared" si="4"/>
        <v>96.77334732423924</v>
      </c>
    </row>
    <row r="17" spans="1:25" s="14" customFormat="1" ht="26.25" customHeight="1">
      <c r="A17" s="32">
        <v>12</v>
      </c>
      <c r="B17" s="32" t="s">
        <v>1602</v>
      </c>
      <c r="C17" s="32" t="s">
        <v>1603</v>
      </c>
      <c r="D17" s="34">
        <v>27</v>
      </c>
      <c r="E17" s="32" t="s">
        <v>1497</v>
      </c>
      <c r="F17" s="32">
        <v>4917</v>
      </c>
      <c r="G17" s="32"/>
      <c r="H17" s="32"/>
      <c r="I17" s="32">
        <v>4329</v>
      </c>
      <c r="J17" s="32"/>
      <c r="K17" s="32">
        <v>588</v>
      </c>
      <c r="L17" s="58"/>
      <c r="M17" s="54">
        <v>4125</v>
      </c>
      <c r="N17" s="58"/>
      <c r="O17" s="54">
        <v>3921</v>
      </c>
      <c r="P17" s="58"/>
      <c r="Q17" s="54">
        <v>3819</v>
      </c>
      <c r="R17" s="32">
        <v>17500</v>
      </c>
      <c r="S17" s="32">
        <v>13096</v>
      </c>
      <c r="T17" s="32">
        <v>11301</v>
      </c>
      <c r="U17" s="57">
        <f t="shared" si="0"/>
        <v>74.83428571428571</v>
      </c>
      <c r="V17" s="57">
        <f t="shared" si="1"/>
        <v>86.29352474037874</v>
      </c>
      <c r="W17" s="57">
        <f t="shared" si="2"/>
        <v>95.05454545454546</v>
      </c>
      <c r="X17" s="57">
        <f t="shared" si="3"/>
        <v>92.58181818181819</v>
      </c>
      <c r="Y17" s="55">
        <f t="shared" si="4"/>
        <v>83.89261744966443</v>
      </c>
    </row>
    <row r="18" spans="1:25" s="14" customFormat="1" ht="26.25" customHeight="1">
      <c r="A18" s="32">
        <v>13</v>
      </c>
      <c r="B18" s="32" t="s">
        <v>1602</v>
      </c>
      <c r="C18" s="32" t="s">
        <v>1603</v>
      </c>
      <c r="D18" s="34">
        <v>68</v>
      </c>
      <c r="E18" s="32" t="s">
        <v>1498</v>
      </c>
      <c r="F18" s="32">
        <v>931</v>
      </c>
      <c r="G18" s="32"/>
      <c r="H18" s="32"/>
      <c r="I18" s="32">
        <v>931</v>
      </c>
      <c r="J18" s="32"/>
      <c r="K18" s="32"/>
      <c r="L18" s="58"/>
      <c r="M18" s="54">
        <v>810</v>
      </c>
      <c r="N18" s="58"/>
      <c r="O18" s="54">
        <v>712</v>
      </c>
      <c r="P18" s="58"/>
      <c r="Q18" s="54">
        <v>705</v>
      </c>
      <c r="R18" s="32">
        <v>4500</v>
      </c>
      <c r="S18" s="32">
        <v>2795</v>
      </c>
      <c r="T18" s="32">
        <v>2219</v>
      </c>
      <c r="U18" s="57">
        <f t="shared" si="0"/>
        <v>62.11111111111111</v>
      </c>
      <c r="V18" s="57">
        <f t="shared" si="1"/>
        <v>79.39177101967799</v>
      </c>
      <c r="W18" s="57">
        <f t="shared" si="2"/>
        <v>87.90123456790123</v>
      </c>
      <c r="X18" s="57">
        <f t="shared" si="3"/>
        <v>87.03703703703704</v>
      </c>
      <c r="Y18" s="55">
        <f t="shared" si="4"/>
        <v>87.0032223415682</v>
      </c>
    </row>
    <row r="19" spans="1:25" s="14" customFormat="1" ht="26.25" customHeight="1">
      <c r="A19" s="32">
        <v>14</v>
      </c>
      <c r="B19" s="32" t="s">
        <v>1602</v>
      </c>
      <c r="C19" s="32" t="s">
        <v>1603</v>
      </c>
      <c r="D19" s="34">
        <v>37</v>
      </c>
      <c r="E19" s="32" t="s">
        <v>1499</v>
      </c>
      <c r="F19" s="32">
        <v>10925</v>
      </c>
      <c r="G19" s="32">
        <v>93</v>
      </c>
      <c r="H19" s="32"/>
      <c r="I19" s="32">
        <v>6279</v>
      </c>
      <c r="J19" s="32"/>
      <c r="K19" s="32">
        <v>4553</v>
      </c>
      <c r="L19" s="58"/>
      <c r="M19" s="54">
        <v>10925</v>
      </c>
      <c r="N19" s="58"/>
      <c r="O19" s="54">
        <v>9816</v>
      </c>
      <c r="P19" s="58"/>
      <c r="Q19" s="54">
        <v>9810</v>
      </c>
      <c r="R19" s="32">
        <v>45100</v>
      </c>
      <c r="S19" s="32">
        <v>33369</v>
      </c>
      <c r="T19" s="32">
        <v>29932</v>
      </c>
      <c r="U19" s="57">
        <f t="shared" si="0"/>
        <v>73.98891352549889</v>
      </c>
      <c r="V19" s="57">
        <f t="shared" si="1"/>
        <v>89.70002097755402</v>
      </c>
      <c r="W19" s="57">
        <f t="shared" si="2"/>
        <v>89.84897025171624</v>
      </c>
      <c r="X19" s="57">
        <f t="shared" si="3"/>
        <v>89.79405034324944</v>
      </c>
      <c r="Y19" s="55">
        <f t="shared" si="4"/>
        <v>100</v>
      </c>
    </row>
    <row r="20" spans="1:25" s="14" customFormat="1" ht="26.25" customHeight="1">
      <c r="A20" s="32">
        <v>15</v>
      </c>
      <c r="B20" s="32" t="s">
        <v>1602</v>
      </c>
      <c r="C20" s="32" t="s">
        <v>1603</v>
      </c>
      <c r="D20" s="34">
        <v>38</v>
      </c>
      <c r="E20" s="32" t="s">
        <v>1500</v>
      </c>
      <c r="F20" s="32">
        <v>6856</v>
      </c>
      <c r="G20" s="32">
        <v>2504</v>
      </c>
      <c r="H20" s="32"/>
      <c r="I20" s="32">
        <v>1848</v>
      </c>
      <c r="J20" s="32"/>
      <c r="K20" s="32">
        <v>2504</v>
      </c>
      <c r="L20" s="58"/>
      <c r="M20" s="54">
        <v>6600</v>
      </c>
      <c r="N20" s="58"/>
      <c r="O20" s="54">
        <v>6450</v>
      </c>
      <c r="P20" s="58"/>
      <c r="Q20" s="54">
        <v>6370</v>
      </c>
      <c r="R20" s="32">
        <v>24260</v>
      </c>
      <c r="S20" s="32">
        <v>20717</v>
      </c>
      <c r="T20" s="32">
        <v>18082</v>
      </c>
      <c r="U20" s="57">
        <f t="shared" si="0"/>
        <v>85.39571310799671</v>
      </c>
      <c r="V20" s="57">
        <f t="shared" si="1"/>
        <v>87.2809769754308</v>
      </c>
      <c r="W20" s="57">
        <f t="shared" si="2"/>
        <v>97.72727272727273</v>
      </c>
      <c r="X20" s="57">
        <f t="shared" si="3"/>
        <v>96.51515151515152</v>
      </c>
      <c r="Y20" s="55">
        <f t="shared" si="4"/>
        <v>96.26604434072345</v>
      </c>
    </row>
    <row r="21" spans="1:25" s="14" customFormat="1" ht="26.25" customHeight="1">
      <c r="A21" s="32">
        <v>16</v>
      </c>
      <c r="B21" s="32" t="s">
        <v>1602</v>
      </c>
      <c r="C21" s="32" t="s">
        <v>1603</v>
      </c>
      <c r="D21" s="34">
        <v>36</v>
      </c>
      <c r="E21" s="32" t="s">
        <v>1501</v>
      </c>
      <c r="F21" s="32">
        <v>5004</v>
      </c>
      <c r="G21" s="32"/>
      <c r="H21" s="32"/>
      <c r="I21" s="32"/>
      <c r="J21" s="32"/>
      <c r="K21" s="32">
        <v>5004</v>
      </c>
      <c r="L21" s="58"/>
      <c r="M21" s="54">
        <v>5004</v>
      </c>
      <c r="N21" s="58"/>
      <c r="O21" s="54">
        <v>4608</v>
      </c>
      <c r="P21" s="58"/>
      <c r="Q21" s="54">
        <v>4497</v>
      </c>
      <c r="R21" s="32">
        <v>24100</v>
      </c>
      <c r="S21" s="32">
        <v>15484</v>
      </c>
      <c r="T21" s="32">
        <v>13710</v>
      </c>
      <c r="U21" s="57">
        <f t="shared" si="0"/>
        <v>64.24896265560166</v>
      </c>
      <c r="V21" s="57">
        <f t="shared" si="1"/>
        <v>88.5430121415655</v>
      </c>
      <c r="W21" s="57">
        <f t="shared" si="2"/>
        <v>92.08633093525181</v>
      </c>
      <c r="X21" s="57">
        <f t="shared" si="3"/>
        <v>89.86810551558753</v>
      </c>
      <c r="Y21" s="55">
        <f t="shared" si="4"/>
        <v>100</v>
      </c>
    </row>
    <row r="22" spans="1:25" s="14" customFormat="1" ht="26.25" customHeight="1">
      <c r="A22" s="32">
        <v>17</v>
      </c>
      <c r="B22" s="32" t="s">
        <v>1602</v>
      </c>
      <c r="C22" s="32" t="s">
        <v>1603</v>
      </c>
      <c r="D22" s="34">
        <v>32</v>
      </c>
      <c r="E22" s="32" t="s">
        <v>1502</v>
      </c>
      <c r="F22" s="32">
        <v>6332</v>
      </c>
      <c r="G22" s="32">
        <v>3369</v>
      </c>
      <c r="H22" s="32"/>
      <c r="I22" s="32"/>
      <c r="J22" s="32"/>
      <c r="K22" s="32">
        <v>2963</v>
      </c>
      <c r="L22" s="58"/>
      <c r="M22" s="54">
        <v>6045</v>
      </c>
      <c r="N22" s="58"/>
      <c r="O22" s="54">
        <v>5990</v>
      </c>
      <c r="P22" s="58"/>
      <c r="Q22" s="54">
        <v>4998</v>
      </c>
      <c r="R22" s="32">
        <v>23790</v>
      </c>
      <c r="S22" s="32">
        <v>19395</v>
      </c>
      <c r="T22" s="32">
        <v>16562</v>
      </c>
      <c r="U22" s="57">
        <f t="shared" si="0"/>
        <v>81.52585119798235</v>
      </c>
      <c r="V22" s="57">
        <f t="shared" si="1"/>
        <v>85.39314256251612</v>
      </c>
      <c r="W22" s="57">
        <f t="shared" si="2"/>
        <v>99.09015715467329</v>
      </c>
      <c r="X22" s="57">
        <f t="shared" si="3"/>
        <v>82.67990074441688</v>
      </c>
      <c r="Y22" s="55">
        <f t="shared" si="4"/>
        <v>95.46746683512318</v>
      </c>
    </row>
    <row r="23" spans="1:25" s="14" customFormat="1" ht="26.25" customHeight="1">
      <c r="A23" s="32">
        <v>20</v>
      </c>
      <c r="B23" s="32" t="s">
        <v>1602</v>
      </c>
      <c r="C23" s="32" t="s">
        <v>1603</v>
      </c>
      <c r="D23" s="34">
        <v>80</v>
      </c>
      <c r="E23" s="32" t="s">
        <v>1503</v>
      </c>
      <c r="F23" s="32">
        <v>1116</v>
      </c>
      <c r="G23" s="32"/>
      <c r="H23" s="32"/>
      <c r="I23" s="32">
        <v>1116</v>
      </c>
      <c r="J23" s="32"/>
      <c r="K23" s="32"/>
      <c r="L23" s="58"/>
      <c r="M23" s="54">
        <v>1033</v>
      </c>
      <c r="N23" s="58"/>
      <c r="O23" s="54">
        <v>1017</v>
      </c>
      <c r="P23" s="58"/>
      <c r="Q23" s="54">
        <v>972</v>
      </c>
      <c r="R23" s="32">
        <v>6000</v>
      </c>
      <c r="S23" s="32">
        <v>3307</v>
      </c>
      <c r="T23" s="32">
        <v>2830</v>
      </c>
      <c r="U23" s="57">
        <f t="shared" si="0"/>
        <v>55.11666666666667</v>
      </c>
      <c r="V23" s="57">
        <f t="shared" si="1"/>
        <v>85.57605080133051</v>
      </c>
      <c r="W23" s="57">
        <f t="shared" si="2"/>
        <v>98.45111326234269</v>
      </c>
      <c r="X23" s="57">
        <f t="shared" si="3"/>
        <v>94.09486931268151</v>
      </c>
      <c r="Y23" s="55">
        <f t="shared" si="4"/>
        <v>92.56272401433692</v>
      </c>
    </row>
    <row r="24" spans="1:25" s="14" customFormat="1" ht="26.25" customHeight="1">
      <c r="A24" s="32">
        <v>21</v>
      </c>
      <c r="B24" s="32" t="s">
        <v>1604</v>
      </c>
      <c r="C24" s="32" t="s">
        <v>1605</v>
      </c>
      <c r="D24" s="34">
        <v>60</v>
      </c>
      <c r="E24" s="32" t="s">
        <v>1504</v>
      </c>
      <c r="F24" s="32">
        <v>2211</v>
      </c>
      <c r="G24" s="32"/>
      <c r="H24" s="32"/>
      <c r="I24" s="32">
        <v>2211</v>
      </c>
      <c r="J24" s="32"/>
      <c r="K24" s="32"/>
      <c r="L24" s="58"/>
      <c r="M24" s="54">
        <v>2211</v>
      </c>
      <c r="N24" s="58"/>
      <c r="O24" s="54">
        <v>1941</v>
      </c>
      <c r="P24" s="58"/>
      <c r="Q24" s="54">
        <v>1502</v>
      </c>
      <c r="R24" s="32">
        <v>8700</v>
      </c>
      <c r="S24" s="32">
        <v>7300</v>
      </c>
      <c r="T24" s="32">
        <v>6058</v>
      </c>
      <c r="U24" s="57">
        <f t="shared" si="0"/>
        <v>83.9080459770115</v>
      </c>
      <c r="V24" s="57">
        <f t="shared" si="1"/>
        <v>82.98630136986301</v>
      </c>
      <c r="W24" s="57">
        <f t="shared" si="2"/>
        <v>87.78833107191316</v>
      </c>
      <c r="X24" s="57">
        <f t="shared" si="3"/>
        <v>67.93306196291272</v>
      </c>
      <c r="Y24" s="55">
        <f t="shared" si="4"/>
        <v>100</v>
      </c>
    </row>
    <row r="25" spans="1:25" s="14" customFormat="1" ht="26.25" customHeight="1">
      <c r="A25" s="32">
        <v>22</v>
      </c>
      <c r="B25" s="32" t="s">
        <v>1604</v>
      </c>
      <c r="C25" s="32" t="s">
        <v>1605</v>
      </c>
      <c r="D25" s="34">
        <v>57</v>
      </c>
      <c r="E25" s="32" t="s">
        <v>1505</v>
      </c>
      <c r="F25" s="32">
        <v>2788</v>
      </c>
      <c r="G25" s="32"/>
      <c r="H25" s="32">
        <v>538</v>
      </c>
      <c r="I25" s="32">
        <v>2071</v>
      </c>
      <c r="J25" s="32"/>
      <c r="K25" s="32">
        <v>179</v>
      </c>
      <c r="L25" s="58"/>
      <c r="M25" s="54">
        <v>2788</v>
      </c>
      <c r="N25" s="58"/>
      <c r="O25" s="54">
        <v>2503</v>
      </c>
      <c r="P25" s="58"/>
      <c r="Q25" s="54">
        <v>2503</v>
      </c>
      <c r="R25" s="32">
        <v>12480</v>
      </c>
      <c r="S25" s="32">
        <v>8773</v>
      </c>
      <c r="T25" s="32">
        <v>7638</v>
      </c>
      <c r="U25" s="57">
        <f t="shared" si="0"/>
        <v>70.29647435897436</v>
      </c>
      <c r="V25" s="57">
        <f t="shared" si="1"/>
        <v>87.0625783654394</v>
      </c>
      <c r="W25" s="57">
        <f t="shared" si="2"/>
        <v>89.77761836441894</v>
      </c>
      <c r="X25" s="57">
        <f t="shared" si="3"/>
        <v>89.77761836441894</v>
      </c>
      <c r="Y25" s="55">
        <f t="shared" si="4"/>
        <v>100</v>
      </c>
    </row>
    <row r="26" spans="1:25" s="14" customFormat="1" ht="26.25" customHeight="1">
      <c r="A26" s="32">
        <v>23</v>
      </c>
      <c r="B26" s="32" t="s">
        <v>1604</v>
      </c>
      <c r="C26" s="32" t="s">
        <v>1605</v>
      </c>
      <c r="D26" s="34">
        <v>95</v>
      </c>
      <c r="E26" s="32" t="s">
        <v>1506</v>
      </c>
      <c r="F26" s="32">
        <v>811</v>
      </c>
      <c r="G26" s="32">
        <v>61</v>
      </c>
      <c r="H26" s="32"/>
      <c r="I26" s="32">
        <v>750</v>
      </c>
      <c r="J26" s="32"/>
      <c r="K26" s="32"/>
      <c r="L26" s="58"/>
      <c r="M26" s="54">
        <v>680</v>
      </c>
      <c r="N26" s="58"/>
      <c r="O26" s="54">
        <v>552</v>
      </c>
      <c r="P26" s="58"/>
      <c r="Q26" s="54">
        <v>551</v>
      </c>
      <c r="R26" s="32">
        <v>2200</v>
      </c>
      <c r="S26" s="32">
        <v>2093</v>
      </c>
      <c r="T26" s="32">
        <v>1863</v>
      </c>
      <c r="U26" s="57">
        <f t="shared" si="0"/>
        <v>95.13636363636364</v>
      </c>
      <c r="V26" s="57">
        <f t="shared" si="1"/>
        <v>89.01098901098901</v>
      </c>
      <c r="W26" s="57">
        <f t="shared" si="2"/>
        <v>81.17647058823529</v>
      </c>
      <c r="X26" s="57">
        <f t="shared" si="3"/>
        <v>81.02941176470588</v>
      </c>
      <c r="Y26" s="55">
        <f t="shared" si="4"/>
        <v>83.84710234278668</v>
      </c>
    </row>
    <row r="27" spans="1:25" s="14" customFormat="1" ht="26.25" customHeight="1">
      <c r="A27" s="32">
        <v>24</v>
      </c>
      <c r="B27" s="32" t="s">
        <v>1606</v>
      </c>
      <c r="C27" s="32" t="s">
        <v>1607</v>
      </c>
      <c r="D27" s="34">
        <v>18</v>
      </c>
      <c r="E27" s="32" t="s">
        <v>1507</v>
      </c>
      <c r="F27" s="32">
        <v>8655</v>
      </c>
      <c r="G27" s="32"/>
      <c r="H27" s="32">
        <v>1180</v>
      </c>
      <c r="I27" s="32">
        <v>7475</v>
      </c>
      <c r="J27" s="32"/>
      <c r="K27" s="32"/>
      <c r="L27" s="58">
        <v>825</v>
      </c>
      <c r="M27" s="54">
        <v>7830</v>
      </c>
      <c r="N27" s="58">
        <v>825</v>
      </c>
      <c r="O27" s="54">
        <v>7007</v>
      </c>
      <c r="P27" s="58">
        <v>825</v>
      </c>
      <c r="Q27" s="54">
        <v>6971</v>
      </c>
      <c r="R27" s="32">
        <v>33200</v>
      </c>
      <c r="S27" s="32">
        <v>30190</v>
      </c>
      <c r="T27" s="32">
        <v>23712</v>
      </c>
      <c r="U27" s="57">
        <f t="shared" si="0"/>
        <v>90.93373493975903</v>
      </c>
      <c r="V27" s="57">
        <f t="shared" si="1"/>
        <v>78.54256376283537</v>
      </c>
      <c r="W27" s="57">
        <f t="shared" si="2"/>
        <v>90.49104563835934</v>
      </c>
      <c r="X27" s="57">
        <f t="shared" si="3"/>
        <v>90.07510109763143</v>
      </c>
      <c r="Y27" s="55">
        <f t="shared" si="4"/>
        <v>100</v>
      </c>
    </row>
    <row r="28" spans="1:25" s="14" customFormat="1" ht="26.25" customHeight="1">
      <c r="A28" s="32">
        <v>25</v>
      </c>
      <c r="B28" s="32" t="s">
        <v>1606</v>
      </c>
      <c r="C28" s="32" t="s">
        <v>1607</v>
      </c>
      <c r="D28" s="34">
        <v>19</v>
      </c>
      <c r="E28" s="32" t="s">
        <v>1508</v>
      </c>
      <c r="F28" s="32">
        <v>13017</v>
      </c>
      <c r="G28" s="32">
        <v>7761</v>
      </c>
      <c r="H28" s="32"/>
      <c r="I28" s="32">
        <v>5256</v>
      </c>
      <c r="J28" s="32"/>
      <c r="K28" s="32"/>
      <c r="L28" s="58">
        <v>864</v>
      </c>
      <c r="M28" s="54">
        <v>11940</v>
      </c>
      <c r="N28" s="58">
        <v>864</v>
      </c>
      <c r="O28" s="54">
        <v>11508</v>
      </c>
      <c r="P28" s="58">
        <v>864</v>
      </c>
      <c r="Q28" s="54">
        <v>11488</v>
      </c>
      <c r="R28" s="32">
        <v>61000</v>
      </c>
      <c r="S28" s="32">
        <v>41234</v>
      </c>
      <c r="T28" s="32">
        <v>35079</v>
      </c>
      <c r="U28" s="57">
        <f t="shared" si="0"/>
        <v>67.5967213114754</v>
      </c>
      <c r="V28" s="57">
        <f t="shared" si="1"/>
        <v>85.07299801134985</v>
      </c>
      <c r="W28" s="57">
        <f t="shared" si="2"/>
        <v>96.62605435801312</v>
      </c>
      <c r="X28" s="57">
        <f t="shared" si="3"/>
        <v>96.46985317088411</v>
      </c>
      <c r="Y28" s="55">
        <f t="shared" si="4"/>
        <v>98.36367826688178</v>
      </c>
    </row>
    <row r="29" spans="1:25" s="14" customFormat="1" ht="26.25" customHeight="1">
      <c r="A29" s="32">
        <v>26</v>
      </c>
      <c r="B29" s="32" t="s">
        <v>1606</v>
      </c>
      <c r="C29" s="32" t="s">
        <v>1607</v>
      </c>
      <c r="D29" s="34">
        <v>88</v>
      </c>
      <c r="E29" s="32" t="s">
        <v>1509</v>
      </c>
      <c r="F29" s="32">
        <v>504</v>
      </c>
      <c r="G29" s="32"/>
      <c r="H29" s="32"/>
      <c r="I29" s="32">
        <v>504</v>
      </c>
      <c r="J29" s="32"/>
      <c r="K29" s="32"/>
      <c r="L29" s="58"/>
      <c r="M29" s="54">
        <v>504</v>
      </c>
      <c r="N29" s="58"/>
      <c r="O29" s="54">
        <v>402</v>
      </c>
      <c r="P29" s="58"/>
      <c r="Q29" s="54">
        <v>401</v>
      </c>
      <c r="R29" s="32">
        <v>2840</v>
      </c>
      <c r="S29" s="32">
        <v>1852</v>
      </c>
      <c r="T29" s="32">
        <v>1381</v>
      </c>
      <c r="U29" s="57">
        <f t="shared" si="0"/>
        <v>65.21126760563381</v>
      </c>
      <c r="V29" s="57">
        <f t="shared" si="1"/>
        <v>74.56803455723542</v>
      </c>
      <c r="W29" s="57">
        <f t="shared" si="2"/>
        <v>79.76190476190477</v>
      </c>
      <c r="X29" s="57">
        <f t="shared" si="3"/>
        <v>79.56349206349206</v>
      </c>
      <c r="Y29" s="55">
        <f t="shared" si="4"/>
        <v>100</v>
      </c>
    </row>
    <row r="30" spans="1:25" s="14" customFormat="1" ht="26.25" customHeight="1">
      <c r="A30" s="32">
        <v>27</v>
      </c>
      <c r="B30" s="32" t="s">
        <v>1606</v>
      </c>
      <c r="C30" s="32" t="s">
        <v>1608</v>
      </c>
      <c r="D30" s="34">
        <v>10</v>
      </c>
      <c r="E30" s="32" t="s">
        <v>1510</v>
      </c>
      <c r="F30" s="32">
        <v>2659</v>
      </c>
      <c r="G30" s="32">
        <v>601</v>
      </c>
      <c r="H30" s="32"/>
      <c r="I30" s="32">
        <v>2058</v>
      </c>
      <c r="J30" s="32"/>
      <c r="K30" s="32"/>
      <c r="L30" s="58"/>
      <c r="M30" s="54">
        <v>2396</v>
      </c>
      <c r="N30" s="58"/>
      <c r="O30" s="54">
        <v>2206</v>
      </c>
      <c r="P30" s="58"/>
      <c r="Q30" s="54">
        <v>2119</v>
      </c>
      <c r="R30" s="32">
        <v>12000</v>
      </c>
      <c r="S30" s="32">
        <v>8212</v>
      </c>
      <c r="T30" s="32">
        <v>6564</v>
      </c>
      <c r="U30" s="57">
        <f t="shared" si="0"/>
        <v>68.43333333333334</v>
      </c>
      <c r="V30" s="57">
        <f t="shared" si="1"/>
        <v>79.93180711154409</v>
      </c>
      <c r="W30" s="57">
        <f t="shared" si="2"/>
        <v>92.07011686143572</v>
      </c>
      <c r="X30" s="57">
        <f t="shared" si="3"/>
        <v>88.43906510851419</v>
      </c>
      <c r="Y30" s="55">
        <f t="shared" si="4"/>
        <v>90.10906355772848</v>
      </c>
    </row>
    <row r="31" spans="1:25" s="14" customFormat="1" ht="26.25" customHeight="1">
      <c r="A31" s="32">
        <v>28</v>
      </c>
      <c r="B31" s="32" t="s">
        <v>1606</v>
      </c>
      <c r="C31" s="32" t="s">
        <v>1608</v>
      </c>
      <c r="D31" s="34">
        <v>22</v>
      </c>
      <c r="E31" s="32" t="s">
        <v>1511</v>
      </c>
      <c r="F31" s="32">
        <v>8227</v>
      </c>
      <c r="G31" s="32"/>
      <c r="H31" s="32"/>
      <c r="I31" s="32">
        <v>8227</v>
      </c>
      <c r="J31" s="32"/>
      <c r="K31" s="32"/>
      <c r="L31" s="56">
        <v>1283</v>
      </c>
      <c r="M31" s="54">
        <v>6944</v>
      </c>
      <c r="N31" s="56">
        <v>1283</v>
      </c>
      <c r="O31" s="54">
        <v>6319</v>
      </c>
      <c r="P31" s="56">
        <v>1283</v>
      </c>
      <c r="Q31" s="54">
        <v>6316</v>
      </c>
      <c r="R31" s="32">
        <v>27930</v>
      </c>
      <c r="S31" s="32">
        <v>27128</v>
      </c>
      <c r="T31" s="32">
        <v>22540</v>
      </c>
      <c r="U31" s="57">
        <f t="shared" si="0"/>
        <v>97.12853562477622</v>
      </c>
      <c r="V31" s="57">
        <f t="shared" si="1"/>
        <v>83.08758478324978</v>
      </c>
      <c r="W31" s="57">
        <f t="shared" si="2"/>
        <v>92.40306308496415</v>
      </c>
      <c r="X31" s="57">
        <f t="shared" si="3"/>
        <v>92.36659778777198</v>
      </c>
      <c r="Y31" s="55">
        <f t="shared" si="4"/>
        <v>100</v>
      </c>
    </row>
    <row r="32" spans="1:25" s="14" customFormat="1" ht="26.25" customHeight="1">
      <c r="A32" s="32">
        <v>29</v>
      </c>
      <c r="B32" s="32" t="s">
        <v>1606</v>
      </c>
      <c r="C32" s="32" t="s">
        <v>1608</v>
      </c>
      <c r="D32" s="34">
        <v>39</v>
      </c>
      <c r="E32" s="32" t="s">
        <v>1512</v>
      </c>
      <c r="F32" s="32">
        <v>4568</v>
      </c>
      <c r="G32" s="32"/>
      <c r="H32" s="32"/>
      <c r="I32" s="32">
        <v>4057</v>
      </c>
      <c r="J32" s="32"/>
      <c r="K32" s="32">
        <v>511</v>
      </c>
      <c r="L32" s="56"/>
      <c r="M32" s="54">
        <v>4472</v>
      </c>
      <c r="N32" s="56"/>
      <c r="O32" s="54">
        <v>4202</v>
      </c>
      <c r="P32" s="56"/>
      <c r="Q32" s="54">
        <v>4106</v>
      </c>
      <c r="R32" s="32">
        <v>25000</v>
      </c>
      <c r="S32" s="32">
        <v>13727</v>
      </c>
      <c r="T32" s="32">
        <v>12252</v>
      </c>
      <c r="U32" s="57">
        <f t="shared" si="0"/>
        <v>54.908</v>
      </c>
      <c r="V32" s="57">
        <f t="shared" si="1"/>
        <v>89.2547534056968</v>
      </c>
      <c r="W32" s="57">
        <f t="shared" si="2"/>
        <v>93.96243291592128</v>
      </c>
      <c r="X32" s="57">
        <f t="shared" si="3"/>
        <v>91.81574239713774</v>
      </c>
      <c r="Y32" s="55">
        <f t="shared" si="4"/>
        <v>97.8984238178634</v>
      </c>
    </row>
    <row r="33" spans="1:25" s="14" customFormat="1" ht="26.25" customHeight="1">
      <c r="A33" s="32">
        <v>30</v>
      </c>
      <c r="B33" s="32" t="s">
        <v>1606</v>
      </c>
      <c r="C33" s="32" t="s">
        <v>1607</v>
      </c>
      <c r="D33" s="34">
        <v>56</v>
      </c>
      <c r="E33" s="32" t="s">
        <v>1513</v>
      </c>
      <c r="F33" s="32">
        <v>2281</v>
      </c>
      <c r="G33" s="32"/>
      <c r="H33" s="32"/>
      <c r="I33" s="32">
        <v>2281</v>
      </c>
      <c r="J33" s="32"/>
      <c r="K33" s="32"/>
      <c r="L33" s="56">
        <v>306</v>
      </c>
      <c r="M33" s="54">
        <v>1975</v>
      </c>
      <c r="N33" s="56">
        <v>306</v>
      </c>
      <c r="O33" s="54">
        <v>1925</v>
      </c>
      <c r="P33" s="56">
        <v>306</v>
      </c>
      <c r="Q33" s="54">
        <v>1755</v>
      </c>
      <c r="R33" s="32">
        <v>10400</v>
      </c>
      <c r="S33" s="32">
        <v>8257</v>
      </c>
      <c r="T33" s="32">
        <v>6249</v>
      </c>
      <c r="U33" s="57">
        <f t="shared" si="0"/>
        <v>79.39423076923077</v>
      </c>
      <c r="V33" s="57">
        <f t="shared" si="1"/>
        <v>75.68124015986436</v>
      </c>
      <c r="W33" s="57">
        <f t="shared" si="2"/>
        <v>97.80797895659799</v>
      </c>
      <c r="X33" s="57">
        <f t="shared" si="3"/>
        <v>90.35510740903112</v>
      </c>
      <c r="Y33" s="55">
        <f t="shared" si="4"/>
        <v>100</v>
      </c>
    </row>
    <row r="34" spans="1:25" s="14" customFormat="1" ht="26.25" customHeight="1">
      <c r="A34" s="32">
        <v>31</v>
      </c>
      <c r="B34" s="32" t="s">
        <v>1606</v>
      </c>
      <c r="C34" s="32" t="s">
        <v>1607</v>
      </c>
      <c r="D34" s="34">
        <v>94</v>
      </c>
      <c r="E34" s="32" t="s">
        <v>1514</v>
      </c>
      <c r="F34" s="32">
        <v>693</v>
      </c>
      <c r="G34" s="32"/>
      <c r="H34" s="32"/>
      <c r="I34" s="32">
        <v>693</v>
      </c>
      <c r="J34" s="32"/>
      <c r="K34" s="32"/>
      <c r="L34" s="58"/>
      <c r="M34" s="54">
        <v>681</v>
      </c>
      <c r="N34" s="58"/>
      <c r="O34" s="54">
        <v>680</v>
      </c>
      <c r="P34" s="58"/>
      <c r="Q34" s="54">
        <v>675</v>
      </c>
      <c r="R34" s="32">
        <v>8000</v>
      </c>
      <c r="S34" s="32">
        <v>2835</v>
      </c>
      <c r="T34" s="32">
        <v>1866</v>
      </c>
      <c r="U34" s="57">
        <f t="shared" si="0"/>
        <v>35.4375</v>
      </c>
      <c r="V34" s="57">
        <f t="shared" si="1"/>
        <v>65.82010582010582</v>
      </c>
      <c r="W34" s="57">
        <f t="shared" si="2"/>
        <v>99.85315712187959</v>
      </c>
      <c r="X34" s="57">
        <f t="shared" si="3"/>
        <v>99.11894273127754</v>
      </c>
      <c r="Y34" s="55">
        <f t="shared" si="4"/>
        <v>98.26839826839827</v>
      </c>
    </row>
    <row r="35" spans="1:25" s="14" customFormat="1" ht="26.25" customHeight="1">
      <c r="A35" s="32">
        <v>32</v>
      </c>
      <c r="B35" s="32" t="s">
        <v>1606</v>
      </c>
      <c r="C35" s="32" t="s">
        <v>1608</v>
      </c>
      <c r="D35" s="34">
        <v>91</v>
      </c>
      <c r="E35" s="32" t="s">
        <v>1193</v>
      </c>
      <c r="F35" s="32">
        <v>874</v>
      </c>
      <c r="G35" s="32"/>
      <c r="H35" s="32"/>
      <c r="I35" s="32">
        <v>874</v>
      </c>
      <c r="J35" s="32"/>
      <c r="K35" s="32"/>
      <c r="L35" s="58"/>
      <c r="M35" s="54">
        <v>735</v>
      </c>
      <c r="N35" s="58"/>
      <c r="O35" s="54">
        <v>596</v>
      </c>
      <c r="P35" s="58"/>
      <c r="Q35" s="54">
        <v>592</v>
      </c>
      <c r="R35" s="32">
        <v>3000</v>
      </c>
      <c r="S35" s="32">
        <v>3756</v>
      </c>
      <c r="T35" s="32">
        <v>2014</v>
      </c>
      <c r="U35" s="57">
        <f t="shared" si="0"/>
        <v>125.2</v>
      </c>
      <c r="V35" s="57">
        <f t="shared" si="1"/>
        <v>53.62087326943556</v>
      </c>
      <c r="W35" s="57">
        <f t="shared" si="2"/>
        <v>81.08843537414965</v>
      </c>
      <c r="X35" s="57">
        <f t="shared" si="3"/>
        <v>80.54421768707482</v>
      </c>
      <c r="Y35" s="55">
        <f t="shared" si="4"/>
        <v>84.09610983981693</v>
      </c>
    </row>
    <row r="36" spans="1:25" s="14" customFormat="1" ht="26.25" customHeight="1">
      <c r="A36" s="32">
        <v>33</v>
      </c>
      <c r="B36" s="32" t="s">
        <v>1609</v>
      </c>
      <c r="C36" s="32" t="s">
        <v>1610</v>
      </c>
      <c r="D36" s="34">
        <v>4</v>
      </c>
      <c r="E36" s="32" t="s">
        <v>1515</v>
      </c>
      <c r="F36" s="32">
        <v>11471</v>
      </c>
      <c r="G36" s="32">
        <v>573</v>
      </c>
      <c r="H36" s="32">
        <v>5740</v>
      </c>
      <c r="I36" s="32">
        <v>4241</v>
      </c>
      <c r="J36" s="32">
        <v>917</v>
      </c>
      <c r="K36" s="32"/>
      <c r="L36" s="58"/>
      <c r="M36" s="54">
        <v>11108</v>
      </c>
      <c r="N36" s="58"/>
      <c r="O36" s="54">
        <v>9421</v>
      </c>
      <c r="P36" s="58"/>
      <c r="Q36" s="54">
        <v>9285</v>
      </c>
      <c r="R36" s="32">
        <v>48710</v>
      </c>
      <c r="S36" s="32">
        <v>34687</v>
      </c>
      <c r="T36" s="32">
        <v>30433</v>
      </c>
      <c r="U36" s="57">
        <f t="shared" si="0"/>
        <v>71.21125025662081</v>
      </c>
      <c r="V36" s="57">
        <f t="shared" si="1"/>
        <v>87.73603943840632</v>
      </c>
      <c r="W36" s="57">
        <f t="shared" si="2"/>
        <v>84.81274756931941</v>
      </c>
      <c r="X36" s="57">
        <f t="shared" si="3"/>
        <v>83.58840475333093</v>
      </c>
      <c r="Y36" s="55">
        <f t="shared" si="4"/>
        <v>96.83549821288466</v>
      </c>
    </row>
    <row r="37" spans="1:25" s="14" customFormat="1" ht="26.25" customHeight="1">
      <c r="A37" s="32">
        <v>34</v>
      </c>
      <c r="B37" s="32" t="s">
        <v>1609</v>
      </c>
      <c r="C37" s="32" t="s">
        <v>1657</v>
      </c>
      <c r="D37" s="34">
        <v>24</v>
      </c>
      <c r="E37" s="32" t="s">
        <v>1516</v>
      </c>
      <c r="F37" s="32">
        <v>1165</v>
      </c>
      <c r="G37" s="32"/>
      <c r="H37" s="32"/>
      <c r="I37" s="32">
        <v>1165</v>
      </c>
      <c r="J37" s="32"/>
      <c r="K37" s="32"/>
      <c r="L37" s="56"/>
      <c r="M37" s="54">
        <v>1161</v>
      </c>
      <c r="N37" s="56"/>
      <c r="O37" s="54">
        <v>1000</v>
      </c>
      <c r="P37" s="56"/>
      <c r="Q37" s="54">
        <v>994</v>
      </c>
      <c r="R37" s="32">
        <v>6200</v>
      </c>
      <c r="S37" s="32">
        <v>3733</v>
      </c>
      <c r="T37" s="32">
        <v>3181</v>
      </c>
      <c r="U37" s="57">
        <f t="shared" si="0"/>
        <v>60.20967741935483</v>
      </c>
      <c r="V37" s="57">
        <f t="shared" si="1"/>
        <v>85.21296544334317</v>
      </c>
      <c r="W37" s="57">
        <f t="shared" si="2"/>
        <v>86.13264427217916</v>
      </c>
      <c r="X37" s="57">
        <f t="shared" si="3"/>
        <v>85.61584840654608</v>
      </c>
      <c r="Y37" s="55">
        <f t="shared" si="4"/>
        <v>99.65665236051503</v>
      </c>
    </row>
    <row r="38" spans="1:25" s="14" customFormat="1" ht="26.25" customHeight="1">
      <c r="A38" s="32">
        <v>35</v>
      </c>
      <c r="B38" s="32" t="s">
        <v>1609</v>
      </c>
      <c r="C38" s="32" t="s">
        <v>1657</v>
      </c>
      <c r="D38" s="34">
        <v>65</v>
      </c>
      <c r="E38" s="32" t="s">
        <v>1517</v>
      </c>
      <c r="F38" s="32">
        <v>5879</v>
      </c>
      <c r="G38" s="32">
        <v>2275</v>
      </c>
      <c r="H38" s="32"/>
      <c r="I38" s="32">
        <v>3604</v>
      </c>
      <c r="J38" s="32"/>
      <c r="K38" s="32"/>
      <c r="L38" s="58"/>
      <c r="M38" s="54">
        <v>5042</v>
      </c>
      <c r="N38" s="58"/>
      <c r="O38" s="54">
        <v>4246</v>
      </c>
      <c r="P38" s="58"/>
      <c r="Q38" s="54">
        <v>4237</v>
      </c>
      <c r="R38" s="32">
        <v>23676</v>
      </c>
      <c r="S38" s="32">
        <v>15497</v>
      </c>
      <c r="T38" s="32">
        <v>13814</v>
      </c>
      <c r="U38" s="57">
        <f t="shared" si="0"/>
        <v>65.45446866024666</v>
      </c>
      <c r="V38" s="57">
        <f t="shared" si="1"/>
        <v>89.13983351616443</v>
      </c>
      <c r="W38" s="57">
        <f t="shared" si="2"/>
        <v>84.21261404204681</v>
      </c>
      <c r="X38" s="57">
        <f t="shared" si="3"/>
        <v>84.03411344704482</v>
      </c>
      <c r="Y38" s="55">
        <f t="shared" si="4"/>
        <v>85.76288484436128</v>
      </c>
    </row>
    <row r="39" spans="1:25" s="14" customFormat="1" ht="26.25" customHeight="1">
      <c r="A39" s="32">
        <v>36</v>
      </c>
      <c r="B39" s="32" t="s">
        <v>1609</v>
      </c>
      <c r="C39" s="32" t="s">
        <v>1610</v>
      </c>
      <c r="D39" s="34">
        <v>23</v>
      </c>
      <c r="E39" s="32" t="s">
        <v>1518</v>
      </c>
      <c r="F39" s="32">
        <v>1572</v>
      </c>
      <c r="G39" s="32"/>
      <c r="H39" s="32"/>
      <c r="I39" s="32">
        <v>1572</v>
      </c>
      <c r="J39" s="32"/>
      <c r="K39" s="32"/>
      <c r="L39" s="58"/>
      <c r="M39" s="54">
        <v>1572</v>
      </c>
      <c r="N39" s="58"/>
      <c r="O39" s="54">
        <v>1462</v>
      </c>
      <c r="P39" s="58"/>
      <c r="Q39" s="54">
        <v>1423</v>
      </c>
      <c r="R39" s="32">
        <v>8740</v>
      </c>
      <c r="S39" s="32">
        <v>7545</v>
      </c>
      <c r="T39" s="32">
        <v>4307</v>
      </c>
      <c r="U39" s="57">
        <f t="shared" si="0"/>
        <v>86.32723112128147</v>
      </c>
      <c r="V39" s="57">
        <f t="shared" si="1"/>
        <v>57.08416169648775</v>
      </c>
      <c r="W39" s="57">
        <f t="shared" si="2"/>
        <v>93.00254452926208</v>
      </c>
      <c r="X39" s="57">
        <f t="shared" si="3"/>
        <v>90.52162849872774</v>
      </c>
      <c r="Y39" s="55">
        <f t="shared" si="4"/>
        <v>100</v>
      </c>
    </row>
    <row r="40" spans="1:25" s="14" customFormat="1" ht="26.25" customHeight="1">
      <c r="A40" s="32">
        <v>37</v>
      </c>
      <c r="B40" s="32" t="s">
        <v>1609</v>
      </c>
      <c r="C40" s="32" t="s">
        <v>1610</v>
      </c>
      <c r="D40" s="34">
        <v>85</v>
      </c>
      <c r="E40" s="32" t="s">
        <v>1519</v>
      </c>
      <c r="F40" s="32">
        <v>887</v>
      </c>
      <c r="G40" s="32"/>
      <c r="H40" s="32"/>
      <c r="I40" s="32">
        <v>887</v>
      </c>
      <c r="J40" s="32"/>
      <c r="K40" s="32"/>
      <c r="L40" s="58"/>
      <c r="M40" s="54">
        <v>887</v>
      </c>
      <c r="N40" s="58"/>
      <c r="O40" s="54">
        <v>719</v>
      </c>
      <c r="P40" s="58"/>
      <c r="Q40" s="54">
        <v>709</v>
      </c>
      <c r="R40" s="32">
        <v>3000</v>
      </c>
      <c r="S40" s="32">
        <v>3000</v>
      </c>
      <c r="T40" s="32">
        <v>2430</v>
      </c>
      <c r="U40" s="57">
        <f t="shared" si="0"/>
        <v>100</v>
      </c>
      <c r="V40" s="57">
        <f t="shared" si="1"/>
        <v>81</v>
      </c>
      <c r="W40" s="57">
        <f t="shared" si="2"/>
        <v>81.05975197294251</v>
      </c>
      <c r="X40" s="57">
        <f t="shared" si="3"/>
        <v>79.93235625704622</v>
      </c>
      <c r="Y40" s="55">
        <f t="shared" si="4"/>
        <v>100</v>
      </c>
    </row>
    <row r="41" spans="1:25" s="14" customFormat="1" ht="26.25" customHeight="1">
      <c r="A41" s="32">
        <v>38</v>
      </c>
      <c r="B41" s="32" t="s">
        <v>1658</v>
      </c>
      <c r="C41" s="32" t="s">
        <v>1659</v>
      </c>
      <c r="D41" s="34">
        <v>7</v>
      </c>
      <c r="E41" s="32" t="s">
        <v>1520</v>
      </c>
      <c r="F41" s="32">
        <v>4727</v>
      </c>
      <c r="G41" s="32">
        <v>1483</v>
      </c>
      <c r="H41" s="32"/>
      <c r="I41" s="32">
        <v>510</v>
      </c>
      <c r="J41" s="32"/>
      <c r="K41" s="32">
        <v>2734</v>
      </c>
      <c r="L41" s="58"/>
      <c r="M41" s="54">
        <v>4270</v>
      </c>
      <c r="N41" s="58"/>
      <c r="O41" s="54">
        <v>3448</v>
      </c>
      <c r="P41" s="58"/>
      <c r="Q41" s="54">
        <v>3427</v>
      </c>
      <c r="R41" s="32">
        <v>18899</v>
      </c>
      <c r="S41" s="32">
        <v>13178</v>
      </c>
      <c r="T41" s="32">
        <v>11699</v>
      </c>
      <c r="U41" s="57">
        <f t="shared" si="0"/>
        <v>69.72855706651146</v>
      </c>
      <c r="V41" s="57">
        <f t="shared" si="1"/>
        <v>88.77674912733343</v>
      </c>
      <c r="W41" s="57">
        <f t="shared" si="2"/>
        <v>80.74941451990632</v>
      </c>
      <c r="X41" s="57">
        <f t="shared" si="3"/>
        <v>80.2576112412178</v>
      </c>
      <c r="Y41" s="55">
        <f t="shared" si="4"/>
        <v>90.33213454622381</v>
      </c>
    </row>
    <row r="42" spans="1:25" s="14" customFormat="1" ht="26.25" customHeight="1">
      <c r="A42" s="32">
        <v>40</v>
      </c>
      <c r="B42" s="32" t="s">
        <v>1658</v>
      </c>
      <c r="C42" s="32" t="s">
        <v>1659</v>
      </c>
      <c r="D42" s="34">
        <v>45</v>
      </c>
      <c r="E42" s="32" t="s">
        <v>525</v>
      </c>
      <c r="F42" s="32">
        <v>7272</v>
      </c>
      <c r="G42" s="32">
        <v>763</v>
      </c>
      <c r="H42" s="32"/>
      <c r="I42" s="32">
        <v>6509</v>
      </c>
      <c r="J42" s="32"/>
      <c r="K42" s="32"/>
      <c r="L42" s="56"/>
      <c r="M42" s="54">
        <v>6949</v>
      </c>
      <c r="N42" s="56"/>
      <c r="O42" s="54">
        <v>5152</v>
      </c>
      <c r="P42" s="56"/>
      <c r="Q42" s="54">
        <v>5118</v>
      </c>
      <c r="R42" s="32">
        <v>27565</v>
      </c>
      <c r="S42" s="32">
        <v>20914</v>
      </c>
      <c r="T42" s="32">
        <v>19038</v>
      </c>
      <c r="U42" s="57">
        <f t="shared" si="0"/>
        <v>75.87157627426085</v>
      </c>
      <c r="V42" s="57">
        <f t="shared" si="1"/>
        <v>91.02993210289758</v>
      </c>
      <c r="W42" s="57">
        <f t="shared" si="2"/>
        <v>74.14016405238164</v>
      </c>
      <c r="X42" s="57">
        <f t="shared" si="3"/>
        <v>73.65088501942726</v>
      </c>
      <c r="Y42" s="55">
        <f t="shared" si="4"/>
        <v>95.55830583058305</v>
      </c>
    </row>
    <row r="43" spans="1:25" s="14" customFormat="1" ht="26.25" customHeight="1">
      <c r="A43" s="32">
        <v>44</v>
      </c>
      <c r="B43" s="32" t="s">
        <v>1658</v>
      </c>
      <c r="C43" s="32" t="s">
        <v>1659</v>
      </c>
      <c r="D43" s="34">
        <v>90</v>
      </c>
      <c r="E43" s="32" t="s">
        <v>1194</v>
      </c>
      <c r="F43" s="32">
        <v>1713</v>
      </c>
      <c r="G43" s="32"/>
      <c r="H43" s="32"/>
      <c r="I43" s="32">
        <v>1713</v>
      </c>
      <c r="J43" s="32"/>
      <c r="K43" s="32"/>
      <c r="L43" s="58"/>
      <c r="M43" s="54">
        <v>1633</v>
      </c>
      <c r="N43" s="58"/>
      <c r="O43" s="54">
        <v>1197</v>
      </c>
      <c r="P43" s="58"/>
      <c r="Q43" s="54">
        <v>1193</v>
      </c>
      <c r="R43" s="32">
        <v>5348</v>
      </c>
      <c r="S43" s="32">
        <v>4744</v>
      </c>
      <c r="T43" s="32">
        <v>4474</v>
      </c>
      <c r="U43" s="57">
        <f t="shared" si="0"/>
        <v>88.7060583395662</v>
      </c>
      <c r="V43" s="57">
        <f t="shared" si="1"/>
        <v>94.30860033726813</v>
      </c>
      <c r="W43" s="57">
        <f t="shared" si="2"/>
        <v>73.30067360685855</v>
      </c>
      <c r="X43" s="57">
        <f t="shared" si="3"/>
        <v>73.0557256582976</v>
      </c>
      <c r="Y43" s="55">
        <f t="shared" si="4"/>
        <v>95.32983070636311</v>
      </c>
    </row>
    <row r="44" spans="1:25" s="14" customFormat="1" ht="26.25" customHeight="1">
      <c r="A44" s="32">
        <v>45</v>
      </c>
      <c r="B44" s="32" t="s">
        <v>1660</v>
      </c>
      <c r="C44" s="32" t="s">
        <v>1661</v>
      </c>
      <c r="D44" s="34">
        <v>11</v>
      </c>
      <c r="E44" s="32" t="s">
        <v>1521</v>
      </c>
      <c r="F44" s="32">
        <v>7419</v>
      </c>
      <c r="G44" s="32">
        <v>5489</v>
      </c>
      <c r="H44" s="32"/>
      <c r="I44" s="32">
        <v>827</v>
      </c>
      <c r="J44" s="32"/>
      <c r="K44" s="32">
        <v>1103</v>
      </c>
      <c r="L44" s="58"/>
      <c r="M44" s="54">
        <v>7031</v>
      </c>
      <c r="N44" s="58"/>
      <c r="O44" s="54">
        <v>5933</v>
      </c>
      <c r="P44" s="58"/>
      <c r="Q44" s="54">
        <v>5392</v>
      </c>
      <c r="R44" s="32">
        <v>32946</v>
      </c>
      <c r="S44" s="32">
        <v>22590</v>
      </c>
      <c r="T44" s="32">
        <v>19263</v>
      </c>
      <c r="U44" s="57">
        <f t="shared" si="0"/>
        <v>68.56674558368239</v>
      </c>
      <c r="V44" s="57">
        <f t="shared" si="1"/>
        <v>85.27224435590969</v>
      </c>
      <c r="W44" s="57">
        <f t="shared" si="2"/>
        <v>84.38344474470203</v>
      </c>
      <c r="X44" s="57">
        <f t="shared" si="3"/>
        <v>76.68894894040676</v>
      </c>
      <c r="Y44" s="55">
        <f t="shared" si="4"/>
        <v>94.77018466100553</v>
      </c>
    </row>
    <row r="45" spans="1:25" s="14" customFormat="1" ht="26.25" customHeight="1">
      <c r="A45" s="32">
        <v>46</v>
      </c>
      <c r="B45" s="32" t="s">
        <v>1660</v>
      </c>
      <c r="C45" s="32" t="s">
        <v>1661</v>
      </c>
      <c r="D45" s="34">
        <v>15</v>
      </c>
      <c r="E45" s="32" t="s">
        <v>1522</v>
      </c>
      <c r="F45" s="32">
        <v>6815</v>
      </c>
      <c r="G45" s="32">
        <v>2331</v>
      </c>
      <c r="H45" s="32"/>
      <c r="I45" s="32">
        <v>2569</v>
      </c>
      <c r="J45" s="32"/>
      <c r="K45" s="32">
        <v>1915</v>
      </c>
      <c r="L45" s="58"/>
      <c r="M45" s="54">
        <v>6391</v>
      </c>
      <c r="N45" s="58"/>
      <c r="O45" s="54">
        <v>5410</v>
      </c>
      <c r="P45" s="58"/>
      <c r="Q45" s="54">
        <v>5360</v>
      </c>
      <c r="R45" s="32">
        <v>26210</v>
      </c>
      <c r="S45" s="32">
        <v>20308</v>
      </c>
      <c r="T45" s="32">
        <v>17510</v>
      </c>
      <c r="U45" s="57">
        <f t="shared" si="0"/>
        <v>77.48187714612743</v>
      </c>
      <c r="V45" s="57">
        <f t="shared" si="1"/>
        <v>86.22217845184164</v>
      </c>
      <c r="W45" s="57">
        <f t="shared" si="2"/>
        <v>84.65028946956657</v>
      </c>
      <c r="X45" s="57">
        <f t="shared" si="3"/>
        <v>83.86793928962604</v>
      </c>
      <c r="Y45" s="55">
        <f t="shared" si="4"/>
        <v>93.77842993396919</v>
      </c>
    </row>
    <row r="46" spans="1:25" s="14" customFormat="1" ht="26.25" customHeight="1">
      <c r="A46" s="32">
        <v>47</v>
      </c>
      <c r="B46" s="32" t="s">
        <v>1660</v>
      </c>
      <c r="C46" s="32" t="s">
        <v>1661</v>
      </c>
      <c r="D46" s="34">
        <v>29</v>
      </c>
      <c r="E46" s="32" t="s">
        <v>1523</v>
      </c>
      <c r="F46" s="32">
        <v>6397</v>
      </c>
      <c r="G46" s="32">
        <v>857</v>
      </c>
      <c r="H46" s="32"/>
      <c r="I46" s="32">
        <v>3173</v>
      </c>
      <c r="J46" s="32"/>
      <c r="K46" s="32">
        <v>2367</v>
      </c>
      <c r="L46" s="58"/>
      <c r="M46" s="54">
        <v>5803</v>
      </c>
      <c r="N46" s="58"/>
      <c r="O46" s="54">
        <v>5354</v>
      </c>
      <c r="P46" s="58"/>
      <c r="Q46" s="54">
        <v>5231</v>
      </c>
      <c r="R46" s="32">
        <v>52080</v>
      </c>
      <c r="S46" s="32">
        <v>19748</v>
      </c>
      <c r="T46" s="32">
        <v>15899</v>
      </c>
      <c r="U46" s="57">
        <f t="shared" si="0"/>
        <v>37.91858678955453</v>
      </c>
      <c r="V46" s="57">
        <f t="shared" si="1"/>
        <v>80.5094186753089</v>
      </c>
      <c r="W46" s="57">
        <f t="shared" si="2"/>
        <v>92.26262278132</v>
      </c>
      <c r="X46" s="57">
        <f t="shared" si="3"/>
        <v>90.1430294675168</v>
      </c>
      <c r="Y46" s="55">
        <f t="shared" si="4"/>
        <v>90.71439737376895</v>
      </c>
    </row>
    <row r="47" spans="1:25" s="14" customFormat="1" ht="26.25" customHeight="1">
      <c r="A47" s="32">
        <v>48</v>
      </c>
      <c r="B47" s="32"/>
      <c r="C47" s="32" t="s">
        <v>1662</v>
      </c>
      <c r="D47" s="34">
        <v>1</v>
      </c>
      <c r="E47" s="32" t="s">
        <v>1524</v>
      </c>
      <c r="F47" s="32">
        <v>198488</v>
      </c>
      <c r="G47" s="32">
        <v>19125</v>
      </c>
      <c r="H47" s="32"/>
      <c r="I47" s="32"/>
      <c r="J47" s="32">
        <v>343</v>
      </c>
      <c r="K47" s="32">
        <v>179020</v>
      </c>
      <c r="L47" s="58"/>
      <c r="M47" s="54">
        <v>195403</v>
      </c>
      <c r="N47" s="58"/>
      <c r="O47" s="54">
        <v>185798</v>
      </c>
      <c r="P47" s="58"/>
      <c r="Q47" s="54">
        <v>181280</v>
      </c>
      <c r="R47" s="32">
        <v>976381</v>
      </c>
      <c r="S47" s="32">
        <v>601410</v>
      </c>
      <c r="T47" s="32">
        <v>535351</v>
      </c>
      <c r="U47" s="57">
        <f t="shared" si="0"/>
        <v>61.59583195494381</v>
      </c>
      <c r="V47" s="57">
        <f t="shared" si="1"/>
        <v>89.01597911574467</v>
      </c>
      <c r="W47" s="57">
        <f t="shared" si="2"/>
        <v>95.0845176379073</v>
      </c>
      <c r="X47" s="57">
        <f t="shared" si="3"/>
        <v>92.77237299324985</v>
      </c>
      <c r="Y47" s="55">
        <f t="shared" si="4"/>
        <v>98.44574986900972</v>
      </c>
    </row>
    <row r="48" spans="1:25" s="14" customFormat="1" ht="26.25" customHeight="1">
      <c r="A48" s="32">
        <v>49</v>
      </c>
      <c r="B48" s="32"/>
      <c r="C48" s="32" t="s">
        <v>1662</v>
      </c>
      <c r="D48" s="34">
        <v>75</v>
      </c>
      <c r="E48" s="32" t="s">
        <v>1525</v>
      </c>
      <c r="F48" s="32">
        <v>395</v>
      </c>
      <c r="G48" s="32">
        <v>184</v>
      </c>
      <c r="H48" s="32"/>
      <c r="I48" s="32"/>
      <c r="J48" s="32"/>
      <c r="K48" s="32">
        <v>211</v>
      </c>
      <c r="L48" s="56"/>
      <c r="M48" s="54">
        <v>395</v>
      </c>
      <c r="N48" s="56"/>
      <c r="O48" s="54">
        <v>268</v>
      </c>
      <c r="P48" s="56"/>
      <c r="Q48" s="54">
        <v>255</v>
      </c>
      <c r="R48" s="32">
        <v>4300</v>
      </c>
      <c r="S48" s="32">
        <v>1710</v>
      </c>
      <c r="T48" s="32">
        <v>1082</v>
      </c>
      <c r="U48" s="57">
        <f t="shared" si="0"/>
        <v>39.76744186046511</v>
      </c>
      <c r="V48" s="57">
        <f t="shared" si="1"/>
        <v>63.2748538011696</v>
      </c>
      <c r="W48" s="57">
        <f t="shared" si="2"/>
        <v>67.84810126582278</v>
      </c>
      <c r="X48" s="57">
        <f t="shared" si="3"/>
        <v>64.55696202531645</v>
      </c>
      <c r="Y48" s="55">
        <f t="shared" si="4"/>
        <v>100</v>
      </c>
    </row>
    <row r="49" spans="1:25" s="14" customFormat="1" ht="26.25" customHeight="1">
      <c r="A49" s="32">
        <v>50</v>
      </c>
      <c r="B49" s="32"/>
      <c r="C49" s="32" t="s">
        <v>1663</v>
      </c>
      <c r="D49" s="34">
        <v>8</v>
      </c>
      <c r="E49" s="32" t="s">
        <v>1526</v>
      </c>
      <c r="F49" s="32">
        <v>68130</v>
      </c>
      <c r="G49" s="32">
        <v>34196</v>
      </c>
      <c r="H49" s="32">
        <v>8654</v>
      </c>
      <c r="I49" s="32">
        <v>8535</v>
      </c>
      <c r="J49" s="32"/>
      <c r="K49" s="32">
        <v>16745</v>
      </c>
      <c r="L49" s="58"/>
      <c r="M49" s="54">
        <v>64811</v>
      </c>
      <c r="N49" s="58"/>
      <c r="O49" s="54">
        <v>60525</v>
      </c>
      <c r="P49" s="58"/>
      <c r="Q49" s="54">
        <v>57889</v>
      </c>
      <c r="R49" s="32">
        <v>221999</v>
      </c>
      <c r="S49" s="32">
        <v>195118</v>
      </c>
      <c r="T49" s="32">
        <v>177564</v>
      </c>
      <c r="U49" s="57">
        <f t="shared" si="0"/>
        <v>87.89138689813917</v>
      </c>
      <c r="V49" s="57">
        <f t="shared" si="1"/>
        <v>91.00339281870458</v>
      </c>
      <c r="W49" s="57">
        <f t="shared" si="2"/>
        <v>93.38692505901776</v>
      </c>
      <c r="X49" s="57">
        <f t="shared" si="3"/>
        <v>89.31971424603849</v>
      </c>
      <c r="Y49" s="55">
        <f t="shared" si="4"/>
        <v>95.12843094084838</v>
      </c>
    </row>
    <row r="50" spans="1:25" s="14" customFormat="1" ht="26.25" customHeight="1">
      <c r="A50" s="32">
        <v>51</v>
      </c>
      <c r="B50" s="32"/>
      <c r="C50" s="32" t="s">
        <v>1664</v>
      </c>
      <c r="D50" s="34">
        <v>2</v>
      </c>
      <c r="E50" s="32" t="s">
        <v>1527</v>
      </c>
      <c r="F50" s="32">
        <v>60194</v>
      </c>
      <c r="G50" s="32">
        <v>7619</v>
      </c>
      <c r="H50" s="32"/>
      <c r="I50" s="32"/>
      <c r="J50" s="32"/>
      <c r="K50" s="32">
        <v>52575</v>
      </c>
      <c r="L50" s="58">
        <v>6</v>
      </c>
      <c r="M50" s="54">
        <v>59953</v>
      </c>
      <c r="N50" s="58">
        <v>6</v>
      </c>
      <c r="O50" s="54">
        <v>56641</v>
      </c>
      <c r="P50" s="58">
        <v>6</v>
      </c>
      <c r="Q50" s="54">
        <v>54925</v>
      </c>
      <c r="R50" s="32">
        <v>344286</v>
      </c>
      <c r="S50" s="32">
        <v>187067</v>
      </c>
      <c r="T50" s="32">
        <v>164271</v>
      </c>
      <c r="U50" s="57">
        <f t="shared" si="0"/>
        <v>54.334768186914374</v>
      </c>
      <c r="V50" s="57">
        <f t="shared" si="1"/>
        <v>87.8139917783468</v>
      </c>
      <c r="W50" s="57">
        <f t="shared" si="2"/>
        <v>94.47622542070415</v>
      </c>
      <c r="X50" s="57">
        <f t="shared" si="3"/>
        <v>91.61426975099651</v>
      </c>
      <c r="Y50" s="55">
        <f t="shared" si="4"/>
        <v>99.60959564076154</v>
      </c>
    </row>
    <row r="51" spans="1:25" s="14" customFormat="1" ht="26.25" customHeight="1" thickBot="1">
      <c r="A51" s="32">
        <v>52</v>
      </c>
      <c r="B51" s="32"/>
      <c r="C51" s="32" t="s">
        <v>1665</v>
      </c>
      <c r="D51" s="34">
        <v>5</v>
      </c>
      <c r="E51" s="32" t="s">
        <v>1528</v>
      </c>
      <c r="F51" s="32">
        <v>58090</v>
      </c>
      <c r="G51" s="32">
        <v>7906</v>
      </c>
      <c r="H51" s="32"/>
      <c r="I51" s="32">
        <v>8158</v>
      </c>
      <c r="J51" s="32">
        <v>955</v>
      </c>
      <c r="K51" s="32">
        <v>41071</v>
      </c>
      <c r="L51" s="58"/>
      <c r="M51" s="54">
        <v>57460</v>
      </c>
      <c r="N51" s="58"/>
      <c r="O51" s="54">
        <v>56240</v>
      </c>
      <c r="P51" s="58"/>
      <c r="Q51" s="54">
        <v>53538</v>
      </c>
      <c r="R51" s="32">
        <v>263500</v>
      </c>
      <c r="S51" s="32">
        <v>174670</v>
      </c>
      <c r="T51" s="32">
        <v>157425</v>
      </c>
      <c r="U51" s="294">
        <f t="shared" si="0"/>
        <v>66.28842504743832</v>
      </c>
      <c r="V51" s="294">
        <f t="shared" si="1"/>
        <v>90.12709681112956</v>
      </c>
      <c r="W51" s="294">
        <f t="shared" si="2"/>
        <v>97.87678384963453</v>
      </c>
      <c r="X51" s="294">
        <f t="shared" si="3"/>
        <v>93.17438217890707</v>
      </c>
      <c r="Y51" s="295">
        <f t="shared" si="4"/>
        <v>98.91547598553969</v>
      </c>
    </row>
    <row r="52" spans="1:25" s="14" customFormat="1" ht="26.25" customHeight="1" thickTop="1">
      <c r="A52" s="38"/>
      <c r="B52" s="38"/>
      <c r="C52" s="38"/>
      <c r="D52" s="39" t="s">
        <v>1447</v>
      </c>
      <c r="E52" s="40" t="s">
        <v>1195</v>
      </c>
      <c r="F52" s="40">
        <f>SUM(F6:F51)</f>
        <v>703785</v>
      </c>
      <c r="G52" s="40">
        <f aca="true" t="shared" si="5" ref="G52:S52">SUM(G6:G51)</f>
        <v>160074</v>
      </c>
      <c r="H52" s="40">
        <f t="shared" si="5"/>
        <v>22317</v>
      </c>
      <c r="I52" s="40">
        <f t="shared" si="5"/>
        <v>146217</v>
      </c>
      <c r="J52" s="40">
        <f t="shared" si="5"/>
        <v>2215</v>
      </c>
      <c r="K52" s="40">
        <f t="shared" si="5"/>
        <v>372962</v>
      </c>
      <c r="L52" s="59">
        <f t="shared" si="5"/>
        <v>3310</v>
      </c>
      <c r="M52" s="60">
        <f t="shared" si="5"/>
        <v>684914</v>
      </c>
      <c r="N52" s="59">
        <f t="shared" si="5"/>
        <v>3310</v>
      </c>
      <c r="O52" s="60">
        <f t="shared" si="5"/>
        <v>647248</v>
      </c>
      <c r="P52" s="59">
        <f t="shared" si="5"/>
        <v>3310</v>
      </c>
      <c r="Q52" s="60">
        <f t="shared" si="5"/>
        <v>629213</v>
      </c>
      <c r="R52" s="40">
        <f t="shared" si="5"/>
        <v>3204226</v>
      </c>
      <c r="S52" s="40">
        <f t="shared" si="5"/>
        <v>2137907</v>
      </c>
      <c r="T52" s="40">
        <f>($M$52+$L$52)*1000/365</f>
        <v>1885545.2054794522</v>
      </c>
      <c r="U52" s="296">
        <f t="shared" si="0"/>
        <v>66.72147969587662</v>
      </c>
      <c r="V52" s="296">
        <f t="shared" si="1"/>
        <v>88.195847877361</v>
      </c>
      <c r="W52" s="296">
        <f t="shared" si="2"/>
        <v>94.52707258102014</v>
      </c>
      <c r="X52" s="296">
        <f t="shared" si="3"/>
        <v>91.90655949225834</v>
      </c>
      <c r="Y52" s="296">
        <f t="shared" si="4"/>
        <v>97.78895543383278</v>
      </c>
    </row>
    <row r="53" spans="1:25" s="14" customFormat="1" ht="9" customHeight="1">
      <c r="A53" s="38"/>
      <c r="B53" s="38"/>
      <c r="C53" s="38"/>
      <c r="D53" s="38"/>
      <c r="E53" s="38"/>
      <c r="G53" s="36"/>
      <c r="H53" s="36"/>
      <c r="I53" s="36"/>
      <c r="J53" s="36"/>
      <c r="K53" s="36"/>
      <c r="L53" s="42"/>
      <c r="N53" s="36"/>
      <c r="P53" s="36"/>
      <c r="U53" s="43"/>
      <c r="V53" s="43"/>
      <c r="W53" s="43"/>
      <c r="X53" s="43"/>
      <c r="Y53" s="43"/>
    </row>
    <row r="54" spans="1:25" s="14" customFormat="1" ht="18.75" customHeight="1">
      <c r="A54" s="38"/>
      <c r="B54" s="38"/>
      <c r="C54" s="38"/>
      <c r="D54" s="14" t="s">
        <v>1697</v>
      </c>
      <c r="E54" s="14" t="s">
        <v>1698</v>
      </c>
      <c r="G54" s="36"/>
      <c r="H54" s="36"/>
      <c r="I54" s="36"/>
      <c r="J54" s="36"/>
      <c r="K54" s="36"/>
      <c r="L54" s="42"/>
      <c r="N54" s="36"/>
      <c r="P54" s="36"/>
      <c r="S54" s="14" t="s">
        <v>801</v>
      </c>
      <c r="U54" s="43">
        <v>67.2</v>
      </c>
      <c r="V54" s="43">
        <v>86.7</v>
      </c>
      <c r="W54" s="43">
        <v>94.3</v>
      </c>
      <c r="X54" s="43">
        <v>91.7</v>
      </c>
      <c r="Y54" s="43">
        <v>98</v>
      </c>
    </row>
    <row r="55" spans="4:6" ht="14.25">
      <c r="D55" s="14"/>
      <c r="E55" s="14" t="s">
        <v>1699</v>
      </c>
      <c r="F55" s="14"/>
    </row>
  </sheetData>
  <mergeCells count="12">
    <mergeCell ref="P2:Q2"/>
    <mergeCell ref="P3:Q3"/>
    <mergeCell ref="P4:Q4"/>
    <mergeCell ref="P5:Q5"/>
    <mergeCell ref="N2:O2"/>
    <mergeCell ref="N3:O3"/>
    <mergeCell ref="N4:O4"/>
    <mergeCell ref="N5:O5"/>
    <mergeCell ref="L2:M2"/>
    <mergeCell ref="L3:M3"/>
    <mergeCell ref="L4:M4"/>
    <mergeCell ref="L5:M5"/>
  </mergeCells>
  <printOptions horizontalCentered="1"/>
  <pageMargins left="0.7874015748031497" right="0.5905511811023623" top="0.984251968503937" bottom="0.7874015748031497" header="0.5118110236220472" footer="0.5118110236220472"/>
  <pageSetup fitToHeight="2" horizontalDpi="300" verticalDpi="300" orientation="landscape" paperSize="9" scale="66" r:id="rId1"/>
  <headerFooter alignWithMargins="0">
    <oddFooter>&amp;C- &amp;P+10 -</oddFooter>
  </headerFooter>
  <rowBreaks count="1" manualBreakCount="1">
    <brk id="29" min="3" max="2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F23" sqref="F23"/>
    </sheetView>
  </sheetViews>
  <sheetFormatPr defaultColWidth="9.00390625" defaultRowHeight="22.5" customHeight="1"/>
  <cols>
    <col min="1" max="1" width="5.25390625" style="388" customWidth="1"/>
    <col min="2" max="2" width="16.625" style="388" customWidth="1"/>
    <col min="3" max="3" width="24.875" style="388" customWidth="1"/>
    <col min="4" max="4" width="8.75390625" style="445" customWidth="1"/>
    <col min="5" max="5" width="9.75390625" style="388" customWidth="1"/>
    <col min="6" max="6" width="8.75390625" style="446" customWidth="1"/>
    <col min="7" max="7" width="14.25390625" style="388" customWidth="1"/>
    <col min="8" max="8" width="10.375" style="388" customWidth="1"/>
    <col min="9" max="16384" width="9.00390625" style="388" customWidth="1"/>
  </cols>
  <sheetData>
    <row r="1" spans="1:8" ht="22.5" customHeight="1">
      <c r="A1" s="429" t="s">
        <v>513</v>
      </c>
      <c r="H1" s="447"/>
    </row>
    <row r="2" spans="1:8" s="403" customFormat="1" ht="22.5" customHeight="1">
      <c r="A2" s="579" t="s">
        <v>514</v>
      </c>
      <c r="B2" s="579" t="s">
        <v>1550</v>
      </c>
      <c r="C2" s="579" t="s">
        <v>515</v>
      </c>
      <c r="D2" s="642" t="s">
        <v>516</v>
      </c>
      <c r="E2" s="578"/>
      <c r="F2" s="579" t="s">
        <v>517</v>
      </c>
      <c r="G2" s="579" t="s">
        <v>518</v>
      </c>
      <c r="H2" s="579" t="s">
        <v>519</v>
      </c>
    </row>
    <row r="3" spans="1:8" s="403" customFormat="1" ht="22.5" customHeight="1">
      <c r="A3" s="584"/>
      <c r="B3" s="584"/>
      <c r="C3" s="584"/>
      <c r="D3" s="448" t="s">
        <v>520</v>
      </c>
      <c r="E3" s="449" t="s">
        <v>521</v>
      </c>
      <c r="F3" s="584" t="s">
        <v>1559</v>
      </c>
      <c r="G3" s="584" t="s">
        <v>522</v>
      </c>
      <c r="H3" s="584"/>
    </row>
    <row r="4" spans="1:8" s="429" customFormat="1" ht="22.5" customHeight="1">
      <c r="A4" s="639">
        <v>14</v>
      </c>
      <c r="B4" s="639" t="s">
        <v>1486</v>
      </c>
      <c r="C4" s="440" t="s">
        <v>990</v>
      </c>
      <c r="D4" s="448">
        <v>0.12</v>
      </c>
      <c r="E4" s="440"/>
      <c r="F4" s="450"/>
      <c r="G4" s="440" t="s">
        <v>1174</v>
      </c>
      <c r="H4" s="440"/>
    </row>
    <row r="5" spans="1:8" s="429" customFormat="1" ht="22.5" customHeight="1">
      <c r="A5" s="641"/>
      <c r="B5" s="641"/>
      <c r="C5" s="440" t="s">
        <v>991</v>
      </c>
      <c r="D5" s="448"/>
      <c r="E5" s="440"/>
      <c r="F5" s="450">
        <v>0.018565</v>
      </c>
      <c r="G5" s="440"/>
      <c r="H5" s="440"/>
    </row>
    <row r="6" spans="1:8" s="429" customFormat="1" ht="22.5" customHeight="1">
      <c r="A6" s="641"/>
      <c r="B6" s="641"/>
      <c r="C6" s="440" t="s">
        <v>992</v>
      </c>
      <c r="D6" s="448"/>
      <c r="E6" s="440"/>
      <c r="F6" s="450">
        <v>0.009907</v>
      </c>
      <c r="G6" s="440"/>
      <c r="H6" s="440"/>
    </row>
    <row r="7" spans="1:8" s="429" customFormat="1" ht="22.5" customHeight="1">
      <c r="A7" s="640"/>
      <c r="B7" s="640"/>
      <c r="C7" s="440" t="s">
        <v>993</v>
      </c>
      <c r="D7" s="448"/>
      <c r="E7" s="440">
        <v>0.007407</v>
      </c>
      <c r="F7" s="450"/>
      <c r="G7" s="440"/>
      <c r="H7" s="440"/>
    </row>
    <row r="8" spans="1:8" s="429" customFormat="1" ht="22.5" customHeight="1">
      <c r="A8" s="639">
        <v>13</v>
      </c>
      <c r="B8" s="639" t="s">
        <v>1487</v>
      </c>
      <c r="C8" s="440" t="s">
        <v>994</v>
      </c>
      <c r="D8" s="448">
        <v>0.371</v>
      </c>
      <c r="E8" s="440"/>
      <c r="F8" s="450"/>
      <c r="G8" s="334" t="s">
        <v>1041</v>
      </c>
      <c r="H8" s="440"/>
    </row>
    <row r="9" spans="1:8" s="429" customFormat="1" ht="22.5" customHeight="1">
      <c r="A9" s="641"/>
      <c r="B9" s="641"/>
      <c r="C9" s="440" t="s">
        <v>994</v>
      </c>
      <c r="D9" s="448">
        <v>0.21</v>
      </c>
      <c r="E9" s="440"/>
      <c r="F9" s="450"/>
      <c r="G9" s="440" t="s">
        <v>1175</v>
      </c>
      <c r="H9" s="440"/>
    </row>
    <row r="10" spans="1:8" s="429" customFormat="1" ht="22.5" customHeight="1">
      <c r="A10" s="641"/>
      <c r="B10" s="641"/>
      <c r="C10" s="440" t="s">
        <v>995</v>
      </c>
      <c r="D10" s="448">
        <v>0.23</v>
      </c>
      <c r="E10" s="440"/>
      <c r="F10" s="450"/>
      <c r="G10" s="440"/>
      <c r="H10" s="440"/>
    </row>
    <row r="11" spans="1:8" s="429" customFormat="1" ht="22.5" customHeight="1">
      <c r="A11" s="640"/>
      <c r="B11" s="641"/>
      <c r="C11" s="440" t="s">
        <v>528</v>
      </c>
      <c r="D11" s="448">
        <v>0.289</v>
      </c>
      <c r="E11" s="440"/>
      <c r="F11" s="450"/>
      <c r="G11" s="440"/>
      <c r="H11" s="440"/>
    </row>
    <row r="12" spans="1:8" s="429" customFormat="1" ht="22.5" customHeight="1">
      <c r="A12" s="639">
        <v>20</v>
      </c>
      <c r="B12" s="639" t="s">
        <v>1488</v>
      </c>
      <c r="C12" s="440" t="s">
        <v>996</v>
      </c>
      <c r="D12" s="448"/>
      <c r="E12" s="440"/>
      <c r="F12" s="450">
        <v>0.335</v>
      </c>
      <c r="G12" s="440" t="s">
        <v>1042</v>
      </c>
      <c r="H12" s="440"/>
    </row>
    <row r="13" spans="1:8" s="429" customFormat="1" ht="22.5" customHeight="1">
      <c r="A13" s="641"/>
      <c r="B13" s="641"/>
      <c r="C13" s="440" t="s">
        <v>997</v>
      </c>
      <c r="D13" s="448"/>
      <c r="E13" s="440"/>
      <c r="F13" s="450">
        <v>0.03</v>
      </c>
      <c r="G13" s="440"/>
      <c r="H13" s="440"/>
    </row>
    <row r="14" spans="1:8" s="429" customFormat="1" ht="22.5" customHeight="1">
      <c r="A14" s="641"/>
      <c r="B14" s="641"/>
      <c r="C14" s="440" t="s">
        <v>998</v>
      </c>
      <c r="D14" s="448"/>
      <c r="E14" s="440"/>
      <c r="F14" s="450">
        <v>0.174</v>
      </c>
      <c r="G14" s="440"/>
      <c r="H14" s="440"/>
    </row>
    <row r="15" spans="1:8" s="429" customFormat="1" ht="22.5" customHeight="1">
      <c r="A15" s="440">
        <v>25</v>
      </c>
      <c r="B15" s="443" t="s">
        <v>1489</v>
      </c>
      <c r="C15" s="440" t="s">
        <v>995</v>
      </c>
      <c r="D15" s="448">
        <v>0.29</v>
      </c>
      <c r="E15" s="440"/>
      <c r="F15" s="450"/>
      <c r="G15" s="440" t="s">
        <v>1043</v>
      </c>
      <c r="H15" s="440"/>
    </row>
    <row r="16" spans="1:8" s="429" customFormat="1" ht="22.5" customHeight="1">
      <c r="A16" s="639">
        <v>16</v>
      </c>
      <c r="B16" s="639" t="s">
        <v>1490</v>
      </c>
      <c r="C16" s="440" t="s">
        <v>528</v>
      </c>
      <c r="D16" s="448">
        <v>0.015</v>
      </c>
      <c r="E16" s="440"/>
      <c r="F16" s="450"/>
      <c r="G16" s="440"/>
      <c r="H16" s="440"/>
    </row>
    <row r="17" spans="1:8" s="429" customFormat="1" ht="22.5" customHeight="1">
      <c r="A17" s="641"/>
      <c r="B17" s="641"/>
      <c r="C17" s="440" t="s">
        <v>528</v>
      </c>
      <c r="D17" s="448">
        <v>0.028</v>
      </c>
      <c r="E17" s="440"/>
      <c r="F17" s="450"/>
      <c r="G17" s="440"/>
      <c r="H17" s="440"/>
    </row>
    <row r="18" spans="1:8" s="429" customFormat="1" ht="22.5" customHeight="1">
      <c r="A18" s="641"/>
      <c r="B18" s="641"/>
      <c r="C18" s="440" t="s">
        <v>999</v>
      </c>
      <c r="D18" s="448">
        <v>0.0397</v>
      </c>
      <c r="E18" s="440"/>
      <c r="F18" s="450"/>
      <c r="G18" s="440"/>
      <c r="H18" s="440"/>
    </row>
    <row r="19" spans="1:8" s="429" customFormat="1" ht="22.5" customHeight="1">
      <c r="A19" s="640"/>
      <c r="B19" s="640"/>
      <c r="C19" s="440" t="s">
        <v>528</v>
      </c>
      <c r="D19" s="448"/>
      <c r="E19" s="451"/>
      <c r="F19" s="450">
        <v>0.019676</v>
      </c>
      <c r="G19" s="440"/>
      <c r="H19" s="440"/>
    </row>
    <row r="20" spans="1:8" s="429" customFormat="1" ht="22.5" customHeight="1">
      <c r="A20" s="354">
        <v>9</v>
      </c>
      <c r="B20" s="440" t="s">
        <v>1492</v>
      </c>
      <c r="C20" s="440" t="s">
        <v>1000</v>
      </c>
      <c r="D20" s="448">
        <v>0.602</v>
      </c>
      <c r="E20" s="440"/>
      <c r="F20" s="450"/>
      <c r="G20" s="440"/>
      <c r="H20" s="440"/>
    </row>
    <row r="21" spans="1:8" s="429" customFormat="1" ht="22.5" customHeight="1">
      <c r="A21" s="351">
        <v>21</v>
      </c>
      <c r="B21" s="429" t="s">
        <v>1493</v>
      </c>
      <c r="C21" s="440" t="s">
        <v>1001</v>
      </c>
      <c r="D21" s="448">
        <v>0.463</v>
      </c>
      <c r="E21" s="440"/>
      <c r="F21" s="450"/>
      <c r="G21" s="440" t="s">
        <v>1044</v>
      </c>
      <c r="H21" s="440"/>
    </row>
    <row r="22" spans="1:8" s="429" customFormat="1" ht="22.5" customHeight="1">
      <c r="A22" s="639">
        <v>3</v>
      </c>
      <c r="B22" s="639" t="s">
        <v>1494</v>
      </c>
      <c r="C22" s="440" t="s">
        <v>1002</v>
      </c>
      <c r="D22" s="448">
        <v>0.323</v>
      </c>
      <c r="E22" s="440"/>
      <c r="F22" s="450"/>
      <c r="G22" s="440" t="s">
        <v>1045</v>
      </c>
      <c r="H22" s="440"/>
    </row>
    <row r="23" spans="1:8" s="429" customFormat="1" ht="22.5" customHeight="1">
      <c r="A23" s="640"/>
      <c r="B23" s="640"/>
      <c r="C23" s="440" t="s">
        <v>1001</v>
      </c>
      <c r="D23" s="448">
        <v>0.544</v>
      </c>
      <c r="E23" s="440"/>
      <c r="F23" s="450"/>
      <c r="G23" s="440"/>
      <c r="H23" s="440"/>
    </row>
    <row r="24" spans="1:8" s="429" customFormat="1" ht="22.5" customHeight="1">
      <c r="A24" s="639">
        <v>37</v>
      </c>
      <c r="B24" s="639" t="s">
        <v>1499</v>
      </c>
      <c r="C24" s="440" t="s">
        <v>1003</v>
      </c>
      <c r="D24" s="448"/>
      <c r="E24" s="440"/>
      <c r="F24" s="450">
        <v>0.018055</v>
      </c>
      <c r="G24" s="440"/>
      <c r="H24" s="440"/>
    </row>
    <row r="25" spans="1:8" s="429" customFormat="1" ht="22.5" customHeight="1">
      <c r="A25" s="640"/>
      <c r="B25" s="640"/>
      <c r="C25" s="440" t="s">
        <v>1004</v>
      </c>
      <c r="D25" s="448"/>
      <c r="E25" s="450">
        <v>0.0047</v>
      </c>
      <c r="F25" s="450"/>
      <c r="G25" s="440"/>
      <c r="H25" s="440"/>
    </row>
    <row r="26" spans="1:8" s="429" customFormat="1" ht="22.5" customHeight="1">
      <c r="A26" s="643">
        <v>38</v>
      </c>
      <c r="B26" s="639" t="s">
        <v>1500</v>
      </c>
      <c r="C26" s="440" t="s">
        <v>1005</v>
      </c>
      <c r="D26" s="448">
        <v>0.0851</v>
      </c>
      <c r="E26" s="440"/>
      <c r="F26" s="450"/>
      <c r="G26" s="440" t="s">
        <v>1046</v>
      </c>
      <c r="H26" s="440"/>
    </row>
    <row r="27" spans="1:8" s="429" customFormat="1" ht="22.5" customHeight="1">
      <c r="A27" s="644"/>
      <c r="B27" s="640"/>
      <c r="C27" s="440" t="s">
        <v>1005</v>
      </c>
      <c r="D27" s="448">
        <v>0.00583</v>
      </c>
      <c r="E27" s="440"/>
      <c r="F27" s="450"/>
      <c r="G27" s="440"/>
      <c r="H27" s="440"/>
    </row>
    <row r="28" spans="1:8" s="429" customFormat="1" ht="22.5" customHeight="1">
      <c r="A28" s="354">
        <v>32</v>
      </c>
      <c r="B28" s="440" t="s">
        <v>575</v>
      </c>
      <c r="C28" s="440" t="s">
        <v>1006</v>
      </c>
      <c r="D28" s="448">
        <v>0.0787</v>
      </c>
      <c r="E28" s="440"/>
      <c r="F28" s="450"/>
      <c r="G28" s="440" t="s">
        <v>1047</v>
      </c>
      <c r="H28" s="440"/>
    </row>
    <row r="29" spans="1:8" s="429" customFormat="1" ht="22.5" customHeight="1">
      <c r="A29" s="440">
        <v>18</v>
      </c>
      <c r="B29" s="440" t="s">
        <v>1507</v>
      </c>
      <c r="C29" s="440" t="s">
        <v>1007</v>
      </c>
      <c r="D29" s="448">
        <v>0.058</v>
      </c>
      <c r="E29" s="440"/>
      <c r="F29" s="450"/>
      <c r="G29" s="440"/>
      <c r="H29" s="440" t="s">
        <v>1314</v>
      </c>
    </row>
    <row r="30" spans="1:8" s="429" customFormat="1" ht="22.5" customHeight="1">
      <c r="A30" s="440">
        <v>19</v>
      </c>
      <c r="B30" s="440" t="s">
        <v>1508</v>
      </c>
      <c r="C30" s="440" t="s">
        <v>1007</v>
      </c>
      <c r="D30" s="448">
        <v>0.524</v>
      </c>
      <c r="E30" s="440"/>
      <c r="F30" s="450"/>
      <c r="G30" s="440"/>
      <c r="H30" s="440" t="s">
        <v>1314</v>
      </c>
    </row>
    <row r="31" spans="1:8" s="429" customFormat="1" ht="22.5" customHeight="1">
      <c r="A31" s="440">
        <v>10</v>
      </c>
      <c r="B31" s="440" t="s">
        <v>1510</v>
      </c>
      <c r="C31" s="440" t="s">
        <v>1008</v>
      </c>
      <c r="D31" s="448">
        <v>0.021</v>
      </c>
      <c r="E31" s="440"/>
      <c r="F31" s="450"/>
      <c r="G31" s="440"/>
      <c r="H31" s="136"/>
    </row>
    <row r="32" spans="1:8" s="429" customFormat="1" ht="22.5" customHeight="1">
      <c r="A32" s="639">
        <v>4</v>
      </c>
      <c r="B32" s="639" t="s">
        <v>1515</v>
      </c>
      <c r="C32" s="440" t="s">
        <v>1009</v>
      </c>
      <c r="D32" s="448">
        <v>0.254629</v>
      </c>
      <c r="E32" s="440"/>
      <c r="F32" s="450"/>
      <c r="G32" s="440" t="s">
        <v>1048</v>
      </c>
      <c r="H32" s="440"/>
    </row>
    <row r="33" spans="1:8" s="429" customFormat="1" ht="22.5" customHeight="1">
      <c r="A33" s="641"/>
      <c r="B33" s="641"/>
      <c r="C33" s="440" t="s">
        <v>1010</v>
      </c>
      <c r="D33" s="448">
        <v>0.005787</v>
      </c>
      <c r="E33" s="440"/>
      <c r="F33" s="450"/>
      <c r="G33" s="440" t="s">
        <v>1049</v>
      </c>
      <c r="H33" s="440"/>
    </row>
    <row r="34" spans="1:8" s="429" customFormat="1" ht="22.5" customHeight="1">
      <c r="A34" s="641"/>
      <c r="B34" s="641"/>
      <c r="C34" s="440" t="s">
        <v>1011</v>
      </c>
      <c r="D34" s="448">
        <v>0.011574</v>
      </c>
      <c r="E34" s="440"/>
      <c r="F34" s="450"/>
      <c r="G34" s="440" t="s">
        <v>1050</v>
      </c>
      <c r="H34" s="440"/>
    </row>
    <row r="35" spans="1:8" s="429" customFormat="1" ht="22.5" customHeight="1">
      <c r="A35" s="640"/>
      <c r="B35" s="640"/>
      <c r="C35" s="440" t="s">
        <v>1012</v>
      </c>
      <c r="D35" s="448">
        <v>0.015046</v>
      </c>
      <c r="E35" s="452"/>
      <c r="F35" s="448"/>
      <c r="G35" s="440" t="s">
        <v>1051</v>
      </c>
      <c r="H35" s="440"/>
    </row>
    <row r="36" spans="1:8" ht="22.5" customHeight="1">
      <c r="A36" s="639">
        <v>65</v>
      </c>
      <c r="B36" s="639" t="s">
        <v>1517</v>
      </c>
      <c r="C36" s="440" t="s">
        <v>1013</v>
      </c>
      <c r="D36" s="448">
        <v>0.231</v>
      </c>
      <c r="E36" s="452"/>
      <c r="F36" s="448"/>
      <c r="G36" s="440" t="s">
        <v>1052</v>
      </c>
      <c r="H36" s="440"/>
    </row>
    <row r="37" spans="1:8" ht="22.5" customHeight="1">
      <c r="A37" s="641"/>
      <c r="B37" s="641"/>
      <c r="C37" s="440" t="s">
        <v>1014</v>
      </c>
      <c r="D37" s="448">
        <v>0.0272</v>
      </c>
      <c r="E37" s="452"/>
      <c r="F37" s="448"/>
      <c r="G37" s="440" t="s">
        <v>1053</v>
      </c>
      <c r="H37" s="440"/>
    </row>
    <row r="38" spans="1:8" ht="22.5" customHeight="1">
      <c r="A38" s="640"/>
      <c r="B38" s="640"/>
      <c r="C38" s="440" t="s">
        <v>1014</v>
      </c>
      <c r="D38" s="448">
        <v>0.014</v>
      </c>
      <c r="E38" s="452"/>
      <c r="F38" s="448"/>
      <c r="G38" s="440"/>
      <c r="H38" s="440"/>
    </row>
    <row r="39" spans="1:8" ht="22.5" customHeight="1">
      <c r="A39" s="639">
        <v>7</v>
      </c>
      <c r="B39" s="639" t="s">
        <v>1520</v>
      </c>
      <c r="C39" s="440" t="s">
        <v>1015</v>
      </c>
      <c r="D39" s="448">
        <v>0.022998</v>
      </c>
      <c r="E39" s="452"/>
      <c r="F39" s="448"/>
      <c r="G39" s="440"/>
      <c r="H39" s="440"/>
    </row>
    <row r="40" spans="1:8" ht="22.5" customHeight="1">
      <c r="A40" s="641"/>
      <c r="B40" s="641"/>
      <c r="C40" s="440" t="s">
        <v>1015</v>
      </c>
      <c r="D40" s="448">
        <v>0.028</v>
      </c>
      <c r="E40" s="452"/>
      <c r="F40" s="448"/>
      <c r="G40" s="440"/>
      <c r="H40" s="440"/>
    </row>
    <row r="41" spans="1:8" ht="22.5" customHeight="1">
      <c r="A41" s="640"/>
      <c r="B41" s="640"/>
      <c r="C41" s="440" t="s">
        <v>1016</v>
      </c>
      <c r="D41" s="448">
        <v>0.013819</v>
      </c>
      <c r="E41" s="452"/>
      <c r="F41" s="448"/>
      <c r="G41" s="440"/>
      <c r="H41" s="440"/>
    </row>
    <row r="42" spans="1:8" ht="22.5" customHeight="1">
      <c r="A42" s="440">
        <v>45</v>
      </c>
      <c r="B42" s="440" t="s">
        <v>1017</v>
      </c>
      <c r="C42" s="440" t="s">
        <v>1018</v>
      </c>
      <c r="D42" s="448"/>
      <c r="E42" s="452"/>
      <c r="F42" s="448">
        <v>0.010417</v>
      </c>
      <c r="G42" s="440" t="s">
        <v>1054</v>
      </c>
      <c r="H42" s="440"/>
    </row>
    <row r="43" spans="1:8" ht="22.5" customHeight="1">
      <c r="A43" s="639">
        <v>11</v>
      </c>
      <c r="B43" s="639" t="s">
        <v>1521</v>
      </c>
      <c r="C43" s="440" t="s">
        <v>1019</v>
      </c>
      <c r="D43" s="448">
        <v>0.158</v>
      </c>
      <c r="E43" s="452"/>
      <c r="F43" s="448"/>
      <c r="G43" s="440" t="s">
        <v>1055</v>
      </c>
      <c r="H43" s="440"/>
    </row>
    <row r="44" spans="1:8" ht="22.5" customHeight="1">
      <c r="A44" s="641"/>
      <c r="B44" s="641"/>
      <c r="C44" s="440" t="s">
        <v>1020</v>
      </c>
      <c r="D44" s="448"/>
      <c r="E44" s="452"/>
      <c r="F44" s="448">
        <v>0.0643</v>
      </c>
      <c r="G44" s="440" t="s">
        <v>1056</v>
      </c>
      <c r="H44" s="440"/>
    </row>
    <row r="45" spans="1:8" ht="22.5" customHeight="1">
      <c r="A45" s="640"/>
      <c r="B45" s="640"/>
      <c r="C45" s="440" t="s">
        <v>1021</v>
      </c>
      <c r="D45" s="448"/>
      <c r="E45" s="452"/>
      <c r="F45" s="448">
        <v>0.039</v>
      </c>
      <c r="G45" s="440" t="s">
        <v>1057</v>
      </c>
      <c r="H45" s="440"/>
    </row>
    <row r="46" spans="1:8" ht="22.5" customHeight="1">
      <c r="A46" s="639">
        <v>15</v>
      </c>
      <c r="B46" s="639" t="s">
        <v>1522</v>
      </c>
      <c r="C46" s="440" t="s">
        <v>1022</v>
      </c>
      <c r="D46" s="448"/>
      <c r="E46" s="452"/>
      <c r="F46" s="448">
        <v>0.017361</v>
      </c>
      <c r="G46" s="440" t="s">
        <v>1058</v>
      </c>
      <c r="H46" s="440"/>
    </row>
    <row r="47" spans="1:8" ht="22.5" customHeight="1">
      <c r="A47" s="641"/>
      <c r="B47" s="641"/>
      <c r="C47" s="440" t="s">
        <v>1023</v>
      </c>
      <c r="D47" s="448"/>
      <c r="E47" s="452"/>
      <c r="F47" s="448">
        <v>0.031829</v>
      </c>
      <c r="G47" s="440" t="s">
        <v>1059</v>
      </c>
      <c r="H47" s="440"/>
    </row>
    <row r="48" spans="1:8" ht="22.5" customHeight="1">
      <c r="A48" s="641"/>
      <c r="B48" s="641"/>
      <c r="C48" s="440" t="s">
        <v>1024</v>
      </c>
      <c r="D48" s="448"/>
      <c r="E48" s="452"/>
      <c r="F48" s="448">
        <v>0.010995</v>
      </c>
      <c r="G48" s="440" t="s">
        <v>1060</v>
      </c>
      <c r="H48" s="440"/>
    </row>
    <row r="49" spans="1:8" ht="22.5" customHeight="1">
      <c r="A49" s="641"/>
      <c r="B49" s="641"/>
      <c r="C49" s="440" t="s">
        <v>1025</v>
      </c>
      <c r="D49" s="448"/>
      <c r="E49" s="452"/>
      <c r="F49" s="448">
        <v>0.00706</v>
      </c>
      <c r="G49" s="440"/>
      <c r="H49" s="440"/>
    </row>
    <row r="50" spans="1:8" ht="22.5" customHeight="1">
      <c r="A50" s="641"/>
      <c r="B50" s="641"/>
      <c r="C50" s="440" t="s">
        <v>1627</v>
      </c>
      <c r="D50" s="448"/>
      <c r="E50" s="452"/>
      <c r="F50" s="448">
        <v>0.007639</v>
      </c>
      <c r="G50" s="440" t="s">
        <v>1061</v>
      </c>
      <c r="H50" s="440"/>
    </row>
    <row r="51" spans="1:8" ht="22.5" customHeight="1">
      <c r="A51" s="641"/>
      <c r="B51" s="641"/>
      <c r="C51" s="440" t="s">
        <v>1026</v>
      </c>
      <c r="D51" s="448"/>
      <c r="E51" s="452"/>
      <c r="F51" s="448">
        <v>0.011574</v>
      </c>
      <c r="G51" s="440"/>
      <c r="H51" s="440"/>
    </row>
    <row r="52" spans="1:8" ht="22.5" customHeight="1">
      <c r="A52" s="640"/>
      <c r="B52" s="640"/>
      <c r="C52" s="440" t="s">
        <v>1027</v>
      </c>
      <c r="D52" s="448"/>
      <c r="E52" s="452"/>
      <c r="F52" s="448">
        <v>0.009259</v>
      </c>
      <c r="G52" s="440"/>
      <c r="H52" s="440"/>
    </row>
    <row r="53" spans="1:8" ht="22.5" customHeight="1">
      <c r="A53" s="639">
        <v>29</v>
      </c>
      <c r="B53" s="639" t="s">
        <v>1523</v>
      </c>
      <c r="C53" s="440" t="s">
        <v>1028</v>
      </c>
      <c r="D53" s="448">
        <v>0.01505</v>
      </c>
      <c r="E53" s="452"/>
      <c r="F53" s="448"/>
      <c r="G53" s="440"/>
      <c r="H53" s="440"/>
    </row>
    <row r="54" spans="1:8" ht="22.5" customHeight="1">
      <c r="A54" s="641"/>
      <c r="B54" s="641"/>
      <c r="C54" s="440" t="s">
        <v>1029</v>
      </c>
      <c r="D54" s="448">
        <v>0.0115</v>
      </c>
      <c r="E54" s="452"/>
      <c r="F54" s="448"/>
      <c r="G54" s="440"/>
      <c r="H54" s="440"/>
    </row>
    <row r="55" spans="1:8" ht="22.5" customHeight="1">
      <c r="A55" s="641"/>
      <c r="B55" s="641"/>
      <c r="C55" s="440" t="s">
        <v>1030</v>
      </c>
      <c r="D55" s="448">
        <v>0.032</v>
      </c>
      <c r="E55" s="452"/>
      <c r="F55" s="448"/>
      <c r="G55" s="440"/>
      <c r="H55" s="440"/>
    </row>
    <row r="56" spans="1:8" ht="22.5" customHeight="1">
      <c r="A56" s="641"/>
      <c r="B56" s="641"/>
      <c r="C56" s="440" t="s">
        <v>1031</v>
      </c>
      <c r="D56" s="448">
        <v>0.0058</v>
      </c>
      <c r="E56" s="452"/>
      <c r="F56" s="448"/>
      <c r="G56" s="440" t="s">
        <v>1062</v>
      </c>
      <c r="H56" s="440"/>
    </row>
    <row r="57" spans="1:8" ht="22.5" customHeight="1">
      <c r="A57" s="645">
        <v>1</v>
      </c>
      <c r="B57" s="645" t="s">
        <v>1611</v>
      </c>
      <c r="C57" s="440" t="s">
        <v>1032</v>
      </c>
      <c r="D57" s="448">
        <v>1.4168</v>
      </c>
      <c r="E57" s="452"/>
      <c r="F57" s="448"/>
      <c r="G57" s="440" t="s">
        <v>1063</v>
      </c>
      <c r="H57" s="440"/>
    </row>
    <row r="58" spans="1:8" ht="22.5" customHeight="1">
      <c r="A58" s="645"/>
      <c r="B58" s="645"/>
      <c r="C58" s="440" t="s">
        <v>1033</v>
      </c>
      <c r="D58" s="448"/>
      <c r="E58" s="452"/>
      <c r="F58" s="448">
        <v>0.064</v>
      </c>
      <c r="G58" s="440"/>
      <c r="H58" s="440"/>
    </row>
    <row r="59" spans="1:8" ht="22.5" customHeight="1">
      <c r="A59" s="645"/>
      <c r="B59" s="645"/>
      <c r="C59" s="440" t="s">
        <v>1034</v>
      </c>
      <c r="D59" s="448">
        <v>0.0926</v>
      </c>
      <c r="E59" s="452"/>
      <c r="F59" s="448"/>
      <c r="G59" s="440"/>
      <c r="H59" s="136"/>
    </row>
    <row r="60" spans="1:8" ht="22.5" customHeight="1">
      <c r="A60" s="645"/>
      <c r="B60" s="645"/>
      <c r="C60" s="440" t="s">
        <v>1035</v>
      </c>
      <c r="D60" s="448"/>
      <c r="E60" s="452"/>
      <c r="F60" s="448">
        <v>0.6</v>
      </c>
      <c r="G60" s="440" t="s">
        <v>1064</v>
      </c>
      <c r="H60" s="440"/>
    </row>
    <row r="61" spans="1:8" ht="22.5" customHeight="1">
      <c r="A61" s="645"/>
      <c r="B61" s="645"/>
      <c r="C61" s="440" t="s">
        <v>1036</v>
      </c>
      <c r="D61" s="448">
        <v>0.5</v>
      </c>
      <c r="E61" s="452"/>
      <c r="F61" s="448"/>
      <c r="G61" s="440" t="s">
        <v>1065</v>
      </c>
      <c r="H61" s="440"/>
    </row>
    <row r="62" spans="1:8" ht="22.5" customHeight="1">
      <c r="A62" s="645"/>
      <c r="B62" s="645"/>
      <c r="C62" s="440" t="s">
        <v>1037</v>
      </c>
      <c r="D62" s="448"/>
      <c r="E62" s="452"/>
      <c r="F62" s="448">
        <v>0.1</v>
      </c>
      <c r="G62" s="440" t="s">
        <v>1065</v>
      </c>
      <c r="H62" s="440"/>
    </row>
    <row r="63" spans="1:8" ht="22.5" customHeight="1">
      <c r="A63" s="440">
        <v>75</v>
      </c>
      <c r="B63" s="334" t="s">
        <v>1612</v>
      </c>
      <c r="C63" s="440" t="s">
        <v>1038</v>
      </c>
      <c r="D63" s="448"/>
      <c r="E63" s="452"/>
      <c r="F63" s="448">
        <v>0.0077</v>
      </c>
      <c r="G63" s="440"/>
      <c r="H63" s="440"/>
    </row>
    <row r="64" spans="1:8" ht="22.5" customHeight="1">
      <c r="A64" s="645">
        <v>8</v>
      </c>
      <c r="B64" s="645" t="s">
        <v>1526</v>
      </c>
      <c r="C64" s="440" t="s">
        <v>1014</v>
      </c>
      <c r="D64" s="448">
        <v>0.868056</v>
      </c>
      <c r="E64" s="452"/>
      <c r="F64" s="448"/>
      <c r="G64" s="440" t="s">
        <v>1053</v>
      </c>
      <c r="H64" s="440"/>
    </row>
    <row r="65" spans="1:8" ht="22.5" customHeight="1">
      <c r="A65" s="645"/>
      <c r="B65" s="645"/>
      <c r="C65" s="440" t="s">
        <v>1014</v>
      </c>
      <c r="D65" s="448">
        <v>0.208333</v>
      </c>
      <c r="E65" s="452"/>
      <c r="F65" s="448"/>
      <c r="G65" s="440" t="s">
        <v>1066</v>
      </c>
      <c r="H65" s="440"/>
    </row>
    <row r="66" spans="1:8" ht="22.5" customHeight="1">
      <c r="A66" s="645"/>
      <c r="B66" s="645"/>
      <c r="C66" s="440" t="s">
        <v>1039</v>
      </c>
      <c r="D66" s="448">
        <v>0.166667</v>
      </c>
      <c r="E66" s="452"/>
      <c r="F66" s="448"/>
      <c r="G66" s="440" t="s">
        <v>1066</v>
      </c>
      <c r="H66" s="440"/>
    </row>
    <row r="67" spans="1:8" ht="22.5" customHeight="1">
      <c r="A67" s="645"/>
      <c r="B67" s="645"/>
      <c r="C67" s="440" t="s">
        <v>1176</v>
      </c>
      <c r="D67" s="448">
        <v>0.0278</v>
      </c>
      <c r="E67" s="452"/>
      <c r="F67" s="448"/>
      <c r="G67" s="440" t="s">
        <v>1177</v>
      </c>
      <c r="H67" s="440"/>
    </row>
    <row r="68" spans="1:8" ht="22.5" customHeight="1">
      <c r="A68" s="645"/>
      <c r="B68" s="645"/>
      <c r="C68" s="440" t="s">
        <v>1039</v>
      </c>
      <c r="D68" s="448">
        <v>0.0095</v>
      </c>
      <c r="E68" s="452"/>
      <c r="F68" s="448"/>
      <c r="G68" s="440" t="s">
        <v>1628</v>
      </c>
      <c r="H68" s="440"/>
    </row>
    <row r="69" spans="1:8" ht="22.5" customHeight="1">
      <c r="A69" s="440">
        <v>2</v>
      </c>
      <c r="B69" s="440" t="s">
        <v>1527</v>
      </c>
      <c r="C69" s="440" t="s">
        <v>994</v>
      </c>
      <c r="D69" s="448">
        <v>0.996</v>
      </c>
      <c r="E69" s="452"/>
      <c r="F69" s="448"/>
      <c r="G69" s="440"/>
      <c r="H69" s="440"/>
    </row>
    <row r="70" spans="1:8" ht="22.5" customHeight="1">
      <c r="A70" s="645">
        <v>5</v>
      </c>
      <c r="B70" s="639" t="s">
        <v>1528</v>
      </c>
      <c r="C70" s="440" t="s">
        <v>528</v>
      </c>
      <c r="D70" s="448">
        <v>0.231481</v>
      </c>
      <c r="E70" s="452"/>
      <c r="F70" s="448"/>
      <c r="G70" s="440"/>
      <c r="H70" s="440"/>
    </row>
    <row r="71" spans="1:8" ht="22.5" customHeight="1">
      <c r="A71" s="645"/>
      <c r="B71" s="641"/>
      <c r="C71" s="440" t="s">
        <v>994</v>
      </c>
      <c r="D71" s="448">
        <v>0.135995</v>
      </c>
      <c r="E71" s="452"/>
      <c r="F71" s="448"/>
      <c r="G71" s="440"/>
      <c r="H71" s="440"/>
    </row>
    <row r="72" spans="1:8" s="429" customFormat="1" ht="22.5" customHeight="1">
      <c r="A72" s="645"/>
      <c r="B72" s="640"/>
      <c r="C72" s="440" t="s">
        <v>1040</v>
      </c>
      <c r="D72" s="448">
        <v>0.289352</v>
      </c>
      <c r="E72" s="440"/>
      <c r="F72" s="450"/>
      <c r="G72" s="440" t="s">
        <v>1067</v>
      </c>
      <c r="H72" s="440"/>
    </row>
  </sheetData>
  <mergeCells count="39">
    <mergeCell ref="A64:A68"/>
    <mergeCell ref="B64:B68"/>
    <mergeCell ref="A70:A72"/>
    <mergeCell ref="B70:B72"/>
    <mergeCell ref="A53:A56"/>
    <mergeCell ref="B53:B56"/>
    <mergeCell ref="A57:A62"/>
    <mergeCell ref="B57:B62"/>
    <mergeCell ref="A43:A45"/>
    <mergeCell ref="B43:B45"/>
    <mergeCell ref="A46:A52"/>
    <mergeCell ref="B46:B52"/>
    <mergeCell ref="A36:A38"/>
    <mergeCell ref="B36:B38"/>
    <mergeCell ref="A39:A41"/>
    <mergeCell ref="B39:B41"/>
    <mergeCell ref="A26:A27"/>
    <mergeCell ref="B26:B27"/>
    <mergeCell ref="A32:A35"/>
    <mergeCell ref="B32:B35"/>
    <mergeCell ref="A4:A7"/>
    <mergeCell ref="B4:B7"/>
    <mergeCell ref="G2:G3"/>
    <mergeCell ref="H2:H3"/>
    <mergeCell ref="D2:E2"/>
    <mergeCell ref="A2:A3"/>
    <mergeCell ref="B2:B3"/>
    <mergeCell ref="C2:C3"/>
    <mergeCell ref="F2:F3"/>
    <mergeCell ref="B8:B11"/>
    <mergeCell ref="A8:A11"/>
    <mergeCell ref="B12:B14"/>
    <mergeCell ref="A12:A14"/>
    <mergeCell ref="A24:A25"/>
    <mergeCell ref="A16:A19"/>
    <mergeCell ref="B16:B19"/>
    <mergeCell ref="A22:A23"/>
    <mergeCell ref="B22:B23"/>
    <mergeCell ref="B24:B25"/>
  </mergeCells>
  <printOptions horizontalCentered="1"/>
  <pageMargins left="0.5905511811023623" right="0.1968503937007874" top="0.7874015748031497" bottom="0.7874015748031497" header="0.5118110236220472" footer="0.5118110236220472"/>
  <pageSetup fitToHeight="2" horizontalDpi="600" verticalDpi="600" orientation="portrait" paperSize="9" scale="82" r:id="rId1"/>
  <headerFooter alignWithMargins="0">
    <oddFooter>&amp;C&amp;12- &amp;P+12 -</oddFooter>
  </headerFooter>
  <rowBreaks count="1" manualBreakCount="1">
    <brk id="41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82"/>
  <sheetViews>
    <sheetView view="pageBreakPreview" zoomScale="60" zoomScaleNormal="75" workbookViewId="0" topLeftCell="A7">
      <selection activeCell="E36" sqref="E36"/>
    </sheetView>
  </sheetViews>
  <sheetFormatPr defaultColWidth="9.00390625" defaultRowHeight="33" customHeight="1"/>
  <cols>
    <col min="1" max="1" width="16.625" style="142" bestFit="1" customWidth="1"/>
    <col min="2" max="2" width="6.125" style="142" bestFit="1" customWidth="1"/>
    <col min="3" max="3" width="7.875" style="142" bestFit="1" customWidth="1"/>
    <col min="4" max="6" width="9.50390625" style="142" customWidth="1"/>
    <col min="7" max="7" width="8.50390625" style="166" bestFit="1" customWidth="1"/>
    <col min="8" max="8" width="4.625" style="142" bestFit="1" customWidth="1"/>
    <col min="9" max="9" width="7.50390625" style="142" customWidth="1"/>
    <col min="10" max="10" width="9.125" style="142" customWidth="1"/>
    <col min="11" max="11" width="6.125" style="142" bestFit="1" customWidth="1"/>
    <col min="12" max="12" width="8.00390625" style="142" bestFit="1" customWidth="1"/>
    <col min="13" max="15" width="9.50390625" style="142" customWidth="1"/>
    <col min="16" max="16" width="8.50390625" style="166" bestFit="1" customWidth="1"/>
    <col min="17" max="16384" width="9.00390625" style="142" customWidth="1"/>
  </cols>
  <sheetData>
    <row r="1" spans="1:16" ht="33" customHeight="1">
      <c r="A1" s="253" t="s">
        <v>615</v>
      </c>
      <c r="B1" s="137"/>
      <c r="C1" s="138"/>
      <c r="D1" s="138"/>
      <c r="E1" s="138"/>
      <c r="F1" s="138"/>
      <c r="G1" s="139"/>
      <c r="H1" s="137"/>
      <c r="I1" s="140"/>
      <c r="J1" s="140"/>
      <c r="K1" s="141" t="s">
        <v>1160</v>
      </c>
      <c r="L1" s="138"/>
      <c r="M1" s="656" t="s">
        <v>1086</v>
      </c>
      <c r="N1" s="657"/>
      <c r="O1" s="657"/>
      <c r="P1" s="657"/>
    </row>
    <row r="2" spans="1:16" ht="33" customHeight="1">
      <c r="A2" s="671" t="s">
        <v>616</v>
      </c>
      <c r="B2" s="143" t="s">
        <v>584</v>
      </c>
      <c r="C2" s="143" t="s">
        <v>584</v>
      </c>
      <c r="D2" s="143" t="s">
        <v>585</v>
      </c>
      <c r="E2" s="143" t="s">
        <v>586</v>
      </c>
      <c r="F2" s="143" t="s">
        <v>587</v>
      </c>
      <c r="G2" s="144" t="s">
        <v>588</v>
      </c>
      <c r="H2" s="145"/>
      <c r="I2" s="658" t="s">
        <v>616</v>
      </c>
      <c r="J2" s="659"/>
      <c r="K2" s="143" t="s">
        <v>584</v>
      </c>
      <c r="L2" s="143" t="s">
        <v>584</v>
      </c>
      <c r="M2" s="143" t="s">
        <v>1161</v>
      </c>
      <c r="N2" s="143" t="s">
        <v>586</v>
      </c>
      <c r="O2" s="143" t="s">
        <v>587</v>
      </c>
      <c r="P2" s="144" t="s">
        <v>588</v>
      </c>
    </row>
    <row r="3" spans="1:16" ht="33" customHeight="1">
      <c r="A3" s="672"/>
      <c r="B3" s="146" t="s">
        <v>589</v>
      </c>
      <c r="C3" s="146" t="s">
        <v>590</v>
      </c>
      <c r="D3" s="146" t="s">
        <v>591</v>
      </c>
      <c r="E3" s="146" t="s">
        <v>591</v>
      </c>
      <c r="F3" s="146" t="s">
        <v>590</v>
      </c>
      <c r="G3" s="147" t="s">
        <v>592</v>
      </c>
      <c r="H3" s="145"/>
      <c r="I3" s="660"/>
      <c r="J3" s="661"/>
      <c r="K3" s="146" t="s">
        <v>589</v>
      </c>
      <c r="L3" s="146" t="s">
        <v>590</v>
      </c>
      <c r="M3" s="146" t="s">
        <v>591</v>
      </c>
      <c r="N3" s="146" t="s">
        <v>591</v>
      </c>
      <c r="O3" s="146" t="s">
        <v>590</v>
      </c>
      <c r="P3" s="147" t="s">
        <v>592</v>
      </c>
    </row>
    <row r="4" spans="1:16" ht="33" customHeight="1">
      <c r="A4" s="673"/>
      <c r="B4" s="148" t="s">
        <v>593</v>
      </c>
      <c r="C4" s="148" t="s">
        <v>594</v>
      </c>
      <c r="D4" s="148" t="s">
        <v>594</v>
      </c>
      <c r="E4" s="148" t="s">
        <v>594</v>
      </c>
      <c r="F4" s="148" t="s">
        <v>1529</v>
      </c>
      <c r="G4" s="149" t="s">
        <v>595</v>
      </c>
      <c r="H4" s="145"/>
      <c r="I4" s="662"/>
      <c r="J4" s="663"/>
      <c r="K4" s="148" t="s">
        <v>593</v>
      </c>
      <c r="L4" s="148" t="s">
        <v>594</v>
      </c>
      <c r="M4" s="148" t="s">
        <v>594</v>
      </c>
      <c r="N4" s="148" t="s">
        <v>594</v>
      </c>
      <c r="O4" s="148" t="s">
        <v>1529</v>
      </c>
      <c r="P4" s="149" t="s">
        <v>595</v>
      </c>
    </row>
    <row r="5" spans="1:17" ht="34.5" customHeight="1">
      <c r="A5" s="150" t="s">
        <v>1486</v>
      </c>
      <c r="B5" s="151">
        <v>10</v>
      </c>
      <c r="C5" s="151">
        <v>945</v>
      </c>
      <c r="D5" s="151">
        <v>945</v>
      </c>
      <c r="E5" s="151">
        <v>2415</v>
      </c>
      <c r="F5" s="151">
        <v>147</v>
      </c>
      <c r="G5" s="152" t="s">
        <v>730</v>
      </c>
      <c r="H5" s="153"/>
      <c r="I5" s="664" t="s">
        <v>1515</v>
      </c>
      <c r="J5" s="665"/>
      <c r="K5" s="151">
        <v>0</v>
      </c>
      <c r="L5" s="151">
        <v>630</v>
      </c>
      <c r="M5" s="151">
        <v>1155</v>
      </c>
      <c r="N5" s="151">
        <v>2205</v>
      </c>
      <c r="O5" s="151">
        <v>53</v>
      </c>
      <c r="P5" s="152" t="s">
        <v>731</v>
      </c>
      <c r="Q5" s="168"/>
    </row>
    <row r="6" spans="1:17" ht="34.5" customHeight="1">
      <c r="A6" s="150" t="s">
        <v>1487</v>
      </c>
      <c r="B6" s="151">
        <v>0</v>
      </c>
      <c r="C6" s="151">
        <v>430</v>
      </c>
      <c r="D6" s="151">
        <v>798</v>
      </c>
      <c r="E6" s="151">
        <v>2320</v>
      </c>
      <c r="F6" s="151">
        <v>37</v>
      </c>
      <c r="G6" s="152" t="s">
        <v>730</v>
      </c>
      <c r="H6" s="153"/>
      <c r="I6" s="666" t="s">
        <v>617</v>
      </c>
      <c r="J6" s="667"/>
      <c r="K6" s="151">
        <v>0</v>
      </c>
      <c r="L6" s="151">
        <v>682</v>
      </c>
      <c r="M6" s="151">
        <v>1197</v>
      </c>
      <c r="N6" s="151">
        <v>2110</v>
      </c>
      <c r="O6" s="151">
        <v>51</v>
      </c>
      <c r="P6" s="152" t="s">
        <v>1162</v>
      </c>
      <c r="Q6" s="168"/>
    </row>
    <row r="7" spans="1:17" ht="34.5" customHeight="1">
      <c r="A7" s="150" t="s">
        <v>1488</v>
      </c>
      <c r="B7" s="151">
        <v>10</v>
      </c>
      <c r="C7" s="151">
        <v>1050</v>
      </c>
      <c r="D7" s="151">
        <v>1050</v>
      </c>
      <c r="E7" s="151">
        <v>2310</v>
      </c>
      <c r="F7" s="151">
        <v>126</v>
      </c>
      <c r="G7" s="232" t="s">
        <v>1163</v>
      </c>
      <c r="H7" s="153"/>
      <c r="I7" s="666" t="s">
        <v>618</v>
      </c>
      <c r="J7" s="667"/>
      <c r="K7" s="151">
        <v>10</v>
      </c>
      <c r="L7" s="151">
        <v>1680</v>
      </c>
      <c r="M7" s="151">
        <v>1680</v>
      </c>
      <c r="N7" s="267">
        <v>3150</v>
      </c>
      <c r="O7" s="267">
        <v>147</v>
      </c>
      <c r="P7" s="268" t="s">
        <v>1164</v>
      </c>
      <c r="Q7" s="168"/>
    </row>
    <row r="8" spans="1:17" ht="34.5" customHeight="1">
      <c r="A8" s="150" t="s">
        <v>1489</v>
      </c>
      <c r="B8" s="151">
        <v>0</v>
      </c>
      <c r="C8" s="151">
        <v>735</v>
      </c>
      <c r="D8" s="151">
        <v>1470</v>
      </c>
      <c r="E8" s="151">
        <v>3045</v>
      </c>
      <c r="F8" s="151">
        <v>63</v>
      </c>
      <c r="G8" s="152" t="s">
        <v>1165</v>
      </c>
      <c r="H8" s="153"/>
      <c r="I8" s="666" t="s">
        <v>369</v>
      </c>
      <c r="J8" s="667"/>
      <c r="K8" s="151">
        <v>10</v>
      </c>
      <c r="L8" s="151">
        <v>1648</v>
      </c>
      <c r="M8" s="151">
        <v>1640</v>
      </c>
      <c r="N8" s="151">
        <v>3530</v>
      </c>
      <c r="O8" s="151">
        <v>189</v>
      </c>
      <c r="P8" s="152" t="s">
        <v>597</v>
      </c>
      <c r="Q8" s="168"/>
    </row>
    <row r="9" spans="1:16" ht="34.5" customHeight="1">
      <c r="A9" s="150" t="s">
        <v>1490</v>
      </c>
      <c r="B9" s="151">
        <v>10</v>
      </c>
      <c r="C9" s="151">
        <v>1470</v>
      </c>
      <c r="D9" s="151">
        <v>1470</v>
      </c>
      <c r="E9" s="151">
        <v>3045</v>
      </c>
      <c r="F9" s="151">
        <v>157</v>
      </c>
      <c r="G9" s="152" t="s">
        <v>598</v>
      </c>
      <c r="H9" s="153"/>
      <c r="I9" s="668" t="s">
        <v>370</v>
      </c>
      <c r="J9" s="669"/>
      <c r="K9" s="216">
        <v>8</v>
      </c>
      <c r="L9" s="216">
        <v>1220</v>
      </c>
      <c r="M9" s="216">
        <v>1520</v>
      </c>
      <c r="N9" s="216">
        <v>2990</v>
      </c>
      <c r="O9" s="216">
        <v>147</v>
      </c>
      <c r="P9" s="269" t="s">
        <v>731</v>
      </c>
    </row>
    <row r="10" spans="1:16" ht="34.5" customHeight="1">
      <c r="A10" s="150" t="s">
        <v>1491</v>
      </c>
      <c r="B10" s="151">
        <v>5</v>
      </c>
      <c r="C10" s="151">
        <v>735</v>
      </c>
      <c r="D10" s="151">
        <v>1470</v>
      </c>
      <c r="E10" s="151">
        <v>3045</v>
      </c>
      <c r="F10" s="151">
        <v>147</v>
      </c>
      <c r="G10" s="152" t="s">
        <v>599</v>
      </c>
      <c r="H10" s="153"/>
      <c r="I10" s="666" t="s">
        <v>1520</v>
      </c>
      <c r="J10" s="667"/>
      <c r="K10" s="216">
        <v>10</v>
      </c>
      <c r="L10" s="216">
        <v>1643</v>
      </c>
      <c r="M10" s="216">
        <v>1711</v>
      </c>
      <c r="N10" s="216">
        <v>4546</v>
      </c>
      <c r="O10" s="270">
        <v>283.5</v>
      </c>
      <c r="P10" s="269" t="s">
        <v>733</v>
      </c>
    </row>
    <row r="11" spans="1:16" ht="34.5" customHeight="1">
      <c r="A11" s="150" t="s">
        <v>1492</v>
      </c>
      <c r="B11" s="151">
        <v>5</v>
      </c>
      <c r="C11" s="151">
        <v>913</v>
      </c>
      <c r="D11" s="151">
        <v>966</v>
      </c>
      <c r="E11" s="151">
        <v>2425</v>
      </c>
      <c r="F11" s="151">
        <v>10</v>
      </c>
      <c r="G11" s="152" t="s">
        <v>731</v>
      </c>
      <c r="H11" s="153"/>
      <c r="I11" s="666" t="s">
        <v>1087</v>
      </c>
      <c r="J11" s="670"/>
      <c r="K11" s="271">
        <v>7</v>
      </c>
      <c r="L11" s="272">
        <v>1540</v>
      </c>
      <c r="M11" s="272">
        <v>2088</v>
      </c>
      <c r="N11" s="272">
        <v>3583</v>
      </c>
      <c r="O11" s="271">
        <v>177</v>
      </c>
      <c r="P11" s="268" t="s">
        <v>1166</v>
      </c>
    </row>
    <row r="12" spans="1:16" ht="34.5" customHeight="1">
      <c r="A12" s="150" t="s">
        <v>1493</v>
      </c>
      <c r="B12" s="151">
        <v>5</v>
      </c>
      <c r="C12" s="151">
        <v>887</v>
      </c>
      <c r="D12" s="151">
        <v>1060</v>
      </c>
      <c r="E12" s="151">
        <v>2373</v>
      </c>
      <c r="F12" s="151">
        <v>34</v>
      </c>
      <c r="G12" s="152" t="s">
        <v>730</v>
      </c>
      <c r="H12" s="153"/>
      <c r="I12" s="666" t="s">
        <v>1223</v>
      </c>
      <c r="J12" s="670"/>
      <c r="K12" s="271">
        <v>6</v>
      </c>
      <c r="L12" s="272">
        <v>1720</v>
      </c>
      <c r="M12" s="272">
        <v>2328</v>
      </c>
      <c r="N12" s="272">
        <v>3848</v>
      </c>
      <c r="O12" s="271">
        <v>152</v>
      </c>
      <c r="P12" s="268" t="s">
        <v>1166</v>
      </c>
    </row>
    <row r="13" spans="1:16" ht="34.5" customHeight="1">
      <c r="A13" s="150" t="s">
        <v>1494</v>
      </c>
      <c r="B13" s="151">
        <v>10</v>
      </c>
      <c r="C13" s="151">
        <v>556</v>
      </c>
      <c r="D13" s="151">
        <v>556</v>
      </c>
      <c r="E13" s="151">
        <v>1396</v>
      </c>
      <c r="F13" s="151">
        <v>84</v>
      </c>
      <c r="G13" s="152" t="s">
        <v>600</v>
      </c>
      <c r="H13" s="153"/>
      <c r="I13" s="664" t="s">
        <v>1521</v>
      </c>
      <c r="J13" s="665"/>
      <c r="K13" s="151">
        <v>0</v>
      </c>
      <c r="L13" s="151">
        <v>1365</v>
      </c>
      <c r="M13" s="151">
        <v>2520</v>
      </c>
      <c r="N13" s="151">
        <v>4935</v>
      </c>
      <c r="O13" s="151">
        <v>115</v>
      </c>
      <c r="P13" s="152" t="s">
        <v>1166</v>
      </c>
    </row>
    <row r="14" spans="1:16" ht="34.5" customHeight="1">
      <c r="A14" s="150" t="s">
        <v>1495</v>
      </c>
      <c r="B14" s="151">
        <v>10</v>
      </c>
      <c r="C14" s="151">
        <v>1050</v>
      </c>
      <c r="D14" s="151">
        <v>1050</v>
      </c>
      <c r="E14" s="151">
        <v>2670</v>
      </c>
      <c r="F14" s="151">
        <v>155</v>
      </c>
      <c r="G14" s="152" t="s">
        <v>601</v>
      </c>
      <c r="H14" s="153"/>
      <c r="I14" s="666" t="s">
        <v>621</v>
      </c>
      <c r="J14" s="667"/>
      <c r="K14" s="151">
        <v>0</v>
      </c>
      <c r="L14" s="151">
        <v>735</v>
      </c>
      <c r="M14" s="151">
        <v>1885</v>
      </c>
      <c r="N14" s="151">
        <v>4405</v>
      </c>
      <c r="O14" s="151">
        <v>115</v>
      </c>
      <c r="P14" s="152" t="s">
        <v>604</v>
      </c>
    </row>
    <row r="15" spans="1:16" ht="34.5" customHeight="1">
      <c r="A15" s="150" t="s">
        <v>1496</v>
      </c>
      <c r="B15" s="151">
        <v>0</v>
      </c>
      <c r="C15" s="151">
        <v>420</v>
      </c>
      <c r="D15" s="151">
        <v>1470</v>
      </c>
      <c r="E15" s="151">
        <v>2620</v>
      </c>
      <c r="F15" s="151">
        <v>105</v>
      </c>
      <c r="G15" s="152" t="s">
        <v>596</v>
      </c>
      <c r="H15" s="153"/>
      <c r="I15" s="666" t="s">
        <v>377</v>
      </c>
      <c r="J15" s="666"/>
      <c r="K15" s="154">
        <v>0</v>
      </c>
      <c r="L15" s="154">
        <v>1155</v>
      </c>
      <c r="M15" s="154">
        <v>2415</v>
      </c>
      <c r="N15" s="154">
        <v>4200</v>
      </c>
      <c r="O15" s="154">
        <v>126</v>
      </c>
      <c r="P15" s="155" t="s">
        <v>1167</v>
      </c>
    </row>
    <row r="16" spans="1:16" ht="34.5" customHeight="1">
      <c r="A16" s="150" t="s">
        <v>619</v>
      </c>
      <c r="B16" s="151">
        <v>10</v>
      </c>
      <c r="C16" s="151">
        <v>1417</v>
      </c>
      <c r="D16" s="151">
        <v>1417</v>
      </c>
      <c r="E16" s="151">
        <v>2572</v>
      </c>
      <c r="F16" s="151">
        <v>115</v>
      </c>
      <c r="G16" s="152" t="s">
        <v>602</v>
      </c>
      <c r="H16" s="153"/>
      <c r="I16" s="666" t="s">
        <v>1524</v>
      </c>
      <c r="J16" s="667"/>
      <c r="K16" s="151">
        <v>10</v>
      </c>
      <c r="L16" s="151">
        <v>924</v>
      </c>
      <c r="M16" s="151">
        <v>924</v>
      </c>
      <c r="N16" s="151">
        <v>2446</v>
      </c>
      <c r="O16" s="151">
        <v>152</v>
      </c>
      <c r="P16" s="152" t="s">
        <v>596</v>
      </c>
    </row>
    <row r="17" spans="1:16" ht="34.5" customHeight="1">
      <c r="A17" s="150" t="s">
        <v>620</v>
      </c>
      <c r="B17" s="151">
        <v>10</v>
      </c>
      <c r="C17" s="151">
        <v>2100</v>
      </c>
      <c r="D17" s="151">
        <v>2100</v>
      </c>
      <c r="E17" s="151">
        <v>4200</v>
      </c>
      <c r="F17" s="151">
        <v>210</v>
      </c>
      <c r="G17" s="152" t="s">
        <v>603</v>
      </c>
      <c r="H17" s="153"/>
      <c r="I17" s="666" t="s">
        <v>605</v>
      </c>
      <c r="J17" s="667"/>
      <c r="K17" s="151">
        <v>10</v>
      </c>
      <c r="L17" s="151">
        <v>1155</v>
      </c>
      <c r="M17" s="151">
        <v>1155</v>
      </c>
      <c r="N17" s="151">
        <v>2835</v>
      </c>
      <c r="O17" s="151">
        <v>168</v>
      </c>
      <c r="P17" s="152" t="s">
        <v>596</v>
      </c>
    </row>
    <row r="18" spans="1:16" ht="34.5" customHeight="1">
      <c r="A18" s="150" t="s">
        <v>1499</v>
      </c>
      <c r="B18" s="151">
        <v>8</v>
      </c>
      <c r="C18" s="151">
        <v>945</v>
      </c>
      <c r="D18" s="151">
        <v>1207</v>
      </c>
      <c r="E18" s="151">
        <v>2520</v>
      </c>
      <c r="F18" s="151">
        <v>131</v>
      </c>
      <c r="G18" s="152" t="s">
        <v>731</v>
      </c>
      <c r="H18" s="153"/>
      <c r="I18" s="666" t="s">
        <v>1526</v>
      </c>
      <c r="J18" s="667"/>
      <c r="K18" s="151">
        <v>10</v>
      </c>
      <c r="L18" s="151">
        <v>750</v>
      </c>
      <c r="M18" s="151">
        <v>750</v>
      </c>
      <c r="N18" s="151">
        <v>2100</v>
      </c>
      <c r="O18" s="151">
        <v>135</v>
      </c>
      <c r="P18" s="152" t="s">
        <v>606</v>
      </c>
    </row>
    <row r="19" spans="1:16" ht="34.5" customHeight="1">
      <c r="A19" s="150" t="s">
        <v>1500</v>
      </c>
      <c r="B19" s="151">
        <v>10</v>
      </c>
      <c r="C19" s="151">
        <v>1312</v>
      </c>
      <c r="D19" s="151">
        <v>1312</v>
      </c>
      <c r="E19" s="151">
        <v>2782</v>
      </c>
      <c r="F19" s="151">
        <v>147</v>
      </c>
      <c r="G19" s="152" t="s">
        <v>596</v>
      </c>
      <c r="H19" s="153"/>
      <c r="I19" s="666" t="s">
        <v>1527</v>
      </c>
      <c r="J19" s="667"/>
      <c r="K19" s="151">
        <v>0</v>
      </c>
      <c r="L19" s="151">
        <v>577</v>
      </c>
      <c r="M19" s="151">
        <v>1050</v>
      </c>
      <c r="N19" s="151">
        <v>2436</v>
      </c>
      <c r="O19" s="151">
        <v>47</v>
      </c>
      <c r="P19" s="152" t="s">
        <v>734</v>
      </c>
    </row>
    <row r="20" spans="1:16" ht="34.5" customHeight="1">
      <c r="A20" s="150" t="s">
        <v>1501</v>
      </c>
      <c r="B20" s="151">
        <v>10</v>
      </c>
      <c r="C20" s="156">
        <v>1820</v>
      </c>
      <c r="D20" s="156">
        <v>1820</v>
      </c>
      <c r="E20" s="151">
        <v>4020</v>
      </c>
      <c r="F20" s="151">
        <v>219</v>
      </c>
      <c r="G20" s="152" t="s">
        <v>1168</v>
      </c>
      <c r="H20" s="153"/>
      <c r="I20" s="666" t="s">
        <v>1528</v>
      </c>
      <c r="J20" s="667"/>
      <c r="K20" s="151">
        <v>10</v>
      </c>
      <c r="L20" s="151">
        <v>966</v>
      </c>
      <c r="M20" s="151">
        <v>966</v>
      </c>
      <c r="N20" s="151">
        <v>2467</v>
      </c>
      <c r="O20" s="151">
        <v>150</v>
      </c>
      <c r="P20" s="152" t="s">
        <v>607</v>
      </c>
    </row>
    <row r="21" spans="1:16" ht="34.5" customHeight="1">
      <c r="A21" s="150" t="s">
        <v>356</v>
      </c>
      <c r="B21" s="151">
        <v>10</v>
      </c>
      <c r="C21" s="151">
        <v>1748</v>
      </c>
      <c r="D21" s="151">
        <v>1748</v>
      </c>
      <c r="E21" s="151">
        <v>3879</v>
      </c>
      <c r="F21" s="151">
        <v>213</v>
      </c>
      <c r="G21" s="152" t="s">
        <v>1169</v>
      </c>
      <c r="H21" s="153"/>
      <c r="I21" s="388"/>
      <c r="J21" s="388"/>
      <c r="K21" s="388"/>
      <c r="L21" s="273"/>
      <c r="M21" s="273"/>
      <c r="N21" s="273"/>
      <c r="O21" s="273"/>
      <c r="P21" s="388"/>
    </row>
    <row r="22" spans="1:16" ht="34.5" customHeight="1">
      <c r="A22" s="150" t="s">
        <v>622</v>
      </c>
      <c r="B22" s="151">
        <v>10</v>
      </c>
      <c r="C22" s="151">
        <v>2100</v>
      </c>
      <c r="D22" s="151">
        <v>2100</v>
      </c>
      <c r="E22" s="151">
        <v>3670</v>
      </c>
      <c r="F22" s="151">
        <v>157</v>
      </c>
      <c r="G22" s="152" t="s">
        <v>596</v>
      </c>
      <c r="H22" s="153"/>
      <c r="I22" s="141"/>
      <c r="J22" s="141"/>
      <c r="K22" s="153"/>
      <c r="L22" s="153"/>
      <c r="M22" s="153"/>
      <c r="N22" s="153"/>
      <c r="O22" s="153"/>
      <c r="P22" s="157"/>
    </row>
    <row r="23" spans="1:16" ht="34.5" customHeight="1">
      <c r="A23" s="150" t="s">
        <v>1504</v>
      </c>
      <c r="B23" s="151">
        <v>7</v>
      </c>
      <c r="C23" s="151">
        <v>730</v>
      </c>
      <c r="D23" s="151">
        <v>1140</v>
      </c>
      <c r="E23" s="151">
        <v>2500</v>
      </c>
      <c r="F23" s="151">
        <v>130</v>
      </c>
      <c r="G23" s="152" t="s">
        <v>608</v>
      </c>
      <c r="H23" s="153"/>
      <c r="I23" s="141"/>
      <c r="J23" s="141"/>
      <c r="K23" s="153"/>
      <c r="L23" s="153"/>
      <c r="M23" s="153"/>
      <c r="N23" s="153"/>
      <c r="O23" s="153"/>
      <c r="P23" s="157"/>
    </row>
    <row r="24" spans="1:16" ht="34.5" customHeight="1">
      <c r="A24" s="150" t="s">
        <v>1505</v>
      </c>
      <c r="B24" s="151">
        <v>10</v>
      </c>
      <c r="C24" s="151">
        <v>924</v>
      </c>
      <c r="D24" s="151">
        <v>980</v>
      </c>
      <c r="E24" s="151">
        <v>1920</v>
      </c>
      <c r="F24" s="151">
        <v>94</v>
      </c>
      <c r="G24" s="152" t="s">
        <v>609</v>
      </c>
      <c r="H24" s="153"/>
      <c r="O24" s="157"/>
      <c r="P24" s="142"/>
    </row>
    <row r="25" spans="1:16" ht="34.5" customHeight="1">
      <c r="A25" s="150" t="s">
        <v>623</v>
      </c>
      <c r="B25" s="151">
        <v>10</v>
      </c>
      <c r="C25" s="151">
        <v>1900</v>
      </c>
      <c r="D25" s="151">
        <v>2000</v>
      </c>
      <c r="E25" s="151">
        <v>4300</v>
      </c>
      <c r="F25" s="151">
        <v>230</v>
      </c>
      <c r="G25" s="158" t="s">
        <v>732</v>
      </c>
      <c r="H25" s="153"/>
      <c r="O25" s="139"/>
      <c r="P25" s="142"/>
    </row>
    <row r="26" spans="1:16" ht="34.5" customHeight="1">
      <c r="A26" s="150" t="s">
        <v>1507</v>
      </c>
      <c r="B26" s="151">
        <v>10</v>
      </c>
      <c r="C26" s="151">
        <v>630</v>
      </c>
      <c r="D26" s="151">
        <v>630</v>
      </c>
      <c r="E26" s="151">
        <v>1470</v>
      </c>
      <c r="F26" s="151">
        <v>84</v>
      </c>
      <c r="G26" s="152" t="s">
        <v>606</v>
      </c>
      <c r="H26" s="153"/>
      <c r="J26" s="442"/>
      <c r="K26" s="646" t="s">
        <v>580</v>
      </c>
      <c r="L26" s="647"/>
      <c r="M26" s="306" t="s">
        <v>582</v>
      </c>
      <c r="N26" s="306" t="s">
        <v>581</v>
      </c>
      <c r="O26" s="307" t="s">
        <v>583</v>
      </c>
      <c r="P26" s="142"/>
    </row>
    <row r="27" spans="1:16" ht="34.5" customHeight="1">
      <c r="A27" s="150" t="s">
        <v>610</v>
      </c>
      <c r="B27" s="151">
        <v>10</v>
      </c>
      <c r="C27" s="151">
        <v>357</v>
      </c>
      <c r="D27" s="151">
        <v>357</v>
      </c>
      <c r="E27" s="151">
        <v>829</v>
      </c>
      <c r="F27" s="151">
        <v>47</v>
      </c>
      <c r="G27" s="152" t="s">
        <v>596</v>
      </c>
      <c r="H27" s="153"/>
      <c r="J27" s="649" t="s">
        <v>1170</v>
      </c>
      <c r="K27" s="650">
        <v>2100</v>
      </c>
      <c r="L27" s="576"/>
      <c r="M27" s="161">
        <v>2520</v>
      </c>
      <c r="N27" s="162">
        <v>4935</v>
      </c>
      <c r="O27" s="270">
        <v>283.5</v>
      </c>
      <c r="P27" s="142"/>
    </row>
    <row r="28" spans="1:16" ht="34.5" customHeight="1">
      <c r="A28" s="150" t="s">
        <v>611</v>
      </c>
      <c r="B28" s="151">
        <v>10</v>
      </c>
      <c r="C28" s="151">
        <v>357</v>
      </c>
      <c r="D28" s="151">
        <v>357</v>
      </c>
      <c r="E28" s="151">
        <v>829</v>
      </c>
      <c r="F28" s="151">
        <v>47</v>
      </c>
      <c r="G28" s="152" t="s">
        <v>596</v>
      </c>
      <c r="H28" s="153"/>
      <c r="I28" s="141"/>
      <c r="J28" s="584"/>
      <c r="K28" s="651" t="s">
        <v>1224</v>
      </c>
      <c r="L28" s="652"/>
      <c r="M28" s="163" t="s">
        <v>375</v>
      </c>
      <c r="N28" s="163" t="s">
        <v>375</v>
      </c>
      <c r="O28" s="163" t="s">
        <v>205</v>
      </c>
      <c r="P28" s="142"/>
    </row>
    <row r="29" spans="1:16" ht="34.5" customHeight="1">
      <c r="A29" s="160" t="s">
        <v>363</v>
      </c>
      <c r="B29" s="151">
        <v>10</v>
      </c>
      <c r="C29" s="151">
        <v>2100</v>
      </c>
      <c r="D29" s="151">
        <v>2100</v>
      </c>
      <c r="E29" s="151">
        <v>4200</v>
      </c>
      <c r="F29" s="151">
        <v>210</v>
      </c>
      <c r="G29" s="152" t="s">
        <v>1171</v>
      </c>
      <c r="H29" s="153"/>
      <c r="I29" s="167"/>
      <c r="J29" s="649" t="s">
        <v>612</v>
      </c>
      <c r="K29" s="650">
        <v>357</v>
      </c>
      <c r="L29" s="576"/>
      <c r="M29" s="161">
        <v>357</v>
      </c>
      <c r="N29" s="162">
        <v>829</v>
      </c>
      <c r="O29" s="161">
        <v>10</v>
      </c>
      <c r="P29" s="159"/>
    </row>
    <row r="30" spans="1:16" ht="34.5" customHeight="1">
      <c r="A30" s="150" t="s">
        <v>364</v>
      </c>
      <c r="B30" s="151">
        <v>10</v>
      </c>
      <c r="C30" s="151">
        <v>787</v>
      </c>
      <c r="D30" s="151">
        <v>787</v>
      </c>
      <c r="E30" s="151">
        <v>1732</v>
      </c>
      <c r="F30" s="151">
        <v>94</v>
      </c>
      <c r="G30" s="152" t="s">
        <v>596</v>
      </c>
      <c r="H30" s="153"/>
      <c r="I30" s="141"/>
      <c r="J30" s="584"/>
      <c r="K30" s="653" t="s">
        <v>1225</v>
      </c>
      <c r="L30" s="654"/>
      <c r="M30" s="274" t="s">
        <v>1172</v>
      </c>
      <c r="N30" s="274" t="s">
        <v>1172</v>
      </c>
      <c r="O30" s="164" t="s">
        <v>526</v>
      </c>
      <c r="P30" s="159"/>
    </row>
    <row r="31" spans="1:16" ht="34.5" customHeight="1">
      <c r="A31" s="150" t="s">
        <v>1512</v>
      </c>
      <c r="B31" s="151">
        <v>10</v>
      </c>
      <c r="C31" s="151">
        <v>945</v>
      </c>
      <c r="D31" s="151">
        <v>945</v>
      </c>
      <c r="E31" s="151">
        <v>1995</v>
      </c>
      <c r="F31" s="151">
        <v>105</v>
      </c>
      <c r="G31" s="152" t="s">
        <v>1173</v>
      </c>
      <c r="H31" s="153"/>
      <c r="J31" s="266" t="s">
        <v>614</v>
      </c>
      <c r="K31" s="648">
        <v>1118</v>
      </c>
      <c r="L31" s="570"/>
      <c r="M31" s="165">
        <v>1395</v>
      </c>
      <c r="N31" s="165">
        <v>2873</v>
      </c>
      <c r="O31" s="154">
        <v>127</v>
      </c>
      <c r="P31" s="159"/>
    </row>
    <row r="32" spans="1:16" ht="34.5" customHeight="1">
      <c r="A32" s="150" t="s">
        <v>1513</v>
      </c>
      <c r="B32" s="151">
        <v>0</v>
      </c>
      <c r="C32" s="151">
        <v>840</v>
      </c>
      <c r="D32" s="151">
        <v>1575</v>
      </c>
      <c r="E32" s="151">
        <v>2310</v>
      </c>
      <c r="F32" s="151">
        <v>73</v>
      </c>
      <c r="G32" s="152" t="s">
        <v>603</v>
      </c>
      <c r="H32" s="153"/>
      <c r="I32" s="137"/>
      <c r="J32" s="444"/>
      <c r="P32" s="159"/>
    </row>
    <row r="33" spans="1:16" ht="33" customHeight="1">
      <c r="A33" s="150" t="s">
        <v>367</v>
      </c>
      <c r="B33" s="151">
        <v>10</v>
      </c>
      <c r="C33" s="151">
        <v>2100</v>
      </c>
      <c r="D33" s="151">
        <v>2100</v>
      </c>
      <c r="E33" s="151">
        <v>3300</v>
      </c>
      <c r="F33" s="151">
        <v>120</v>
      </c>
      <c r="G33" s="152" t="s">
        <v>613</v>
      </c>
      <c r="H33" s="153"/>
      <c r="I33" s="137"/>
      <c r="P33" s="159"/>
    </row>
    <row r="34" spans="1:17" ht="32.25" customHeight="1">
      <c r="A34" s="150" t="s">
        <v>1514</v>
      </c>
      <c r="B34" s="151">
        <v>0</v>
      </c>
      <c r="C34" s="151">
        <v>735</v>
      </c>
      <c r="D34" s="151">
        <v>2205</v>
      </c>
      <c r="E34" s="151">
        <v>3675</v>
      </c>
      <c r="F34" s="151">
        <v>147</v>
      </c>
      <c r="G34" s="152" t="s">
        <v>608</v>
      </c>
      <c r="H34" s="153"/>
      <c r="I34" s="444"/>
      <c r="Q34" s="167"/>
    </row>
    <row r="35" spans="3:17" ht="17.25">
      <c r="C35" s="275"/>
      <c r="D35" s="275"/>
      <c r="E35" s="275"/>
      <c r="F35" s="275"/>
      <c r="H35" s="153"/>
      <c r="Q35" s="167"/>
    </row>
    <row r="36" spans="1:8" ht="23.25" customHeight="1">
      <c r="A36" s="145" t="s">
        <v>624</v>
      </c>
      <c r="B36" s="145"/>
      <c r="C36" s="145"/>
      <c r="D36" s="145"/>
      <c r="E36" s="145"/>
      <c r="F36" s="145"/>
      <c r="G36" s="145"/>
      <c r="H36" s="153"/>
    </row>
    <row r="37" spans="1:8" ht="24" customHeight="1">
      <c r="A37" s="137" t="s">
        <v>625</v>
      </c>
      <c r="B37" s="137"/>
      <c r="C37" s="137"/>
      <c r="D37" s="137"/>
      <c r="E37" s="137"/>
      <c r="F37" s="137"/>
      <c r="G37" s="137"/>
      <c r="H37" s="153"/>
    </row>
    <row r="38" spans="1:8" ht="24" customHeight="1">
      <c r="A38" s="137" t="s">
        <v>1226</v>
      </c>
      <c r="B38" s="168"/>
      <c r="C38" s="168"/>
      <c r="D38" s="168"/>
      <c r="E38" s="168"/>
      <c r="F38" s="168"/>
      <c r="G38" s="169"/>
      <c r="H38" s="153"/>
    </row>
    <row r="39" spans="1:7" ht="33" customHeight="1">
      <c r="A39" s="170"/>
      <c r="B39" s="171"/>
      <c r="C39" s="171"/>
      <c r="D39" s="171"/>
      <c r="E39" s="171"/>
      <c r="F39" s="168"/>
      <c r="G39" s="169"/>
    </row>
    <row r="40" spans="1:7" ht="33" customHeight="1">
      <c r="A40" s="655"/>
      <c r="B40" s="655"/>
      <c r="C40" s="655"/>
      <c r="D40" s="655"/>
      <c r="E40" s="655"/>
      <c r="F40" s="168"/>
      <c r="G40" s="169"/>
    </row>
    <row r="41" spans="1:7" ht="33" customHeight="1">
      <c r="A41" s="172"/>
      <c r="B41" s="168"/>
      <c r="C41" s="168"/>
      <c r="D41" s="168"/>
      <c r="E41" s="168"/>
      <c r="F41" s="168"/>
      <c r="G41" s="169"/>
    </row>
    <row r="42" spans="1:7" ht="33" customHeight="1">
      <c r="A42" s="172"/>
      <c r="B42" s="168"/>
      <c r="C42" s="168"/>
      <c r="D42" s="168"/>
      <c r="E42" s="168"/>
      <c r="F42" s="168"/>
      <c r="G42" s="169"/>
    </row>
    <row r="43" spans="1:7" ht="33" customHeight="1">
      <c r="A43" s="172"/>
      <c r="B43" s="168"/>
      <c r="C43" s="168"/>
      <c r="D43" s="168"/>
      <c r="E43" s="168"/>
      <c r="F43" s="168"/>
      <c r="G43" s="169"/>
    </row>
    <row r="44" spans="1:7" ht="33" customHeight="1">
      <c r="A44" s="172"/>
      <c r="B44" s="168"/>
      <c r="C44" s="168"/>
      <c r="D44" s="168"/>
      <c r="E44" s="168"/>
      <c r="F44" s="168"/>
      <c r="G44" s="169"/>
    </row>
    <row r="45" spans="1:7" ht="33" customHeight="1">
      <c r="A45" s="172"/>
      <c r="B45" s="168"/>
      <c r="C45" s="168"/>
      <c r="D45" s="168"/>
      <c r="E45" s="168"/>
      <c r="F45" s="168"/>
      <c r="G45" s="169"/>
    </row>
    <row r="46" spans="1:7" ht="33" customHeight="1">
      <c r="A46" s="172"/>
      <c r="B46" s="168"/>
      <c r="C46" s="168"/>
      <c r="D46" s="168"/>
      <c r="E46" s="168"/>
      <c r="F46" s="168"/>
      <c r="G46" s="169"/>
    </row>
    <row r="47" spans="1:7" ht="33" customHeight="1">
      <c r="A47" s="172"/>
      <c r="B47" s="168"/>
      <c r="C47" s="168"/>
      <c r="D47" s="168"/>
      <c r="E47" s="168"/>
      <c r="F47" s="168"/>
      <c r="G47" s="169"/>
    </row>
    <row r="48" spans="1:7" ht="33" customHeight="1">
      <c r="A48" s="172"/>
      <c r="B48" s="168"/>
      <c r="C48" s="168"/>
      <c r="D48" s="168"/>
      <c r="E48" s="168"/>
      <c r="F48" s="168"/>
      <c r="G48" s="169"/>
    </row>
    <row r="49" spans="1:7" ht="33" customHeight="1">
      <c r="A49" s="172"/>
      <c r="B49" s="168"/>
      <c r="C49" s="168"/>
      <c r="D49" s="168"/>
      <c r="E49" s="168"/>
      <c r="F49" s="168"/>
      <c r="G49" s="169"/>
    </row>
    <row r="50" spans="1:7" ht="33" customHeight="1">
      <c r="A50" s="172"/>
      <c r="B50" s="168"/>
      <c r="C50" s="168"/>
      <c r="D50" s="168"/>
      <c r="E50" s="168"/>
      <c r="F50" s="168"/>
      <c r="G50" s="169"/>
    </row>
    <row r="51" spans="1:7" ht="33" customHeight="1">
      <c r="A51" s="172"/>
      <c r="B51" s="168"/>
      <c r="C51" s="168"/>
      <c r="D51" s="168"/>
      <c r="E51" s="168"/>
      <c r="F51" s="168"/>
      <c r="G51" s="169"/>
    </row>
    <row r="52" spans="1:7" ht="33" customHeight="1">
      <c r="A52" s="172"/>
      <c r="B52" s="168"/>
      <c r="C52" s="168"/>
      <c r="D52" s="168"/>
      <c r="E52" s="168"/>
      <c r="F52" s="168"/>
      <c r="G52" s="169"/>
    </row>
    <row r="53" spans="1:7" ht="33" customHeight="1">
      <c r="A53" s="172"/>
      <c r="B53" s="168"/>
      <c r="C53" s="168"/>
      <c r="D53" s="168"/>
      <c r="E53" s="168"/>
      <c r="F53" s="168"/>
      <c r="G53" s="169"/>
    </row>
    <row r="54" spans="1:7" ht="33" customHeight="1">
      <c r="A54" s="172"/>
      <c r="B54" s="168"/>
      <c r="C54" s="168"/>
      <c r="D54" s="168"/>
      <c r="E54" s="168"/>
      <c r="F54" s="168"/>
      <c r="G54" s="169"/>
    </row>
    <row r="55" spans="1:7" ht="33" customHeight="1">
      <c r="A55" s="172"/>
      <c r="B55" s="168"/>
      <c r="C55" s="168"/>
      <c r="D55" s="168"/>
      <c r="E55" s="168"/>
      <c r="F55" s="168"/>
      <c r="G55" s="169"/>
    </row>
    <row r="56" spans="1:7" ht="33" customHeight="1">
      <c r="A56" s="172"/>
      <c r="B56" s="168"/>
      <c r="C56" s="168"/>
      <c r="D56" s="168"/>
      <c r="E56" s="168"/>
      <c r="F56" s="168"/>
      <c r="G56" s="169"/>
    </row>
    <row r="57" spans="1:7" ht="33" customHeight="1">
      <c r="A57" s="172"/>
      <c r="B57" s="168"/>
      <c r="C57" s="168"/>
      <c r="D57" s="168"/>
      <c r="E57" s="168"/>
      <c r="F57" s="173"/>
      <c r="G57" s="169"/>
    </row>
    <row r="58" spans="1:7" ht="33" customHeight="1">
      <c r="A58" s="172"/>
      <c r="B58" s="168"/>
      <c r="C58" s="173"/>
      <c r="D58" s="168"/>
      <c r="E58" s="168"/>
      <c r="F58" s="168"/>
      <c r="G58" s="169"/>
    </row>
    <row r="59" spans="1:7" ht="33" customHeight="1">
      <c r="A59" s="172"/>
      <c r="B59" s="168"/>
      <c r="C59" s="168"/>
      <c r="D59" s="168"/>
      <c r="E59" s="168"/>
      <c r="F59" s="168"/>
      <c r="G59" s="169"/>
    </row>
    <row r="60" spans="1:7" ht="33" customHeight="1">
      <c r="A60" s="172"/>
      <c r="B60" s="168"/>
      <c r="C60" s="168"/>
      <c r="D60" s="168"/>
      <c r="E60" s="168"/>
      <c r="F60" s="168"/>
      <c r="G60" s="169"/>
    </row>
    <row r="61" spans="1:7" ht="33" customHeight="1">
      <c r="A61" s="172"/>
      <c r="B61" s="168"/>
      <c r="C61" s="168"/>
      <c r="D61" s="168"/>
      <c r="E61" s="168"/>
      <c r="F61" s="168"/>
      <c r="G61" s="169"/>
    </row>
    <row r="62" spans="1:7" ht="33" customHeight="1">
      <c r="A62" s="172"/>
      <c r="B62" s="168"/>
      <c r="C62" s="168"/>
      <c r="D62" s="168"/>
      <c r="E62" s="168"/>
      <c r="F62" s="168"/>
      <c r="G62" s="169"/>
    </row>
    <row r="63" spans="1:7" ht="33" customHeight="1">
      <c r="A63" s="172"/>
      <c r="B63" s="168"/>
      <c r="C63" s="168"/>
      <c r="D63" s="168"/>
      <c r="E63" s="168"/>
      <c r="F63" s="168"/>
      <c r="G63" s="169"/>
    </row>
    <row r="64" spans="1:7" ht="33" customHeight="1">
      <c r="A64" s="172"/>
      <c r="B64" s="168"/>
      <c r="C64" s="168"/>
      <c r="D64" s="168"/>
      <c r="E64" s="168"/>
      <c r="F64" s="168"/>
      <c r="G64" s="169"/>
    </row>
    <row r="65" spans="1:7" ht="33" customHeight="1">
      <c r="A65" s="172"/>
      <c r="B65" s="168"/>
      <c r="C65" s="168"/>
      <c r="D65" s="168"/>
      <c r="E65" s="168"/>
      <c r="F65" s="168"/>
      <c r="G65" s="169"/>
    </row>
    <row r="66" spans="1:7" ht="33" customHeight="1">
      <c r="A66" s="172"/>
      <c r="B66" s="168"/>
      <c r="C66" s="168"/>
      <c r="D66" s="168"/>
      <c r="E66" s="168"/>
      <c r="F66" s="168"/>
      <c r="G66" s="169"/>
    </row>
    <row r="67" spans="1:7" ht="33" customHeight="1">
      <c r="A67" s="172"/>
      <c r="B67" s="168"/>
      <c r="C67" s="168"/>
      <c r="D67" s="168"/>
      <c r="E67" s="168"/>
      <c r="F67" s="168"/>
      <c r="G67" s="169"/>
    </row>
    <row r="68" spans="1:7" ht="33" customHeight="1">
      <c r="A68" s="167"/>
      <c r="B68" s="167"/>
      <c r="C68" s="167"/>
      <c r="D68" s="167"/>
      <c r="E68" s="167"/>
      <c r="F68" s="167"/>
      <c r="G68" s="174"/>
    </row>
    <row r="69" spans="1:7" ht="33" customHeight="1">
      <c r="A69" s="167"/>
      <c r="B69" s="167"/>
      <c r="C69" s="167"/>
      <c r="D69" s="167"/>
      <c r="E69" s="167"/>
      <c r="F69" s="167"/>
      <c r="G69" s="174"/>
    </row>
    <row r="70" spans="1:7" ht="33" customHeight="1">
      <c r="A70" s="175"/>
      <c r="B70" s="176"/>
      <c r="C70" s="176"/>
      <c r="D70" s="176"/>
      <c r="E70" s="176"/>
      <c r="F70" s="176"/>
      <c r="G70" s="174"/>
    </row>
    <row r="71" spans="1:7" ht="33" customHeight="1">
      <c r="A71" s="175"/>
      <c r="B71" s="176"/>
      <c r="C71" s="176"/>
      <c r="D71" s="172"/>
      <c r="E71" s="176"/>
      <c r="F71" s="176"/>
      <c r="G71" s="174"/>
    </row>
    <row r="72" spans="1:7" ht="33" customHeight="1">
      <c r="A72" s="175"/>
      <c r="B72" s="177"/>
      <c r="C72" s="176"/>
      <c r="D72" s="176"/>
      <c r="E72" s="176"/>
      <c r="F72" s="176"/>
      <c r="G72" s="174"/>
    </row>
    <row r="73" spans="1:7" ht="33" customHeight="1">
      <c r="A73" s="175"/>
      <c r="B73" s="177"/>
      <c r="C73" s="172"/>
      <c r="D73" s="172"/>
      <c r="E73" s="172"/>
      <c r="F73" s="172"/>
      <c r="G73" s="174"/>
    </row>
    <row r="74" spans="1:7" ht="33" customHeight="1">
      <c r="A74" s="175"/>
      <c r="B74" s="176"/>
      <c r="C74" s="176"/>
      <c r="D74" s="176"/>
      <c r="E74" s="176"/>
      <c r="F74" s="176"/>
      <c r="G74" s="174"/>
    </row>
    <row r="75" spans="1:7" ht="33" customHeight="1">
      <c r="A75" s="175"/>
      <c r="B75" s="176"/>
      <c r="C75" s="172"/>
      <c r="D75" s="172"/>
      <c r="E75" s="172"/>
      <c r="F75" s="172"/>
      <c r="G75" s="174"/>
    </row>
    <row r="76" spans="1:7" ht="33" customHeight="1">
      <c r="A76" s="175"/>
      <c r="B76" s="176"/>
      <c r="C76" s="176"/>
      <c r="D76" s="176"/>
      <c r="E76" s="176"/>
      <c r="F76" s="176"/>
      <c r="G76" s="174"/>
    </row>
    <row r="77" spans="1:7" ht="33" customHeight="1">
      <c r="A77" s="167"/>
      <c r="B77" s="167"/>
      <c r="C77" s="167"/>
      <c r="D77" s="167"/>
      <c r="E77" s="167"/>
      <c r="F77" s="167"/>
      <c r="G77" s="174"/>
    </row>
    <row r="78" spans="1:7" ht="33" customHeight="1">
      <c r="A78" s="167"/>
      <c r="B78" s="167"/>
      <c r="C78" s="167"/>
      <c r="D78" s="167"/>
      <c r="E78" s="167"/>
      <c r="F78" s="167"/>
      <c r="G78" s="174"/>
    </row>
    <row r="79" spans="1:7" ht="33" customHeight="1">
      <c r="A79" s="167"/>
      <c r="B79" s="167"/>
      <c r="C79" s="167"/>
      <c r="D79" s="167"/>
      <c r="E79" s="167"/>
      <c r="F79" s="167"/>
      <c r="G79" s="174"/>
    </row>
    <row r="80" spans="1:7" ht="33" customHeight="1">
      <c r="A80" s="167"/>
      <c r="B80" s="167"/>
      <c r="C80" s="167"/>
      <c r="D80" s="167"/>
      <c r="E80" s="167"/>
      <c r="F80" s="167"/>
      <c r="G80" s="174"/>
    </row>
    <row r="81" spans="1:7" ht="33" customHeight="1">
      <c r="A81" s="167"/>
      <c r="B81" s="167"/>
      <c r="C81" s="167"/>
      <c r="D81" s="167"/>
      <c r="E81" s="167"/>
      <c r="F81" s="167"/>
      <c r="G81" s="174"/>
    </row>
    <row r="82" spans="1:7" ht="33" customHeight="1">
      <c r="A82" s="167"/>
      <c r="B82" s="167"/>
      <c r="C82" s="167"/>
      <c r="D82" s="167"/>
      <c r="E82" s="167"/>
      <c r="F82" s="167"/>
      <c r="G82" s="174"/>
    </row>
  </sheetData>
  <mergeCells count="28">
    <mergeCell ref="A2:A4"/>
    <mergeCell ref="I17:J17"/>
    <mergeCell ref="I12:J12"/>
    <mergeCell ref="I18:J18"/>
    <mergeCell ref="I19:J19"/>
    <mergeCell ref="I20:J20"/>
    <mergeCell ref="I13:J13"/>
    <mergeCell ref="I14:J14"/>
    <mergeCell ref="I15:J15"/>
    <mergeCell ref="I16:J16"/>
    <mergeCell ref="A40:E40"/>
    <mergeCell ref="M1:P1"/>
    <mergeCell ref="I2:J4"/>
    <mergeCell ref="I5:J5"/>
    <mergeCell ref="I6:J6"/>
    <mergeCell ref="I7:J7"/>
    <mergeCell ref="I8:J8"/>
    <mergeCell ref="I9:J9"/>
    <mergeCell ref="I10:J10"/>
    <mergeCell ref="I11:J11"/>
    <mergeCell ref="K26:L26"/>
    <mergeCell ref="K31:L31"/>
    <mergeCell ref="J27:J28"/>
    <mergeCell ref="K27:L27"/>
    <mergeCell ref="K28:L28"/>
    <mergeCell ref="J29:J30"/>
    <mergeCell ref="K29:L29"/>
    <mergeCell ref="K30:L30"/>
  </mergeCells>
  <printOptions horizontalCentered="1" vertic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63" r:id="rId1"/>
  <headerFooter alignWithMargins="0">
    <oddFooter>&amp;C&amp;12- 15 -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Zeros="0" zoomScale="80" zoomScaleNormal="80" workbookViewId="0" topLeftCell="A1">
      <pane xSplit="2" ySplit="4" topLeftCell="C5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G8" sqref="G8"/>
    </sheetView>
  </sheetViews>
  <sheetFormatPr defaultColWidth="9.00390625" defaultRowHeight="13.5"/>
  <cols>
    <col min="1" max="1" width="8.375" style="388" customWidth="1"/>
    <col min="2" max="2" width="16.75390625" style="388" customWidth="1"/>
    <col min="3" max="3" width="16.125" style="388" customWidth="1"/>
    <col min="4" max="4" width="8.125" style="388" customWidth="1"/>
    <col min="5" max="7" width="9.00390625" style="388" customWidth="1"/>
    <col min="8" max="8" width="11.00390625" style="388" customWidth="1"/>
    <col min="9" max="9" width="9.25390625" style="388" bestFit="1" customWidth="1"/>
    <col min="10" max="10" width="11.00390625" style="388" customWidth="1"/>
    <col min="11" max="11" width="7.75390625" style="388" customWidth="1"/>
    <col min="12" max="13" width="9.125" style="388" bestFit="1" customWidth="1"/>
    <col min="14" max="14" width="10.50390625" style="388" bestFit="1" customWidth="1"/>
    <col min="15" max="15" width="11.25390625" style="388" customWidth="1"/>
    <col min="16" max="16" width="11.625" style="388" customWidth="1"/>
    <col min="17" max="16384" width="9.00390625" style="388" customWidth="1"/>
  </cols>
  <sheetData>
    <row r="1" ht="21" customHeight="1">
      <c r="A1" s="429" t="s">
        <v>626</v>
      </c>
    </row>
    <row r="2" spans="1:16" s="403" customFormat="1" ht="16.5" customHeight="1">
      <c r="A2" s="430" t="s">
        <v>1146</v>
      </c>
      <c r="B2" s="430"/>
      <c r="C2" s="430"/>
      <c r="D2" s="430"/>
      <c r="E2" s="430" t="s">
        <v>627</v>
      </c>
      <c r="F2" s="430" t="s">
        <v>628</v>
      </c>
      <c r="G2" s="430" t="s">
        <v>629</v>
      </c>
      <c r="H2" s="431" t="s">
        <v>1147</v>
      </c>
      <c r="I2" s="432"/>
      <c r="J2" s="430" t="s">
        <v>630</v>
      </c>
      <c r="K2" s="430" t="s">
        <v>631</v>
      </c>
      <c r="L2" s="314" t="s">
        <v>1541</v>
      </c>
      <c r="M2" s="315" t="s">
        <v>1671</v>
      </c>
      <c r="N2" s="314" t="s">
        <v>1672</v>
      </c>
      <c r="O2" s="314" t="s">
        <v>1548</v>
      </c>
      <c r="P2" s="314" t="s">
        <v>1673</v>
      </c>
    </row>
    <row r="3" spans="1:16" s="403" customFormat="1" ht="15.75" customHeight="1">
      <c r="A3" s="433" t="s">
        <v>632</v>
      </c>
      <c r="B3" s="434" t="s">
        <v>633</v>
      </c>
      <c r="C3" s="434" t="s">
        <v>634</v>
      </c>
      <c r="D3" s="434" t="s">
        <v>635</v>
      </c>
      <c r="E3" s="434" t="s">
        <v>636</v>
      </c>
      <c r="F3" s="434" t="s">
        <v>637</v>
      </c>
      <c r="G3" s="434" t="s">
        <v>1148</v>
      </c>
      <c r="H3" s="434" t="s">
        <v>1149</v>
      </c>
      <c r="I3" s="435" t="s">
        <v>1150</v>
      </c>
      <c r="J3" s="434" t="s">
        <v>638</v>
      </c>
      <c r="K3" s="434" t="s">
        <v>1151</v>
      </c>
      <c r="L3" s="316" t="s">
        <v>1558</v>
      </c>
      <c r="M3" s="318" t="s">
        <v>1687</v>
      </c>
      <c r="N3" s="316" t="s">
        <v>1688</v>
      </c>
      <c r="O3" s="316" t="s">
        <v>1689</v>
      </c>
      <c r="P3" s="316" t="s">
        <v>1689</v>
      </c>
    </row>
    <row r="4" spans="1:16" ht="15.75" customHeight="1">
      <c r="A4" s="436" t="s">
        <v>1152</v>
      </c>
      <c r="B4" s="436"/>
      <c r="C4" s="436"/>
      <c r="D4" s="436"/>
      <c r="E4" s="436"/>
      <c r="F4" s="436"/>
      <c r="G4" s="436"/>
      <c r="H4" s="434" t="s">
        <v>639</v>
      </c>
      <c r="I4" s="434" t="s">
        <v>640</v>
      </c>
      <c r="J4" s="436"/>
      <c r="K4" s="436"/>
      <c r="L4" s="316" t="s">
        <v>641</v>
      </c>
      <c r="M4" s="316" t="s">
        <v>641</v>
      </c>
      <c r="N4" s="316" t="s">
        <v>642</v>
      </c>
      <c r="O4" s="316" t="s">
        <v>642</v>
      </c>
      <c r="P4" s="316" t="s">
        <v>642</v>
      </c>
    </row>
    <row r="5" spans="1:16" s="429" customFormat="1" ht="49.5" customHeight="1">
      <c r="A5" s="437">
        <v>501</v>
      </c>
      <c r="B5" s="437" t="s">
        <v>643</v>
      </c>
      <c r="C5" s="438">
        <v>33647</v>
      </c>
      <c r="D5" s="437" t="s">
        <v>644</v>
      </c>
      <c r="E5" s="437" t="s">
        <v>645</v>
      </c>
      <c r="F5" s="437" t="s">
        <v>646</v>
      </c>
      <c r="G5" s="439" t="s">
        <v>1153</v>
      </c>
      <c r="H5" s="357">
        <v>17857165</v>
      </c>
      <c r="I5" s="357">
        <f>H5/M5</f>
        <v>66.00539289793414</v>
      </c>
      <c r="J5" s="357">
        <v>6759496</v>
      </c>
      <c r="K5" s="357">
        <v>248</v>
      </c>
      <c r="L5" s="357">
        <v>271581</v>
      </c>
      <c r="M5" s="357">
        <v>270541</v>
      </c>
      <c r="N5" s="357">
        <v>1103400</v>
      </c>
      <c r="O5" s="357">
        <v>1289900</v>
      </c>
      <c r="P5" s="357">
        <v>869780</v>
      </c>
    </row>
    <row r="6" spans="1:16" s="429" customFormat="1" ht="49.5" customHeight="1">
      <c r="A6" s="437">
        <v>502</v>
      </c>
      <c r="B6" s="437" t="s">
        <v>1504</v>
      </c>
      <c r="C6" s="438">
        <v>27911</v>
      </c>
      <c r="D6" s="437" t="s">
        <v>1154</v>
      </c>
      <c r="E6" s="437" t="s">
        <v>647</v>
      </c>
      <c r="F6" s="437" t="s">
        <v>648</v>
      </c>
      <c r="G6" s="437" t="s">
        <v>649</v>
      </c>
      <c r="H6" s="357">
        <v>182201</v>
      </c>
      <c r="I6" s="357">
        <f>H6/M6</f>
        <v>100.00054884742042</v>
      </c>
      <c r="J6" s="357">
        <v>61949</v>
      </c>
      <c r="K6" s="357">
        <v>3</v>
      </c>
      <c r="L6" s="357">
        <v>1822</v>
      </c>
      <c r="M6" s="357">
        <v>1822</v>
      </c>
      <c r="N6" s="357">
        <v>6000</v>
      </c>
      <c r="O6" s="357">
        <v>5100</v>
      </c>
      <c r="P6" s="357">
        <v>5662</v>
      </c>
    </row>
    <row r="7" spans="1:16" s="429" customFormat="1" ht="49.5" customHeight="1">
      <c r="A7" s="437">
        <v>506</v>
      </c>
      <c r="B7" s="437" t="s">
        <v>1430</v>
      </c>
      <c r="C7" s="438">
        <v>38363</v>
      </c>
      <c r="D7" s="437" t="s">
        <v>650</v>
      </c>
      <c r="E7" s="439" t="s">
        <v>1155</v>
      </c>
      <c r="F7" s="437" t="s">
        <v>646</v>
      </c>
      <c r="G7" s="439" t="s">
        <v>1153</v>
      </c>
      <c r="H7" s="357">
        <v>14782181</v>
      </c>
      <c r="I7" s="357">
        <f>H7/M7</f>
        <v>150.5881136477084</v>
      </c>
      <c r="J7" s="357">
        <v>788784</v>
      </c>
      <c r="K7" s="357">
        <v>67</v>
      </c>
      <c r="L7" s="357">
        <v>98163</v>
      </c>
      <c r="M7" s="357">
        <v>98163</v>
      </c>
      <c r="N7" s="357">
        <v>428882</v>
      </c>
      <c r="O7" s="357">
        <v>750700</v>
      </c>
      <c r="P7" s="357">
        <v>288899</v>
      </c>
    </row>
    <row r="8" spans="1:16" s="429" customFormat="1" ht="49.5" customHeight="1">
      <c r="A8" s="437">
        <v>507</v>
      </c>
      <c r="B8" s="439" t="s">
        <v>1156</v>
      </c>
      <c r="C8" s="438">
        <v>30363</v>
      </c>
      <c r="D8" s="437" t="s">
        <v>651</v>
      </c>
      <c r="E8" s="439" t="s">
        <v>1157</v>
      </c>
      <c r="F8" s="437" t="s">
        <v>646</v>
      </c>
      <c r="G8" s="437" t="s">
        <v>649</v>
      </c>
      <c r="H8" s="310"/>
      <c r="I8" s="357"/>
      <c r="J8" s="357">
        <v>11043</v>
      </c>
      <c r="K8" s="357">
        <v>0</v>
      </c>
      <c r="L8" s="310"/>
      <c r="M8" s="357"/>
      <c r="N8" s="357"/>
      <c r="O8" s="357">
        <v>19000</v>
      </c>
      <c r="P8" s="357"/>
    </row>
    <row r="9" spans="1:16" s="429" customFormat="1" ht="49.5" customHeight="1">
      <c r="A9" s="437">
        <v>508</v>
      </c>
      <c r="B9" s="439" t="s">
        <v>1158</v>
      </c>
      <c r="C9" s="438">
        <v>30722</v>
      </c>
      <c r="D9" s="437" t="s">
        <v>652</v>
      </c>
      <c r="E9" s="439" t="s">
        <v>1159</v>
      </c>
      <c r="F9" s="439" t="s">
        <v>653</v>
      </c>
      <c r="G9" s="437" t="s">
        <v>649</v>
      </c>
      <c r="H9" s="357">
        <v>1891220</v>
      </c>
      <c r="I9" s="357">
        <f>H9/M9</f>
        <v>317.74529569892474</v>
      </c>
      <c r="J9" s="357">
        <v>71839</v>
      </c>
      <c r="K9" s="357">
        <v>21</v>
      </c>
      <c r="L9" s="357">
        <v>5989</v>
      </c>
      <c r="M9" s="357">
        <v>5952</v>
      </c>
      <c r="N9" s="357">
        <v>37100</v>
      </c>
      <c r="O9" s="357">
        <v>37100</v>
      </c>
      <c r="P9" s="357">
        <v>20844</v>
      </c>
    </row>
    <row r="10" spans="1:16" s="429" customFormat="1" ht="49.5" customHeight="1">
      <c r="A10" s="437" t="s">
        <v>654</v>
      </c>
      <c r="B10" s="437" t="s">
        <v>655</v>
      </c>
      <c r="C10" s="440"/>
      <c r="D10" s="440"/>
      <c r="E10" s="440"/>
      <c r="F10" s="440"/>
      <c r="G10" s="440"/>
      <c r="H10" s="357">
        <f>SUM(H5:H9)</f>
        <v>34712767</v>
      </c>
      <c r="I10" s="357">
        <f>H10/M10</f>
        <v>92.20397207804972</v>
      </c>
      <c r="J10" s="357">
        <f aca="true" t="shared" si="0" ref="J10:P10">SUM(J5:J9)</f>
        <v>7693111</v>
      </c>
      <c r="K10" s="357">
        <f t="shared" si="0"/>
        <v>339</v>
      </c>
      <c r="L10" s="357">
        <f t="shared" si="0"/>
        <v>377555</v>
      </c>
      <c r="M10" s="357">
        <f t="shared" si="0"/>
        <v>376478</v>
      </c>
      <c r="N10" s="357">
        <f t="shared" si="0"/>
        <v>1575382</v>
      </c>
      <c r="O10" s="357">
        <f t="shared" si="0"/>
        <v>2101800</v>
      </c>
      <c r="P10" s="357">
        <f t="shared" si="0"/>
        <v>1185185</v>
      </c>
    </row>
    <row r="12" ht="13.5">
      <c r="C12" s="441"/>
    </row>
    <row r="13" ht="13.5">
      <c r="C13" s="441"/>
    </row>
    <row r="14" ht="13.5">
      <c r="C14" s="441"/>
    </row>
    <row r="15" ht="13.5">
      <c r="C15" s="441"/>
    </row>
    <row r="16" ht="13.5">
      <c r="C16" s="441"/>
    </row>
  </sheetData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80" r:id="rId1"/>
  <headerFooter alignWithMargins="0">
    <oddFooter>&amp;C- 16 -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Zeros="0" view="pageBreakPreview" zoomScale="80" zoomScaleSheetLayoutView="80" workbookViewId="0" topLeftCell="A1">
      <pane xSplit="2" ySplit="6" topLeftCell="C7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Z8" sqref="Z8"/>
    </sheetView>
  </sheetViews>
  <sheetFormatPr defaultColWidth="9.00390625" defaultRowHeight="13.5"/>
  <cols>
    <col min="1" max="1" width="8.375" style="424" customWidth="1"/>
    <col min="2" max="2" width="9.125" style="424" customWidth="1"/>
    <col min="3" max="3" width="4.625" style="428" customWidth="1"/>
    <col min="4" max="4" width="4.625" style="427" customWidth="1"/>
    <col min="5" max="8" width="8.625" style="427" customWidth="1"/>
    <col min="9" max="21" width="4.25390625" style="424" customWidth="1"/>
    <col min="22" max="25" width="10.625" style="427" customWidth="1"/>
    <col min="26" max="16384" width="9.00390625" style="427" customWidth="1"/>
  </cols>
  <sheetData>
    <row r="1" spans="1:21" s="310" customFormat="1" ht="18" customHeight="1">
      <c r="A1" s="312" t="s">
        <v>656</v>
      </c>
      <c r="B1" s="312"/>
      <c r="C1" s="404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</row>
    <row r="2" spans="1:25" s="310" customFormat="1" ht="18" customHeight="1">
      <c r="A2" s="405"/>
      <c r="B2" s="405"/>
      <c r="C2" s="406" t="s">
        <v>1139</v>
      </c>
      <c r="D2" s="315"/>
      <c r="E2" s="407"/>
      <c r="F2" s="313"/>
      <c r="G2" s="313"/>
      <c r="H2" s="313"/>
      <c r="I2" s="675" t="s">
        <v>1140</v>
      </c>
      <c r="J2" s="676"/>
      <c r="K2" s="676"/>
      <c r="L2" s="676"/>
      <c r="M2" s="677"/>
      <c r="N2" s="675" t="s">
        <v>1141</v>
      </c>
      <c r="O2" s="676"/>
      <c r="P2" s="676"/>
      <c r="Q2" s="676"/>
      <c r="R2" s="675" t="s">
        <v>1142</v>
      </c>
      <c r="S2" s="676"/>
      <c r="T2" s="676"/>
      <c r="U2" s="676"/>
      <c r="V2" s="314"/>
      <c r="W2" s="314"/>
      <c r="X2" s="314"/>
      <c r="Y2" s="314"/>
    </row>
    <row r="3" spans="1:25" s="310" customFormat="1" ht="18" customHeight="1">
      <c r="A3" s="408" t="s">
        <v>1560</v>
      </c>
      <c r="B3" s="408" t="s">
        <v>1706</v>
      </c>
      <c r="C3" s="678" t="s">
        <v>1143</v>
      </c>
      <c r="D3" s="679"/>
      <c r="E3" s="318" t="s">
        <v>1463</v>
      </c>
      <c r="F3" s="316" t="s">
        <v>657</v>
      </c>
      <c r="G3" s="316" t="s">
        <v>1464</v>
      </c>
      <c r="H3" s="316" t="s">
        <v>658</v>
      </c>
      <c r="I3" s="314" t="s">
        <v>1465</v>
      </c>
      <c r="J3" s="314" t="s">
        <v>1466</v>
      </c>
      <c r="K3" s="314" t="s">
        <v>1467</v>
      </c>
      <c r="L3" s="314" t="s">
        <v>1468</v>
      </c>
      <c r="M3" s="314" t="s">
        <v>1469</v>
      </c>
      <c r="N3" s="316" t="s">
        <v>659</v>
      </c>
      <c r="O3" s="316" t="s">
        <v>1470</v>
      </c>
      <c r="P3" s="316" t="s">
        <v>1471</v>
      </c>
      <c r="Q3" s="314" t="s">
        <v>660</v>
      </c>
      <c r="R3" s="314" t="s">
        <v>661</v>
      </c>
      <c r="S3" s="316" t="s">
        <v>662</v>
      </c>
      <c r="T3" s="316" t="s">
        <v>663</v>
      </c>
      <c r="U3" s="316" t="s">
        <v>664</v>
      </c>
      <c r="V3" s="316" t="s">
        <v>665</v>
      </c>
      <c r="W3" s="316" t="s">
        <v>665</v>
      </c>
      <c r="X3" s="316" t="s">
        <v>1472</v>
      </c>
      <c r="Y3" s="316" t="s">
        <v>1473</v>
      </c>
    </row>
    <row r="4" spans="1:25" s="310" customFormat="1" ht="18" customHeight="1">
      <c r="A4" s="408"/>
      <c r="B4" s="316" t="s">
        <v>1708</v>
      </c>
      <c r="C4" s="409"/>
      <c r="D4" s="318"/>
      <c r="E4" s="318" t="s">
        <v>1474</v>
      </c>
      <c r="F4" s="316" t="s">
        <v>666</v>
      </c>
      <c r="G4" s="316" t="s">
        <v>1474</v>
      </c>
      <c r="H4" s="316" t="s">
        <v>1144</v>
      </c>
      <c r="I4" s="316" t="s">
        <v>1475</v>
      </c>
      <c r="J4" s="316" t="s">
        <v>1475</v>
      </c>
      <c r="K4" s="316" t="s">
        <v>1476</v>
      </c>
      <c r="L4" s="316" t="s">
        <v>1477</v>
      </c>
      <c r="M4" s="316" t="s">
        <v>1478</v>
      </c>
      <c r="N4" s="316" t="s">
        <v>668</v>
      </c>
      <c r="O4" s="316" t="s">
        <v>1479</v>
      </c>
      <c r="P4" s="316" t="s">
        <v>1479</v>
      </c>
      <c r="Q4" s="316" t="s">
        <v>1483</v>
      </c>
      <c r="R4" s="316" t="s">
        <v>669</v>
      </c>
      <c r="S4" s="316" t="s">
        <v>670</v>
      </c>
      <c r="T4" s="316" t="s">
        <v>671</v>
      </c>
      <c r="U4" s="316" t="s">
        <v>672</v>
      </c>
      <c r="V4" s="316" t="s">
        <v>1484</v>
      </c>
      <c r="W4" s="316" t="s">
        <v>673</v>
      </c>
      <c r="X4" s="316" t="s">
        <v>1144</v>
      </c>
      <c r="Y4" s="316" t="s">
        <v>1480</v>
      </c>
    </row>
    <row r="5" spans="1:25" s="310" customFormat="1" ht="18" customHeight="1">
      <c r="A5" s="408"/>
      <c r="B5" s="408"/>
      <c r="C5" s="410" t="s">
        <v>1145</v>
      </c>
      <c r="D5" s="411" t="s">
        <v>1145</v>
      </c>
      <c r="E5" s="319"/>
      <c r="F5" s="319"/>
      <c r="G5" s="319"/>
      <c r="H5" s="316" t="s">
        <v>674</v>
      </c>
      <c r="I5" s="316" t="s">
        <v>1477</v>
      </c>
      <c r="J5" s="316" t="s">
        <v>1477</v>
      </c>
      <c r="K5" s="316" t="s">
        <v>1477</v>
      </c>
      <c r="L5" s="316" t="s">
        <v>1481</v>
      </c>
      <c r="M5" s="316" t="s">
        <v>1482</v>
      </c>
      <c r="N5" s="316" t="s">
        <v>1478</v>
      </c>
      <c r="O5" s="316" t="s">
        <v>1483</v>
      </c>
      <c r="P5" s="316" t="s">
        <v>1483</v>
      </c>
      <c r="Q5" s="316" t="s">
        <v>1485</v>
      </c>
      <c r="R5" s="316" t="s">
        <v>675</v>
      </c>
      <c r="S5" s="316" t="s">
        <v>675</v>
      </c>
      <c r="T5" s="316" t="s">
        <v>676</v>
      </c>
      <c r="U5" s="316" t="s">
        <v>676</v>
      </c>
      <c r="V5" s="316"/>
      <c r="W5" s="316"/>
      <c r="X5" s="316" t="s">
        <v>674</v>
      </c>
      <c r="Y5" s="316" t="s">
        <v>1484</v>
      </c>
    </row>
    <row r="6" spans="1:25" s="310" customFormat="1" ht="18" customHeight="1">
      <c r="A6" s="412" t="s">
        <v>1100</v>
      </c>
      <c r="B6" s="412" t="s">
        <v>1100</v>
      </c>
      <c r="C6" s="413" t="s">
        <v>1100</v>
      </c>
      <c r="D6" s="414" t="s">
        <v>1100</v>
      </c>
      <c r="E6" s="379" t="s">
        <v>1563</v>
      </c>
      <c r="F6" s="379" t="s">
        <v>1563</v>
      </c>
      <c r="G6" s="379" t="s">
        <v>1563</v>
      </c>
      <c r="H6" s="379" t="s">
        <v>1136</v>
      </c>
      <c r="I6" s="316"/>
      <c r="J6" s="316"/>
      <c r="K6" s="316"/>
      <c r="L6" s="316" t="s">
        <v>1477</v>
      </c>
      <c r="M6" s="316"/>
      <c r="N6" s="316" t="s">
        <v>677</v>
      </c>
      <c r="O6" s="316" t="s">
        <v>1485</v>
      </c>
      <c r="P6" s="316" t="s">
        <v>1485</v>
      </c>
      <c r="Q6" s="316"/>
      <c r="R6" s="316"/>
      <c r="S6" s="316"/>
      <c r="T6" s="316"/>
      <c r="U6" s="316"/>
      <c r="V6" s="379" t="s">
        <v>1136</v>
      </c>
      <c r="W6" s="379" t="s">
        <v>1136</v>
      </c>
      <c r="X6" s="379" t="s">
        <v>1136</v>
      </c>
      <c r="Y6" s="379" t="s">
        <v>1138</v>
      </c>
    </row>
    <row r="7" spans="1:25" s="310" customFormat="1" ht="18" customHeight="1">
      <c r="A7" s="356" t="s">
        <v>1711</v>
      </c>
      <c r="B7" s="356" t="s">
        <v>310</v>
      </c>
      <c r="C7" s="415"/>
      <c r="D7" s="416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</row>
    <row r="8" spans="1:25" s="310" customFormat="1" ht="18" customHeight="1">
      <c r="A8" s="563" t="s">
        <v>1596</v>
      </c>
      <c r="B8" s="356" t="s">
        <v>1598</v>
      </c>
      <c r="C8" s="415"/>
      <c r="D8" s="416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</row>
    <row r="9" spans="1:25" s="310" customFormat="1" ht="18" customHeight="1">
      <c r="A9" s="674"/>
      <c r="B9" s="356" t="s">
        <v>1597</v>
      </c>
      <c r="C9" s="415"/>
      <c r="D9" s="416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</row>
    <row r="10" spans="1:25" s="310" customFormat="1" ht="18" customHeight="1">
      <c r="A10" s="563" t="s">
        <v>1599</v>
      </c>
      <c r="B10" s="356" t="s">
        <v>1601</v>
      </c>
      <c r="C10" s="415">
        <v>6</v>
      </c>
      <c r="D10" s="416">
        <v>6</v>
      </c>
      <c r="E10" s="357">
        <f>SUM('18-21'!G7:G12)</f>
        <v>0</v>
      </c>
      <c r="F10" s="357">
        <f>SUM('18-21'!H7:H12)</f>
        <v>0</v>
      </c>
      <c r="G10" s="357">
        <f>SUM('18-21'!I7:I12)</f>
        <v>4758</v>
      </c>
      <c r="H10" s="357">
        <f>SUM('18-21'!J7:J12)</f>
        <v>0</v>
      </c>
      <c r="I10" s="357">
        <f>SUM('18-21'!K7:K12)</f>
        <v>0</v>
      </c>
      <c r="J10" s="357">
        <f>SUM('18-21'!L7:L12)</f>
        <v>0</v>
      </c>
      <c r="K10" s="357">
        <f>SUM('18-21'!M7:M12)</f>
        <v>7</v>
      </c>
      <c r="L10" s="357">
        <f>SUM('18-21'!N7:N12)</f>
        <v>0</v>
      </c>
      <c r="M10" s="357">
        <f>SUM('18-21'!O7:O12)</f>
        <v>0</v>
      </c>
      <c r="N10" s="357">
        <f>SUM('18-21'!P7:P12)</f>
        <v>7</v>
      </c>
      <c r="O10" s="357">
        <f>SUM('18-21'!Q7:Q12)</f>
        <v>0</v>
      </c>
      <c r="P10" s="357">
        <f>SUM('18-21'!R7:R12)</f>
        <v>0</v>
      </c>
      <c r="Q10" s="357">
        <f>SUM('18-21'!S7:S12)</f>
        <v>0</v>
      </c>
      <c r="R10" s="357"/>
      <c r="S10" s="357"/>
      <c r="T10" s="357">
        <v>4</v>
      </c>
      <c r="U10" s="357">
        <v>2</v>
      </c>
      <c r="V10" s="357">
        <f>SUM('18-21'!V7:V12)</f>
        <v>512317</v>
      </c>
      <c r="W10" s="357">
        <f>SUM('18-21'!W7:W12)</f>
        <v>384238</v>
      </c>
      <c r="X10" s="357">
        <f>SUM('18-21'!X7:X12)</f>
        <v>1476</v>
      </c>
      <c r="Y10" s="357">
        <f aca="true" t="shared" si="0" ref="Y10:Y20">X10*1000/G10</f>
        <v>310.2143757881463</v>
      </c>
    </row>
    <row r="11" spans="1:25" s="310" customFormat="1" ht="18" customHeight="1">
      <c r="A11" s="674"/>
      <c r="B11" s="356" t="s">
        <v>1600</v>
      </c>
      <c r="C11" s="415"/>
      <c r="D11" s="416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</row>
    <row r="12" spans="1:25" s="310" customFormat="1" ht="18" customHeight="1">
      <c r="A12" s="356" t="s">
        <v>1602</v>
      </c>
      <c r="B12" s="356" t="s">
        <v>1345</v>
      </c>
      <c r="C12" s="415"/>
      <c r="D12" s="416">
        <v>6</v>
      </c>
      <c r="E12" s="357">
        <f>SUM('18-21'!G13:G18)</f>
        <v>16760</v>
      </c>
      <c r="F12" s="357">
        <f>SUM('18-21'!H13:H18)</f>
        <v>14466</v>
      </c>
      <c r="G12" s="357">
        <f>SUM('18-21'!I13:I18)</f>
        <v>14294</v>
      </c>
      <c r="H12" s="357">
        <f>SUM('18-21'!J13:J18)</f>
        <v>5978</v>
      </c>
      <c r="I12" s="357">
        <f>SUM('18-21'!K13:K18)</f>
        <v>1</v>
      </c>
      <c r="J12" s="357">
        <f>SUM('18-21'!L13:L18)</f>
        <v>0</v>
      </c>
      <c r="K12" s="357">
        <f>SUM('18-21'!M13:M18)</f>
        <v>10</v>
      </c>
      <c r="L12" s="357">
        <f>SUM('18-21'!N13:N18)</f>
        <v>0</v>
      </c>
      <c r="M12" s="357">
        <f>SUM('18-21'!O13:O18)</f>
        <v>0</v>
      </c>
      <c r="N12" s="357">
        <f>SUM('18-21'!P13:P18)</f>
        <v>0</v>
      </c>
      <c r="O12" s="357">
        <f>SUM('18-21'!Q13:Q18)</f>
        <v>2</v>
      </c>
      <c r="P12" s="357">
        <f>SUM('18-21'!R13:R18)</f>
        <v>4</v>
      </c>
      <c r="Q12" s="357">
        <f>SUM('18-21'!S13:S18)</f>
        <v>3</v>
      </c>
      <c r="R12" s="357"/>
      <c r="S12" s="357">
        <v>6</v>
      </c>
      <c r="T12" s="357"/>
      <c r="U12" s="357"/>
      <c r="V12" s="357">
        <f>SUM('18-21'!V13:V18)</f>
        <v>1428835</v>
      </c>
      <c r="W12" s="357">
        <f>SUM('18-21'!W13:W18)</f>
        <v>1186193</v>
      </c>
      <c r="X12" s="357">
        <f>SUM('18-21'!X13:X18)</f>
        <v>5044.1</v>
      </c>
      <c r="Y12" s="357">
        <f t="shared" si="0"/>
        <v>352.8823282496152</v>
      </c>
    </row>
    <row r="13" spans="1:25" s="310" customFormat="1" ht="18" customHeight="1">
      <c r="A13" s="356" t="s">
        <v>1604</v>
      </c>
      <c r="B13" s="356" t="s">
        <v>1604</v>
      </c>
      <c r="C13" s="415"/>
      <c r="D13" s="416">
        <v>6</v>
      </c>
      <c r="E13" s="357">
        <f>SUM('18-21'!G19:G24)</f>
        <v>8184</v>
      </c>
      <c r="F13" s="357">
        <f>SUM('18-21'!H19:H24)</f>
        <v>6683</v>
      </c>
      <c r="G13" s="357">
        <f>SUM('18-21'!I19:I24)</f>
        <v>6648</v>
      </c>
      <c r="H13" s="357">
        <f>SUM('18-21'!J19:J24)</f>
        <v>3017</v>
      </c>
      <c r="I13" s="357">
        <f>SUM('18-21'!K19:K24)</f>
        <v>10</v>
      </c>
      <c r="J13" s="357">
        <f>SUM('18-21'!L19:L24)</f>
        <v>0</v>
      </c>
      <c r="K13" s="357">
        <f>SUM('18-21'!M19:M24)</f>
        <v>4</v>
      </c>
      <c r="L13" s="357">
        <f>SUM('18-21'!N19:N24)</f>
        <v>0</v>
      </c>
      <c r="M13" s="357">
        <f>SUM('18-21'!O19:O24)</f>
        <v>0</v>
      </c>
      <c r="N13" s="357">
        <f>SUM('18-21'!P19:P24)</f>
        <v>0</v>
      </c>
      <c r="O13" s="357">
        <f>SUM('18-21'!Q19:Q24)</f>
        <v>3</v>
      </c>
      <c r="P13" s="357">
        <f>SUM('18-21'!R19:R24)</f>
        <v>3</v>
      </c>
      <c r="Q13" s="357">
        <f>SUM('18-21'!S19:S24)</f>
        <v>3</v>
      </c>
      <c r="R13" s="357"/>
      <c r="S13" s="357"/>
      <c r="T13" s="357">
        <v>6</v>
      </c>
      <c r="U13" s="357"/>
      <c r="V13" s="357">
        <f>SUM('18-21'!V19:V24)</f>
        <v>755687</v>
      </c>
      <c r="W13" s="357">
        <f>SUM('18-21'!W19:W24)</f>
        <v>579743</v>
      </c>
      <c r="X13" s="357">
        <f>SUM('18-21'!X19:X24)</f>
        <v>2588</v>
      </c>
      <c r="Y13" s="357">
        <f t="shared" si="0"/>
        <v>389.2900120336943</v>
      </c>
    </row>
    <row r="14" spans="1:25" s="310" customFormat="1" ht="18" customHeight="1">
      <c r="A14" s="563" t="s">
        <v>1606</v>
      </c>
      <c r="B14" s="356" t="s">
        <v>1608</v>
      </c>
      <c r="C14" s="415">
        <v>1</v>
      </c>
      <c r="D14" s="416">
        <v>19</v>
      </c>
      <c r="E14" s="357">
        <f>SUM('18-21'!G25:G44)-'18-21'!G38</f>
        <v>39251</v>
      </c>
      <c r="F14" s="357">
        <f>SUM('18-21'!H25:H44)-'18-21'!H38</f>
        <v>32368</v>
      </c>
      <c r="G14" s="357">
        <f>SUM('18-21'!I25:I44)-'18-21'!I38</f>
        <v>31629</v>
      </c>
      <c r="H14" s="357">
        <f>SUM('18-21'!J25:J44)-'18-21'!J38</f>
        <v>16029</v>
      </c>
      <c r="I14" s="357">
        <f>SUM('18-21'!K25:K44)-'18-21'!K38</f>
        <v>4</v>
      </c>
      <c r="J14" s="357">
        <f>SUM('18-21'!L25:L44)-'18-21'!L38</f>
        <v>9</v>
      </c>
      <c r="K14" s="357">
        <f>SUM('18-21'!M25:M44)-'18-21'!M38</f>
        <v>13</v>
      </c>
      <c r="L14" s="357">
        <f>SUM('18-21'!N25:N44)-'18-21'!N38</f>
        <v>0</v>
      </c>
      <c r="M14" s="357">
        <f>SUM('18-21'!O25:O44)-'18-21'!O38</f>
        <v>0</v>
      </c>
      <c r="N14" s="357">
        <f>SUM('18-21'!P25:P44)-'18-21'!P38</f>
        <v>1</v>
      </c>
      <c r="O14" s="357">
        <f>SUM('18-21'!Q25:Q44)-'18-21'!Q38</f>
        <v>2</v>
      </c>
      <c r="P14" s="357">
        <f>SUM('18-21'!R25:R44)-'18-21'!R38</f>
        <v>10</v>
      </c>
      <c r="Q14" s="357">
        <f>SUM('18-21'!S25:S44)-'18-21'!S38</f>
        <v>6</v>
      </c>
      <c r="R14" s="357"/>
      <c r="S14" s="357">
        <v>18</v>
      </c>
      <c r="T14" s="357">
        <v>1</v>
      </c>
      <c r="U14" s="357"/>
      <c r="V14" s="357">
        <f>SUM('18-21'!V25:V44)-'18-21'!V38</f>
        <v>3831450</v>
      </c>
      <c r="W14" s="357">
        <f>SUM('18-21'!W25:W44)-'18-21'!W38</f>
        <v>3257912</v>
      </c>
      <c r="X14" s="357">
        <f>SUM('18-21'!X25:X44)-'18-21'!X38</f>
        <v>15372</v>
      </c>
      <c r="Y14" s="357">
        <f t="shared" si="0"/>
        <v>486.0096746656549</v>
      </c>
    </row>
    <row r="15" spans="1:25" s="310" customFormat="1" ht="18" customHeight="1">
      <c r="A15" s="674"/>
      <c r="B15" s="356" t="s">
        <v>1607</v>
      </c>
      <c r="C15" s="415">
        <v>1</v>
      </c>
      <c r="D15" s="416">
        <v>1</v>
      </c>
      <c r="E15" s="357">
        <f>'18-21'!G38</f>
        <v>0</v>
      </c>
      <c r="F15" s="357">
        <f>'18-21'!H38</f>
        <v>0</v>
      </c>
      <c r="G15" s="357">
        <f>'18-21'!I38</f>
        <v>73</v>
      </c>
      <c r="H15" s="357">
        <f>'18-21'!J38</f>
        <v>0</v>
      </c>
      <c r="I15" s="357">
        <f>'18-21'!K38</f>
        <v>1</v>
      </c>
      <c r="J15" s="357">
        <f>'18-21'!L38</f>
        <v>0</v>
      </c>
      <c r="K15" s="357">
        <f>'18-21'!M38</f>
        <v>0</v>
      </c>
      <c r="L15" s="357">
        <f>'18-21'!N38</f>
        <v>0</v>
      </c>
      <c r="M15" s="357">
        <f>'18-21'!O38</f>
        <v>0</v>
      </c>
      <c r="N15" s="357">
        <f>'18-21'!P38</f>
        <v>0</v>
      </c>
      <c r="O15" s="357">
        <f>'18-21'!Q38</f>
        <v>1</v>
      </c>
      <c r="P15" s="357">
        <f>'18-21'!R38</f>
        <v>0</v>
      </c>
      <c r="Q15" s="357">
        <f>'18-21'!S38</f>
        <v>0</v>
      </c>
      <c r="R15" s="357"/>
      <c r="S15" s="357">
        <v>1</v>
      </c>
      <c r="T15" s="357"/>
      <c r="U15" s="357"/>
      <c r="V15" s="357">
        <f>'18-21'!V38</f>
        <v>7748</v>
      </c>
      <c r="W15" s="357">
        <f>'18-21'!W38</f>
        <v>7469</v>
      </c>
      <c r="X15" s="357">
        <f>'18-21'!X38</f>
        <v>27</v>
      </c>
      <c r="Y15" s="357">
        <f t="shared" si="0"/>
        <v>369.86301369863014</v>
      </c>
    </row>
    <row r="16" spans="1:25" s="310" customFormat="1" ht="18" customHeight="1">
      <c r="A16" s="563" t="s">
        <v>311</v>
      </c>
      <c r="B16" s="356" t="s">
        <v>1610</v>
      </c>
      <c r="C16" s="415"/>
      <c r="D16" s="416">
        <v>44</v>
      </c>
      <c r="E16" s="357">
        <f>SUM('18-21'!G45:G59)+SUM('18-21'!G84:G112)</f>
        <v>49941</v>
      </c>
      <c r="F16" s="357">
        <f>SUM('18-21'!H45:H59)+SUM('18-21'!H84:H112)</f>
        <v>37672</v>
      </c>
      <c r="G16" s="357">
        <f>SUM('18-21'!I45:I59)+SUM('18-21'!I84:I112)</f>
        <v>37821</v>
      </c>
      <c r="H16" s="357">
        <f>SUM('18-21'!J45:J59)+SUM('18-21'!J84:J112)</f>
        <v>27978.2</v>
      </c>
      <c r="I16" s="357">
        <f>SUM('18-21'!K45:K59)+SUM('18-21'!K84:K112)</f>
        <v>19</v>
      </c>
      <c r="J16" s="357">
        <f>SUM('18-21'!L45:L59)+SUM('18-21'!L84:L112)</f>
        <v>17</v>
      </c>
      <c r="K16" s="357">
        <f>SUM('18-21'!M45:M59)+SUM('18-21'!M84:M112)</f>
        <v>25</v>
      </c>
      <c r="L16" s="357">
        <f>SUM('18-21'!N45:N59)+SUM('18-21'!N84:N112)</f>
        <v>0</v>
      </c>
      <c r="M16" s="357">
        <f>SUM('18-21'!O45:O59)+SUM('18-21'!O84:O112)</f>
        <v>6</v>
      </c>
      <c r="N16" s="357">
        <f>SUM('18-21'!P45:P59)+SUM('18-21'!P84:P112)</f>
        <v>35</v>
      </c>
      <c r="O16" s="357">
        <f>SUM('18-21'!Q45:Q59)+SUM('18-21'!Q84:Q112)</f>
        <v>6</v>
      </c>
      <c r="P16" s="357">
        <f>SUM('18-21'!R45:R59)+SUM('18-21'!R84:R112)</f>
        <v>15</v>
      </c>
      <c r="Q16" s="357">
        <f>SUM('18-21'!S45:S59)+SUM('18-21'!S84:S112)</f>
        <v>3</v>
      </c>
      <c r="R16" s="357"/>
      <c r="S16" s="357">
        <v>44</v>
      </c>
      <c r="T16" s="357"/>
      <c r="U16" s="357"/>
      <c r="V16" s="357">
        <f>SUM('18-21'!V45:V59)+SUM('18-21'!V84:V112)</f>
        <v>5485649</v>
      </c>
      <c r="W16" s="357">
        <f>SUM('18-21'!W45:W59)+SUM('18-21'!W84:W112)</f>
        <v>4355980</v>
      </c>
      <c r="X16" s="357">
        <f>SUM('18-21'!X45:X59)+SUM('18-21'!X84:X112)</f>
        <v>22845</v>
      </c>
      <c r="Y16" s="357">
        <f t="shared" si="0"/>
        <v>604.0295074165147</v>
      </c>
    </row>
    <row r="17" spans="1:25" s="310" customFormat="1" ht="18" customHeight="1">
      <c r="A17" s="674"/>
      <c r="B17" s="356" t="s">
        <v>1344</v>
      </c>
      <c r="C17" s="415">
        <v>1</v>
      </c>
      <c r="D17" s="416">
        <v>24</v>
      </c>
      <c r="E17" s="357">
        <f>SUM('18-21'!G60:G83)</f>
        <v>23832</v>
      </c>
      <c r="F17" s="357">
        <f>SUM('18-21'!H60:H83)</f>
        <v>18832</v>
      </c>
      <c r="G17" s="357">
        <f>SUM('18-21'!I60:I83)</f>
        <v>19363</v>
      </c>
      <c r="H17" s="357">
        <f>SUM('18-21'!J60:J83)</f>
        <v>10793</v>
      </c>
      <c r="I17" s="357">
        <f>SUM('18-21'!K60:K83)</f>
        <v>10</v>
      </c>
      <c r="J17" s="357">
        <f>SUM('18-21'!L60:L83)</f>
        <v>0</v>
      </c>
      <c r="K17" s="357">
        <f>SUM('18-21'!M60:M83)</f>
        <v>16</v>
      </c>
      <c r="L17" s="357">
        <f>SUM('18-21'!N60:N83)</f>
        <v>0</v>
      </c>
      <c r="M17" s="357">
        <f>SUM('18-21'!O60:O83)</f>
        <v>2</v>
      </c>
      <c r="N17" s="357">
        <f>SUM('18-21'!P60:P83)</f>
        <v>5</v>
      </c>
      <c r="O17" s="357">
        <f>SUM('18-21'!Q60:Q83)</f>
        <v>8</v>
      </c>
      <c r="P17" s="357">
        <f>SUM('18-21'!R60:R83)</f>
        <v>7</v>
      </c>
      <c r="Q17" s="357">
        <f>SUM('18-21'!S60:S83)</f>
        <v>7</v>
      </c>
      <c r="R17" s="357"/>
      <c r="S17" s="357">
        <v>24</v>
      </c>
      <c r="T17" s="357"/>
      <c r="U17" s="357"/>
      <c r="V17" s="357">
        <f>SUM('18-21'!V60:V83)</f>
        <v>2442538</v>
      </c>
      <c r="W17" s="357">
        <f>SUM('18-21'!W60:W83)</f>
        <v>2178772</v>
      </c>
      <c r="X17" s="357">
        <f>SUM('18-21'!X60:X83)</f>
        <v>11463</v>
      </c>
      <c r="Y17" s="357">
        <f t="shared" si="0"/>
        <v>592.0053710685328</v>
      </c>
    </row>
    <row r="18" spans="1:25" s="310" customFormat="1" ht="18" customHeight="1">
      <c r="A18" s="356" t="s">
        <v>312</v>
      </c>
      <c r="B18" s="356" t="s">
        <v>1658</v>
      </c>
      <c r="C18" s="415"/>
      <c r="D18" s="416">
        <v>9</v>
      </c>
      <c r="E18" s="357">
        <f>SUM('18-21'!G113:G121)</f>
        <v>24467</v>
      </c>
      <c r="F18" s="357">
        <f>SUM('18-21'!H113:H121)</f>
        <v>19207</v>
      </c>
      <c r="G18" s="357">
        <f>SUM('18-21'!I113:I121)</f>
        <v>19170</v>
      </c>
      <c r="H18" s="357">
        <f>SUM('18-21'!J113:J121)</f>
        <v>10986</v>
      </c>
      <c r="I18" s="357">
        <f>SUM('18-21'!K113:K121)</f>
        <v>7</v>
      </c>
      <c r="J18" s="357">
        <f>SUM('18-21'!L113:L121)</f>
        <v>1</v>
      </c>
      <c r="K18" s="357">
        <f>SUM('18-21'!M113:M121)</f>
        <v>11</v>
      </c>
      <c r="L18" s="357">
        <f>SUM('18-21'!N113:N121)</f>
        <v>1</v>
      </c>
      <c r="M18" s="357">
        <f>SUM('18-21'!O113:O121)</f>
        <v>0</v>
      </c>
      <c r="N18" s="357">
        <f>SUM('18-21'!P113:P121)</f>
        <v>0</v>
      </c>
      <c r="O18" s="357">
        <f>SUM('18-21'!Q113:Q121)</f>
        <v>3</v>
      </c>
      <c r="P18" s="357">
        <f>SUM('18-21'!R113:R121)</f>
        <v>8</v>
      </c>
      <c r="Q18" s="357">
        <f>SUM('18-21'!S113:S121)</f>
        <v>3</v>
      </c>
      <c r="R18" s="357"/>
      <c r="S18" s="357">
        <v>9</v>
      </c>
      <c r="T18" s="357"/>
      <c r="U18" s="357"/>
      <c r="V18" s="357">
        <f>SUM('18-21'!V113:V121)</f>
        <v>2333109</v>
      </c>
      <c r="W18" s="357">
        <f>SUM('18-21'!W113:W121)</f>
        <v>2041683</v>
      </c>
      <c r="X18" s="357">
        <f>SUM('18-21'!X113:X121)</f>
        <v>7232</v>
      </c>
      <c r="Y18" s="357">
        <f t="shared" si="0"/>
        <v>377.25612936880543</v>
      </c>
    </row>
    <row r="19" spans="1:25" s="310" customFormat="1" ht="18" customHeight="1">
      <c r="A19" s="356" t="s">
        <v>313</v>
      </c>
      <c r="B19" s="314" t="s">
        <v>1661</v>
      </c>
      <c r="C19" s="415">
        <v>1</v>
      </c>
      <c r="D19" s="416">
        <v>7</v>
      </c>
      <c r="E19" s="357">
        <f>SUM('18-21'!G122:G128)</f>
        <v>8129</v>
      </c>
      <c r="F19" s="357">
        <f>SUM('18-21'!H122:H128)</f>
        <v>5236</v>
      </c>
      <c r="G19" s="357">
        <f>SUM('18-21'!I122:I128)</f>
        <v>5213</v>
      </c>
      <c r="H19" s="357">
        <f>SUM('18-21'!J122:J128)</f>
        <v>3316</v>
      </c>
      <c r="I19" s="357">
        <f>SUM('18-21'!K122:K128)</f>
        <v>2</v>
      </c>
      <c r="J19" s="357">
        <f>SUM('18-21'!L122:L128)</f>
        <v>0</v>
      </c>
      <c r="K19" s="357">
        <f>SUM('18-21'!M122:M128)</f>
        <v>7</v>
      </c>
      <c r="L19" s="357">
        <f>SUM('18-21'!N122:N128)</f>
        <v>3</v>
      </c>
      <c r="M19" s="357">
        <f>SUM('18-21'!O122:O128)</f>
        <v>0</v>
      </c>
      <c r="N19" s="357">
        <f>SUM('18-21'!P122:P128)</f>
        <v>2</v>
      </c>
      <c r="O19" s="357">
        <f>SUM('18-21'!Q122:Q128)</f>
        <v>0</v>
      </c>
      <c r="P19" s="357">
        <f>SUM('18-21'!R122:R128)</f>
        <v>4</v>
      </c>
      <c r="Q19" s="357">
        <f>SUM('18-21'!S122:S128)</f>
        <v>0</v>
      </c>
      <c r="R19" s="357"/>
      <c r="S19" s="357">
        <v>7</v>
      </c>
      <c r="T19" s="357"/>
      <c r="U19" s="357"/>
      <c r="V19" s="357">
        <f>SUM('18-21'!V122:V128)</f>
        <v>664258</v>
      </c>
      <c r="W19" s="357">
        <f>SUM('18-21'!W122:W128)</f>
        <v>602323</v>
      </c>
      <c r="X19" s="357">
        <f>SUM('18-21'!X122:X128)</f>
        <v>2062</v>
      </c>
      <c r="Y19" s="357">
        <f t="shared" si="0"/>
        <v>395.5495875695377</v>
      </c>
    </row>
    <row r="20" spans="1:25" s="310" customFormat="1" ht="18" customHeight="1">
      <c r="A20" s="316" t="s">
        <v>1135</v>
      </c>
      <c r="B20" s="356" t="s">
        <v>291</v>
      </c>
      <c r="C20" s="415">
        <v>9</v>
      </c>
      <c r="D20" s="416">
        <v>9</v>
      </c>
      <c r="E20" s="357">
        <f>SUM('18-21'!G129:G137)</f>
        <v>0</v>
      </c>
      <c r="F20" s="357">
        <f>SUM('18-21'!H129:H137)</f>
        <v>0</v>
      </c>
      <c r="G20" s="357">
        <f>SUM('18-21'!I129:I137)</f>
        <v>1931</v>
      </c>
      <c r="H20" s="357">
        <f>SUM('18-21'!J129:J137)</f>
        <v>0</v>
      </c>
      <c r="I20" s="357">
        <f>SUM('18-21'!K129:K137)</f>
        <v>0</v>
      </c>
      <c r="J20" s="357">
        <f>SUM('18-21'!L129:L137)</f>
        <v>0</v>
      </c>
      <c r="K20" s="357">
        <f>SUM('18-21'!M129:M137)</f>
        <v>11</v>
      </c>
      <c r="L20" s="357">
        <f>SUM('18-21'!N129:N137)</f>
        <v>0</v>
      </c>
      <c r="M20" s="357">
        <f>SUM('18-21'!O129:O137)</f>
        <v>0</v>
      </c>
      <c r="N20" s="357">
        <f>SUM('18-21'!P129:P137)</f>
        <v>11</v>
      </c>
      <c r="O20" s="357">
        <f>SUM('18-21'!Q129:Q137)</f>
        <v>0</v>
      </c>
      <c r="P20" s="357">
        <f>SUM('18-21'!R129:R137)</f>
        <v>0</v>
      </c>
      <c r="Q20" s="357">
        <f>SUM('18-21'!S129:S137)</f>
        <v>0</v>
      </c>
      <c r="R20" s="357">
        <v>9</v>
      </c>
      <c r="S20" s="357"/>
      <c r="T20" s="357"/>
      <c r="U20" s="357"/>
      <c r="V20" s="357">
        <f>SUM('18-21'!V129:V137)</f>
        <v>415885</v>
      </c>
      <c r="W20" s="357">
        <f>SUM('18-21'!W129:W137)</f>
        <v>415885</v>
      </c>
      <c r="X20" s="357">
        <f>SUM('18-21'!X129:X137)</f>
        <v>1851</v>
      </c>
      <c r="Y20" s="357">
        <f t="shared" si="0"/>
        <v>958.5706887622994</v>
      </c>
    </row>
    <row r="21" spans="1:25" s="310" customFormat="1" ht="18" customHeight="1">
      <c r="A21" s="316" t="s">
        <v>1103</v>
      </c>
      <c r="B21" s="356" t="s">
        <v>292</v>
      </c>
      <c r="C21" s="415"/>
      <c r="D21" s="416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</row>
    <row r="22" spans="1:25" s="310" customFormat="1" ht="18" customHeight="1">
      <c r="A22" s="316" t="s">
        <v>1104</v>
      </c>
      <c r="B22" s="356" t="s">
        <v>293</v>
      </c>
      <c r="C22" s="415"/>
      <c r="D22" s="416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</row>
    <row r="23" spans="1:25" s="310" customFormat="1" ht="18" customHeight="1" thickBot="1">
      <c r="A23" s="359" t="s">
        <v>1105</v>
      </c>
      <c r="B23" s="360" t="s">
        <v>294</v>
      </c>
      <c r="C23" s="417"/>
      <c r="D23" s="418"/>
      <c r="E23" s="361"/>
      <c r="F23" s="361"/>
      <c r="G23" s="361"/>
      <c r="H23" s="361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361"/>
      <c r="W23" s="361"/>
      <c r="X23" s="361"/>
      <c r="Y23" s="361"/>
    </row>
    <row r="24" spans="1:25" s="310" customFormat="1" ht="18" customHeight="1" thickTop="1">
      <c r="A24" s="362"/>
      <c r="B24" s="321" t="s">
        <v>295</v>
      </c>
      <c r="C24" s="413">
        <f aca="true" t="shared" si="1" ref="C24:X24">SUM(C7:C23)</f>
        <v>19</v>
      </c>
      <c r="D24" s="420">
        <f>SUM(D7:D23)</f>
        <v>131</v>
      </c>
      <c r="E24" s="320">
        <f t="shared" si="1"/>
        <v>170564</v>
      </c>
      <c r="F24" s="320">
        <f t="shared" si="1"/>
        <v>134464</v>
      </c>
      <c r="G24" s="320">
        <f t="shared" si="1"/>
        <v>140900</v>
      </c>
      <c r="H24" s="320">
        <f t="shared" si="1"/>
        <v>78097.2</v>
      </c>
      <c r="I24" s="421">
        <f t="shared" si="1"/>
        <v>54</v>
      </c>
      <c r="J24" s="421">
        <f t="shared" si="1"/>
        <v>27</v>
      </c>
      <c r="K24" s="421">
        <f t="shared" si="1"/>
        <v>104</v>
      </c>
      <c r="L24" s="421">
        <f t="shared" si="1"/>
        <v>4</v>
      </c>
      <c r="M24" s="421">
        <f t="shared" si="1"/>
        <v>8</v>
      </c>
      <c r="N24" s="421">
        <f t="shared" si="1"/>
        <v>61</v>
      </c>
      <c r="O24" s="421">
        <f t="shared" si="1"/>
        <v>25</v>
      </c>
      <c r="P24" s="421">
        <f t="shared" si="1"/>
        <v>51</v>
      </c>
      <c r="Q24" s="421">
        <f t="shared" si="1"/>
        <v>25</v>
      </c>
      <c r="R24" s="421">
        <f t="shared" si="1"/>
        <v>9</v>
      </c>
      <c r="S24" s="421">
        <f t="shared" si="1"/>
        <v>109</v>
      </c>
      <c r="T24" s="421">
        <f t="shared" si="1"/>
        <v>11</v>
      </c>
      <c r="U24" s="421">
        <f t="shared" si="1"/>
        <v>2</v>
      </c>
      <c r="V24" s="320">
        <f t="shared" si="1"/>
        <v>17877476</v>
      </c>
      <c r="W24" s="320">
        <f t="shared" si="1"/>
        <v>15010198</v>
      </c>
      <c r="X24" s="320">
        <f t="shared" si="1"/>
        <v>69960.1</v>
      </c>
      <c r="Y24" s="320">
        <f>X24*1000/G24</f>
        <v>496.52306600425834</v>
      </c>
    </row>
    <row r="25" spans="1:21" s="310" customFormat="1" ht="18" customHeight="1">
      <c r="A25" s="422" t="s">
        <v>316</v>
      </c>
      <c r="B25" s="422"/>
      <c r="C25" s="423"/>
      <c r="D25" s="407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</row>
    <row r="26" spans="3:4" ht="13.5">
      <c r="C26" s="425"/>
      <c r="D26" s="426"/>
    </row>
  </sheetData>
  <mergeCells count="8">
    <mergeCell ref="I2:M2"/>
    <mergeCell ref="N2:Q2"/>
    <mergeCell ref="R2:U2"/>
    <mergeCell ref="C3:D3"/>
    <mergeCell ref="A8:A9"/>
    <mergeCell ref="A10:A11"/>
    <mergeCell ref="A14:A15"/>
    <mergeCell ref="A16:A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Footer>&amp;C- 17 -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9"/>
  <sheetViews>
    <sheetView showZeros="0" view="pageBreakPreview" zoomScale="75" zoomScaleSheetLayoutView="75" workbookViewId="0" topLeftCell="A1">
      <pane xSplit="4" ySplit="6" topLeftCell="E7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F18" sqref="F18"/>
    </sheetView>
  </sheetViews>
  <sheetFormatPr defaultColWidth="9.00390625" defaultRowHeight="13.5"/>
  <cols>
    <col min="1" max="1" width="9.875" style="388" hidden="1" customWidth="1"/>
    <col min="2" max="2" width="9.00390625" style="388" hidden="1" customWidth="1"/>
    <col min="3" max="3" width="4.50390625" style="402" customWidth="1"/>
    <col min="4" max="4" width="19.375" style="388" customWidth="1"/>
    <col min="5" max="5" width="5.25390625" style="403" customWidth="1"/>
    <col min="6" max="6" width="9.125" style="401" customWidth="1"/>
    <col min="7" max="10" width="9.125" style="388" customWidth="1"/>
    <col min="11" max="12" width="4.50390625" style="388" bestFit="1" customWidth="1"/>
    <col min="13" max="13" width="5.50390625" style="388" bestFit="1" customWidth="1"/>
    <col min="14" max="15" width="4.25390625" style="388" bestFit="1" customWidth="1"/>
    <col min="16" max="18" width="4.50390625" style="388" bestFit="1" customWidth="1"/>
    <col min="19" max="19" width="4.50390625" style="388" customWidth="1"/>
    <col min="20" max="20" width="8.375" style="403" customWidth="1"/>
    <col min="21" max="21" width="8.875" style="388" customWidth="1"/>
    <col min="22" max="23" width="12.375" style="388" bestFit="1" customWidth="1"/>
    <col min="24" max="25" width="9.625" style="388" customWidth="1"/>
    <col min="26" max="16384" width="9.00390625" style="388" customWidth="1"/>
  </cols>
  <sheetData>
    <row r="1" spans="3:25" s="363" customFormat="1" ht="13.5">
      <c r="C1" s="364" t="s">
        <v>905</v>
      </c>
      <c r="E1" s="365"/>
      <c r="F1" s="366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8"/>
      <c r="U1" s="369"/>
      <c r="V1" s="370"/>
      <c r="W1" s="370"/>
      <c r="X1" s="371"/>
      <c r="Y1" s="367"/>
    </row>
    <row r="2" spans="3:25" s="363" customFormat="1" ht="13.5">
      <c r="C2" s="372"/>
      <c r="D2" s="373"/>
      <c r="E2" s="374"/>
      <c r="F2" s="375"/>
      <c r="G2" s="376"/>
      <c r="H2" s="376"/>
      <c r="I2" s="376"/>
      <c r="J2" s="376"/>
      <c r="K2" s="680" t="s">
        <v>906</v>
      </c>
      <c r="L2" s="682"/>
      <c r="M2" s="682"/>
      <c r="N2" s="682"/>
      <c r="O2" s="683"/>
      <c r="P2" s="684" t="s">
        <v>907</v>
      </c>
      <c r="Q2" s="685"/>
      <c r="R2" s="685"/>
      <c r="S2" s="574"/>
      <c r="T2" s="680" t="s">
        <v>908</v>
      </c>
      <c r="U2" s="681"/>
      <c r="V2" s="377"/>
      <c r="W2" s="377"/>
      <c r="X2" s="377"/>
      <c r="Y2" s="377"/>
    </row>
    <row r="3" spans="3:25" s="363" customFormat="1" ht="13.5">
      <c r="C3" s="377" t="s">
        <v>909</v>
      </c>
      <c r="D3" s="377" t="s">
        <v>678</v>
      </c>
      <c r="E3" s="377" t="s">
        <v>679</v>
      </c>
      <c r="F3" s="375" t="s">
        <v>680</v>
      </c>
      <c r="G3" s="377" t="s">
        <v>1463</v>
      </c>
      <c r="H3" s="377" t="s">
        <v>657</v>
      </c>
      <c r="I3" s="377" t="s">
        <v>1464</v>
      </c>
      <c r="J3" s="377" t="s">
        <v>658</v>
      </c>
      <c r="K3" s="378" t="s">
        <v>1465</v>
      </c>
      <c r="L3" s="378" t="s">
        <v>1466</v>
      </c>
      <c r="M3" s="378" t="s">
        <v>1467</v>
      </c>
      <c r="N3" s="378" t="s">
        <v>1468</v>
      </c>
      <c r="O3" s="378" t="s">
        <v>1469</v>
      </c>
      <c r="P3" s="379" t="s">
        <v>659</v>
      </c>
      <c r="Q3" s="379" t="s">
        <v>1470</v>
      </c>
      <c r="R3" s="379" t="s">
        <v>1471</v>
      </c>
      <c r="S3" s="378" t="s">
        <v>660</v>
      </c>
      <c r="T3" s="374" t="s">
        <v>590</v>
      </c>
      <c r="U3" s="374" t="s">
        <v>585</v>
      </c>
      <c r="V3" s="377" t="s">
        <v>665</v>
      </c>
      <c r="W3" s="377" t="s">
        <v>665</v>
      </c>
      <c r="X3" s="377" t="s">
        <v>1472</v>
      </c>
      <c r="Y3" s="377" t="s">
        <v>1473</v>
      </c>
    </row>
    <row r="4" spans="3:25" s="363" customFormat="1" ht="14.25" customHeight="1">
      <c r="C4" s="377"/>
      <c r="D4" s="377"/>
      <c r="E4" s="377"/>
      <c r="F4" s="375"/>
      <c r="G4" s="377" t="s">
        <v>1474</v>
      </c>
      <c r="H4" s="377" t="s">
        <v>666</v>
      </c>
      <c r="I4" s="377" t="s">
        <v>1474</v>
      </c>
      <c r="J4" s="316" t="s">
        <v>667</v>
      </c>
      <c r="K4" s="379" t="s">
        <v>1475</v>
      </c>
      <c r="L4" s="379" t="s">
        <v>1475</v>
      </c>
      <c r="M4" s="379" t="s">
        <v>1476</v>
      </c>
      <c r="N4" s="379" t="s">
        <v>1477</v>
      </c>
      <c r="O4" s="379" t="s">
        <v>1478</v>
      </c>
      <c r="P4" s="379" t="s">
        <v>668</v>
      </c>
      <c r="Q4" s="379" t="s">
        <v>1479</v>
      </c>
      <c r="R4" s="379" t="s">
        <v>1479</v>
      </c>
      <c r="S4" s="379" t="s">
        <v>1483</v>
      </c>
      <c r="T4" s="377"/>
      <c r="U4" s="377" t="s">
        <v>681</v>
      </c>
      <c r="V4" s="377" t="s">
        <v>1484</v>
      </c>
      <c r="W4" s="377" t="s">
        <v>673</v>
      </c>
      <c r="X4" s="316" t="s">
        <v>667</v>
      </c>
      <c r="Y4" s="377" t="s">
        <v>1480</v>
      </c>
    </row>
    <row r="5" spans="3:25" s="363" customFormat="1" ht="13.5">
      <c r="C5" s="377" t="s">
        <v>1562</v>
      </c>
      <c r="D5" s="376"/>
      <c r="E5" s="377" t="s">
        <v>682</v>
      </c>
      <c r="F5" s="375" t="s">
        <v>683</v>
      </c>
      <c r="G5" s="377" t="s">
        <v>1104</v>
      </c>
      <c r="H5" s="377"/>
      <c r="I5" s="377"/>
      <c r="J5" s="316" t="s">
        <v>674</v>
      </c>
      <c r="K5" s="379" t="s">
        <v>1477</v>
      </c>
      <c r="L5" s="379" t="s">
        <v>1477</v>
      </c>
      <c r="M5" s="379" t="s">
        <v>1477</v>
      </c>
      <c r="N5" s="379" t="s">
        <v>1481</v>
      </c>
      <c r="O5" s="379" t="s">
        <v>1482</v>
      </c>
      <c r="P5" s="379" t="s">
        <v>1478</v>
      </c>
      <c r="Q5" s="379" t="s">
        <v>1483</v>
      </c>
      <c r="R5" s="379" t="s">
        <v>1483</v>
      </c>
      <c r="S5" s="379" t="s">
        <v>1485</v>
      </c>
      <c r="T5" s="377" t="s">
        <v>684</v>
      </c>
      <c r="U5" s="377" t="s">
        <v>685</v>
      </c>
      <c r="V5" s="377" t="s">
        <v>1100</v>
      </c>
      <c r="W5" s="377" t="s">
        <v>1100</v>
      </c>
      <c r="X5" s="316" t="s">
        <v>674</v>
      </c>
      <c r="Y5" s="377" t="s">
        <v>1484</v>
      </c>
    </row>
    <row r="6" spans="1:25" s="363" customFormat="1" ht="13.5">
      <c r="A6" s="363" t="s">
        <v>1560</v>
      </c>
      <c r="B6" s="363" t="s">
        <v>686</v>
      </c>
      <c r="C6" s="380"/>
      <c r="D6" s="376"/>
      <c r="E6" s="377"/>
      <c r="F6" s="375"/>
      <c r="G6" s="379" t="s">
        <v>1563</v>
      </c>
      <c r="H6" s="379" t="s">
        <v>1563</v>
      </c>
      <c r="I6" s="379" t="s">
        <v>1563</v>
      </c>
      <c r="J6" s="379" t="s">
        <v>1136</v>
      </c>
      <c r="K6" s="379"/>
      <c r="L6" s="379"/>
      <c r="M6" s="379"/>
      <c r="N6" s="379" t="s">
        <v>1477</v>
      </c>
      <c r="O6" s="379"/>
      <c r="P6" s="379" t="s">
        <v>677</v>
      </c>
      <c r="Q6" s="379" t="s">
        <v>1485</v>
      </c>
      <c r="R6" s="379" t="s">
        <v>1485</v>
      </c>
      <c r="S6" s="379"/>
      <c r="T6" s="377"/>
      <c r="U6" s="379" t="s">
        <v>1137</v>
      </c>
      <c r="V6" s="379" t="s">
        <v>1136</v>
      </c>
      <c r="W6" s="379" t="s">
        <v>1136</v>
      </c>
      <c r="X6" s="379" t="s">
        <v>1136</v>
      </c>
      <c r="Y6" s="379" t="s">
        <v>1138</v>
      </c>
    </row>
    <row r="7" spans="1:25" s="363" customFormat="1" ht="18" customHeight="1">
      <c r="A7" s="381" t="s">
        <v>1599</v>
      </c>
      <c r="B7" s="382" t="s">
        <v>1601</v>
      </c>
      <c r="C7" s="382">
        <v>1</v>
      </c>
      <c r="D7" s="383" t="s">
        <v>687</v>
      </c>
      <c r="E7" s="384" t="s">
        <v>813</v>
      </c>
      <c r="F7" s="385" t="s">
        <v>735</v>
      </c>
      <c r="G7" s="386"/>
      <c r="H7" s="386"/>
      <c r="I7" s="382">
        <v>320</v>
      </c>
      <c r="J7" s="386"/>
      <c r="K7" s="383"/>
      <c r="L7" s="383"/>
      <c r="M7" s="383">
        <v>1</v>
      </c>
      <c r="N7" s="383"/>
      <c r="O7" s="383"/>
      <c r="P7" s="383">
        <v>1</v>
      </c>
      <c r="Q7" s="383"/>
      <c r="R7" s="383"/>
      <c r="S7" s="383"/>
      <c r="T7" s="387" t="s">
        <v>502</v>
      </c>
      <c r="U7" s="382">
        <v>600</v>
      </c>
      <c r="V7" s="386">
        <v>34456</v>
      </c>
      <c r="W7" s="386">
        <v>25842</v>
      </c>
      <c r="X7" s="386">
        <v>99</v>
      </c>
      <c r="Y7" s="381">
        <f aca="true" t="shared" si="0" ref="Y7:Y67">X7*1000/I7</f>
        <v>309.375</v>
      </c>
    </row>
    <row r="8" spans="1:25" s="363" customFormat="1" ht="18" customHeight="1">
      <c r="A8" s="381" t="s">
        <v>1599</v>
      </c>
      <c r="B8" s="382" t="s">
        <v>1601</v>
      </c>
      <c r="C8" s="382">
        <v>2</v>
      </c>
      <c r="D8" s="383" t="s">
        <v>688</v>
      </c>
      <c r="E8" s="384" t="s">
        <v>813</v>
      </c>
      <c r="F8" s="385" t="s">
        <v>736</v>
      </c>
      <c r="G8" s="386"/>
      <c r="H8" s="386"/>
      <c r="I8" s="382">
        <v>854</v>
      </c>
      <c r="J8" s="386"/>
      <c r="K8" s="383"/>
      <c r="L8" s="383"/>
      <c r="M8" s="383">
        <v>1</v>
      </c>
      <c r="N8" s="383"/>
      <c r="O8" s="383"/>
      <c r="P8" s="383">
        <v>1</v>
      </c>
      <c r="Q8" s="383"/>
      <c r="R8" s="383"/>
      <c r="S8" s="383"/>
      <c r="T8" s="387" t="s">
        <v>502</v>
      </c>
      <c r="U8" s="382">
        <v>1000</v>
      </c>
      <c r="V8" s="386">
        <v>91954</v>
      </c>
      <c r="W8" s="386">
        <v>68966</v>
      </c>
      <c r="X8" s="386">
        <v>265</v>
      </c>
      <c r="Y8" s="381">
        <f t="shared" si="0"/>
        <v>310.30444964871197</v>
      </c>
    </row>
    <row r="9" spans="1:25" s="363" customFormat="1" ht="18" customHeight="1">
      <c r="A9" s="381" t="s">
        <v>1599</v>
      </c>
      <c r="B9" s="382" t="s">
        <v>1601</v>
      </c>
      <c r="C9" s="382">
        <v>3</v>
      </c>
      <c r="D9" s="383" t="s">
        <v>398</v>
      </c>
      <c r="E9" s="384" t="s">
        <v>813</v>
      </c>
      <c r="F9" s="385" t="s">
        <v>736</v>
      </c>
      <c r="G9" s="386"/>
      <c r="H9" s="386"/>
      <c r="I9" s="382">
        <v>1477</v>
      </c>
      <c r="J9" s="386"/>
      <c r="K9" s="383"/>
      <c r="L9" s="383"/>
      <c r="M9" s="383">
        <v>1</v>
      </c>
      <c r="N9" s="383"/>
      <c r="O9" s="383"/>
      <c r="P9" s="383">
        <v>1</v>
      </c>
      <c r="Q9" s="383"/>
      <c r="R9" s="383"/>
      <c r="S9" s="383"/>
      <c r="T9" s="387" t="s">
        <v>503</v>
      </c>
      <c r="U9" s="382">
        <v>1100</v>
      </c>
      <c r="V9" s="386">
        <v>159036</v>
      </c>
      <c r="W9" s="386">
        <v>119277</v>
      </c>
      <c r="X9" s="386">
        <v>458</v>
      </c>
      <c r="Y9" s="381">
        <f t="shared" si="0"/>
        <v>310.08801624915367</v>
      </c>
    </row>
    <row r="10" spans="1:25" s="363" customFormat="1" ht="18" customHeight="1">
      <c r="A10" s="381" t="s">
        <v>1599</v>
      </c>
      <c r="B10" s="382" t="s">
        <v>1601</v>
      </c>
      <c r="C10" s="382">
        <v>4</v>
      </c>
      <c r="D10" s="383" t="s">
        <v>689</v>
      </c>
      <c r="E10" s="384" t="s">
        <v>814</v>
      </c>
      <c r="F10" s="385" t="s">
        <v>737</v>
      </c>
      <c r="G10" s="386"/>
      <c r="H10" s="386"/>
      <c r="I10" s="382">
        <v>1144</v>
      </c>
      <c r="J10" s="386"/>
      <c r="K10" s="383"/>
      <c r="L10" s="383"/>
      <c r="M10" s="383">
        <v>2</v>
      </c>
      <c r="N10" s="383"/>
      <c r="O10" s="383"/>
      <c r="P10" s="383">
        <v>2</v>
      </c>
      <c r="Q10" s="383"/>
      <c r="R10" s="383"/>
      <c r="S10" s="383"/>
      <c r="T10" s="387" t="s">
        <v>503</v>
      </c>
      <c r="U10" s="382">
        <v>1000</v>
      </c>
      <c r="V10" s="386">
        <v>123180</v>
      </c>
      <c r="W10" s="386">
        <v>92385</v>
      </c>
      <c r="X10" s="386">
        <v>355</v>
      </c>
      <c r="Y10" s="381">
        <f t="shared" si="0"/>
        <v>310.31468531468533</v>
      </c>
    </row>
    <row r="11" spans="1:25" s="363" customFormat="1" ht="18" customHeight="1">
      <c r="A11" s="381" t="s">
        <v>1599</v>
      </c>
      <c r="B11" s="382" t="s">
        <v>1601</v>
      </c>
      <c r="C11" s="382">
        <v>5</v>
      </c>
      <c r="D11" s="383" t="s">
        <v>690</v>
      </c>
      <c r="E11" s="384" t="s">
        <v>814</v>
      </c>
      <c r="F11" s="385" t="s">
        <v>737</v>
      </c>
      <c r="G11" s="386"/>
      <c r="H11" s="386"/>
      <c r="I11" s="382">
        <v>213</v>
      </c>
      <c r="J11" s="386"/>
      <c r="K11" s="383"/>
      <c r="L11" s="383"/>
      <c r="M11" s="383">
        <v>1</v>
      </c>
      <c r="N11" s="383"/>
      <c r="O11" s="383"/>
      <c r="P11" s="383">
        <v>1</v>
      </c>
      <c r="Q11" s="383"/>
      <c r="R11" s="383"/>
      <c r="S11" s="383"/>
      <c r="T11" s="387" t="s">
        <v>502</v>
      </c>
      <c r="U11" s="382">
        <v>500</v>
      </c>
      <c r="V11" s="386">
        <v>22935</v>
      </c>
      <c r="W11" s="386">
        <v>17201</v>
      </c>
      <c r="X11" s="386">
        <v>66</v>
      </c>
      <c r="Y11" s="381">
        <f t="shared" si="0"/>
        <v>309.85915492957747</v>
      </c>
    </row>
    <row r="12" spans="1:25" s="363" customFormat="1" ht="18" customHeight="1">
      <c r="A12" s="381" t="s">
        <v>1599</v>
      </c>
      <c r="B12" s="382" t="s">
        <v>1601</v>
      </c>
      <c r="C12" s="382">
        <v>6</v>
      </c>
      <c r="D12" s="383" t="s">
        <v>691</v>
      </c>
      <c r="E12" s="384" t="s">
        <v>814</v>
      </c>
      <c r="F12" s="385" t="s">
        <v>736</v>
      </c>
      <c r="G12" s="386"/>
      <c r="H12" s="386"/>
      <c r="I12" s="382">
        <v>750</v>
      </c>
      <c r="J12" s="386"/>
      <c r="K12" s="383"/>
      <c r="L12" s="383"/>
      <c r="M12" s="383">
        <v>1</v>
      </c>
      <c r="N12" s="383"/>
      <c r="O12" s="383"/>
      <c r="P12" s="383">
        <v>1</v>
      </c>
      <c r="Q12" s="383"/>
      <c r="R12" s="383"/>
      <c r="S12" s="383"/>
      <c r="T12" s="387" t="s">
        <v>502</v>
      </c>
      <c r="U12" s="382">
        <v>600</v>
      </c>
      <c r="V12" s="386">
        <v>80756</v>
      </c>
      <c r="W12" s="386">
        <v>60567</v>
      </c>
      <c r="X12" s="386">
        <v>233</v>
      </c>
      <c r="Y12" s="381">
        <f t="shared" si="0"/>
        <v>310.6666666666667</v>
      </c>
    </row>
    <row r="13" spans="1:25" s="363" customFormat="1" ht="18" customHeight="1">
      <c r="A13" s="381" t="s">
        <v>1599</v>
      </c>
      <c r="B13" s="382" t="s">
        <v>1601</v>
      </c>
      <c r="C13" s="382">
        <v>7</v>
      </c>
      <c r="D13" s="383" t="s">
        <v>397</v>
      </c>
      <c r="E13" s="384" t="s">
        <v>813</v>
      </c>
      <c r="F13" s="385">
        <v>29255</v>
      </c>
      <c r="G13" s="386">
        <v>2700</v>
      </c>
      <c r="H13" s="386">
        <v>2054</v>
      </c>
      <c r="I13" s="388">
        <v>2049</v>
      </c>
      <c r="J13" s="386">
        <v>580</v>
      </c>
      <c r="K13" s="383"/>
      <c r="L13" s="383"/>
      <c r="M13" s="383">
        <v>2</v>
      </c>
      <c r="N13" s="383"/>
      <c r="O13" s="383"/>
      <c r="P13" s="383"/>
      <c r="Q13" s="383"/>
      <c r="R13" s="383">
        <v>1</v>
      </c>
      <c r="S13" s="383"/>
      <c r="T13" s="387" t="s">
        <v>504</v>
      </c>
      <c r="U13" s="386">
        <v>1417</v>
      </c>
      <c r="V13" s="386">
        <v>211700</v>
      </c>
      <c r="W13" s="386">
        <v>208426</v>
      </c>
      <c r="X13" s="386">
        <v>777</v>
      </c>
      <c r="Y13" s="381">
        <f t="shared" si="0"/>
        <v>379.20937042459735</v>
      </c>
    </row>
    <row r="14" spans="1:25" s="363" customFormat="1" ht="18" customHeight="1">
      <c r="A14" s="381" t="s">
        <v>1602</v>
      </c>
      <c r="B14" s="382" t="s">
        <v>1603</v>
      </c>
      <c r="C14" s="382">
        <v>8</v>
      </c>
      <c r="D14" s="383" t="s">
        <v>692</v>
      </c>
      <c r="E14" s="384" t="s">
        <v>815</v>
      </c>
      <c r="F14" s="385" t="s">
        <v>738</v>
      </c>
      <c r="G14" s="386">
        <v>3600</v>
      </c>
      <c r="H14" s="386">
        <v>3091</v>
      </c>
      <c r="I14" s="386">
        <v>3049</v>
      </c>
      <c r="J14" s="386">
        <v>1480</v>
      </c>
      <c r="K14" s="383"/>
      <c r="L14" s="383"/>
      <c r="M14" s="383">
        <v>3</v>
      </c>
      <c r="N14" s="383"/>
      <c r="O14" s="383"/>
      <c r="P14" s="383"/>
      <c r="Q14" s="383">
        <v>1</v>
      </c>
      <c r="R14" s="383"/>
      <c r="S14" s="383">
        <v>2</v>
      </c>
      <c r="T14" s="387" t="s">
        <v>504</v>
      </c>
      <c r="U14" s="386">
        <v>2100</v>
      </c>
      <c r="V14" s="386">
        <v>310909</v>
      </c>
      <c r="W14" s="386">
        <v>249341</v>
      </c>
      <c r="X14" s="386">
        <v>1003</v>
      </c>
      <c r="Y14" s="381">
        <f t="shared" si="0"/>
        <v>328.9603148573303</v>
      </c>
    </row>
    <row r="15" spans="1:25" s="363" customFormat="1" ht="18" customHeight="1">
      <c r="A15" s="381" t="s">
        <v>1602</v>
      </c>
      <c r="B15" s="382" t="s">
        <v>1603</v>
      </c>
      <c r="C15" s="382">
        <v>9</v>
      </c>
      <c r="D15" s="383" t="s">
        <v>695</v>
      </c>
      <c r="E15" s="384" t="s">
        <v>815</v>
      </c>
      <c r="F15" s="385" t="s">
        <v>738</v>
      </c>
      <c r="G15" s="386">
        <v>3900</v>
      </c>
      <c r="H15" s="386">
        <v>3500</v>
      </c>
      <c r="I15" s="386">
        <v>3453</v>
      </c>
      <c r="J15" s="386">
        <v>1670</v>
      </c>
      <c r="K15" s="383"/>
      <c r="L15" s="383"/>
      <c r="M15" s="383">
        <v>1</v>
      </c>
      <c r="N15" s="383"/>
      <c r="O15" s="383"/>
      <c r="P15" s="383"/>
      <c r="Q15" s="383"/>
      <c r="R15" s="383"/>
      <c r="S15" s="383">
        <v>1</v>
      </c>
      <c r="T15" s="387" t="s">
        <v>504</v>
      </c>
      <c r="U15" s="386">
        <v>2100</v>
      </c>
      <c r="V15" s="386">
        <v>367120</v>
      </c>
      <c r="W15" s="386">
        <v>280308</v>
      </c>
      <c r="X15" s="386">
        <v>1363.2</v>
      </c>
      <c r="Y15" s="381">
        <f t="shared" si="0"/>
        <v>394.7871416159861</v>
      </c>
    </row>
    <row r="16" spans="1:25" s="363" customFormat="1" ht="18" customHeight="1">
      <c r="A16" s="381" t="s">
        <v>1602</v>
      </c>
      <c r="B16" s="382" t="s">
        <v>1603</v>
      </c>
      <c r="C16" s="382">
        <v>10</v>
      </c>
      <c r="D16" s="383" t="s">
        <v>696</v>
      </c>
      <c r="E16" s="384" t="s">
        <v>815</v>
      </c>
      <c r="F16" s="385" t="s">
        <v>739</v>
      </c>
      <c r="G16" s="386">
        <v>180</v>
      </c>
      <c r="H16" s="386">
        <v>110</v>
      </c>
      <c r="I16" s="386">
        <v>108</v>
      </c>
      <c r="J16" s="386">
        <v>36</v>
      </c>
      <c r="K16" s="383">
        <v>1</v>
      </c>
      <c r="L16" s="383"/>
      <c r="M16" s="383"/>
      <c r="N16" s="383"/>
      <c r="O16" s="383"/>
      <c r="P16" s="383"/>
      <c r="Q16" s="383">
        <v>1</v>
      </c>
      <c r="R16" s="383"/>
      <c r="S16" s="383"/>
      <c r="T16" s="387" t="s">
        <v>504</v>
      </c>
      <c r="U16" s="386">
        <v>2100</v>
      </c>
      <c r="V16" s="386">
        <v>11652</v>
      </c>
      <c r="W16" s="386">
        <v>8595</v>
      </c>
      <c r="X16" s="386">
        <v>41.9</v>
      </c>
      <c r="Y16" s="381">
        <f t="shared" si="0"/>
        <v>387.962962962963</v>
      </c>
    </row>
    <row r="17" spans="1:25" s="363" customFormat="1" ht="18" customHeight="1">
      <c r="A17" s="381" t="s">
        <v>1602</v>
      </c>
      <c r="B17" s="382" t="s">
        <v>1603</v>
      </c>
      <c r="C17" s="382">
        <v>11</v>
      </c>
      <c r="D17" s="383" t="s">
        <v>697</v>
      </c>
      <c r="E17" s="384" t="s">
        <v>815</v>
      </c>
      <c r="F17" s="385" t="s">
        <v>740</v>
      </c>
      <c r="G17" s="386">
        <v>4900</v>
      </c>
      <c r="H17" s="386">
        <v>4314</v>
      </c>
      <c r="I17" s="386">
        <v>4257</v>
      </c>
      <c r="J17" s="386">
        <v>1900</v>
      </c>
      <c r="K17" s="383"/>
      <c r="L17" s="383"/>
      <c r="M17" s="383">
        <v>3</v>
      </c>
      <c r="N17" s="383"/>
      <c r="O17" s="383"/>
      <c r="P17" s="383"/>
      <c r="Q17" s="383"/>
      <c r="R17" s="383">
        <v>2</v>
      </c>
      <c r="S17" s="383"/>
      <c r="T17" s="387" t="s">
        <v>504</v>
      </c>
      <c r="U17" s="386">
        <v>2100</v>
      </c>
      <c r="V17" s="386">
        <v>422627</v>
      </c>
      <c r="W17" s="386">
        <v>355372</v>
      </c>
      <c r="X17" s="386">
        <v>1491</v>
      </c>
      <c r="Y17" s="381">
        <f t="shared" si="0"/>
        <v>350.246652572234</v>
      </c>
    </row>
    <row r="18" spans="1:25" s="363" customFormat="1" ht="18" customHeight="1">
      <c r="A18" s="381" t="s">
        <v>1602</v>
      </c>
      <c r="B18" s="382" t="s">
        <v>1603</v>
      </c>
      <c r="C18" s="382">
        <v>12</v>
      </c>
      <c r="D18" s="383" t="s">
        <v>698</v>
      </c>
      <c r="E18" s="384" t="s">
        <v>815</v>
      </c>
      <c r="F18" s="385" t="s">
        <v>741</v>
      </c>
      <c r="G18" s="386">
        <v>1480</v>
      </c>
      <c r="H18" s="386">
        <v>1397</v>
      </c>
      <c r="I18" s="386">
        <v>1378</v>
      </c>
      <c r="J18" s="386">
        <v>312</v>
      </c>
      <c r="K18" s="383"/>
      <c r="L18" s="383"/>
      <c r="M18" s="383">
        <v>1</v>
      </c>
      <c r="N18" s="383"/>
      <c r="O18" s="383"/>
      <c r="P18" s="383"/>
      <c r="Q18" s="383"/>
      <c r="R18" s="383">
        <v>1</v>
      </c>
      <c r="S18" s="383"/>
      <c r="T18" s="387" t="s">
        <v>504</v>
      </c>
      <c r="U18" s="386">
        <v>2100</v>
      </c>
      <c r="V18" s="386">
        <v>104827</v>
      </c>
      <c r="W18" s="386">
        <v>84151</v>
      </c>
      <c r="X18" s="386">
        <v>368</v>
      </c>
      <c r="Y18" s="381">
        <f t="shared" si="0"/>
        <v>267.05370101596515</v>
      </c>
    </row>
    <row r="19" spans="1:25" s="363" customFormat="1" ht="18" customHeight="1">
      <c r="A19" s="381" t="s">
        <v>1602</v>
      </c>
      <c r="B19" s="382" t="s">
        <v>1603</v>
      </c>
      <c r="C19" s="382">
        <v>13</v>
      </c>
      <c r="D19" s="383" t="s">
        <v>699</v>
      </c>
      <c r="E19" s="384" t="s">
        <v>815</v>
      </c>
      <c r="F19" s="385" t="s">
        <v>742</v>
      </c>
      <c r="G19" s="386">
        <v>1248</v>
      </c>
      <c r="H19" s="386">
        <v>836</v>
      </c>
      <c r="I19" s="386">
        <v>832</v>
      </c>
      <c r="J19" s="386">
        <v>347</v>
      </c>
      <c r="K19" s="383">
        <v>1</v>
      </c>
      <c r="L19" s="383"/>
      <c r="M19" s="383">
        <v>1</v>
      </c>
      <c r="N19" s="383"/>
      <c r="O19" s="383"/>
      <c r="P19" s="383"/>
      <c r="Q19" s="383"/>
      <c r="R19" s="383">
        <v>1</v>
      </c>
      <c r="S19" s="383"/>
      <c r="T19" s="387" t="s">
        <v>502</v>
      </c>
      <c r="U19" s="386">
        <v>2000</v>
      </c>
      <c r="V19" s="386">
        <v>66230</v>
      </c>
      <c r="W19" s="386">
        <v>56761</v>
      </c>
      <c r="X19" s="386">
        <v>286</v>
      </c>
      <c r="Y19" s="381">
        <f t="shared" si="0"/>
        <v>343.75</v>
      </c>
    </row>
    <row r="20" spans="1:25" s="363" customFormat="1" ht="18" customHeight="1">
      <c r="A20" s="381" t="s">
        <v>1604</v>
      </c>
      <c r="B20" s="382" t="s">
        <v>1605</v>
      </c>
      <c r="C20" s="382">
        <v>14</v>
      </c>
      <c r="D20" s="383" t="s">
        <v>700</v>
      </c>
      <c r="E20" s="384" t="s">
        <v>815</v>
      </c>
      <c r="F20" s="385" t="s">
        <v>743</v>
      </c>
      <c r="G20" s="386">
        <v>755</v>
      </c>
      <c r="H20" s="386">
        <v>657</v>
      </c>
      <c r="I20" s="386">
        <v>654</v>
      </c>
      <c r="J20" s="386">
        <v>227</v>
      </c>
      <c r="K20" s="383">
        <v>1</v>
      </c>
      <c r="L20" s="383"/>
      <c r="M20" s="383">
        <v>1</v>
      </c>
      <c r="N20" s="383"/>
      <c r="O20" s="383"/>
      <c r="P20" s="383"/>
      <c r="Q20" s="383"/>
      <c r="R20" s="383"/>
      <c r="S20" s="383">
        <v>1</v>
      </c>
      <c r="T20" s="387" t="s">
        <v>502</v>
      </c>
      <c r="U20" s="386">
        <v>2000</v>
      </c>
      <c r="V20" s="386">
        <v>49517</v>
      </c>
      <c r="W20" s="386">
        <v>48883</v>
      </c>
      <c r="X20" s="386">
        <v>179</v>
      </c>
      <c r="Y20" s="381">
        <f t="shared" si="0"/>
        <v>273.70030581039754</v>
      </c>
    </row>
    <row r="21" spans="1:25" s="363" customFormat="1" ht="18" customHeight="1">
      <c r="A21" s="381" t="s">
        <v>1604</v>
      </c>
      <c r="B21" s="382" t="s">
        <v>1605</v>
      </c>
      <c r="C21" s="382">
        <v>15</v>
      </c>
      <c r="D21" s="383" t="s">
        <v>701</v>
      </c>
      <c r="E21" s="384" t="s">
        <v>815</v>
      </c>
      <c r="F21" s="385" t="s">
        <v>744</v>
      </c>
      <c r="G21" s="386">
        <v>590</v>
      </c>
      <c r="H21" s="386">
        <v>428</v>
      </c>
      <c r="I21" s="386">
        <v>425</v>
      </c>
      <c r="J21" s="386">
        <v>118</v>
      </c>
      <c r="K21" s="383">
        <v>1</v>
      </c>
      <c r="L21" s="383"/>
      <c r="M21" s="383"/>
      <c r="N21" s="383"/>
      <c r="O21" s="383"/>
      <c r="P21" s="383"/>
      <c r="Q21" s="383"/>
      <c r="R21" s="383">
        <v>1</v>
      </c>
      <c r="S21" s="383"/>
      <c r="T21" s="387" t="s">
        <v>502</v>
      </c>
      <c r="U21" s="386">
        <v>2000</v>
      </c>
      <c r="V21" s="386">
        <v>37071</v>
      </c>
      <c r="W21" s="386">
        <v>33379</v>
      </c>
      <c r="X21" s="386">
        <v>129</v>
      </c>
      <c r="Y21" s="381">
        <f t="shared" si="0"/>
        <v>303.52941176470586</v>
      </c>
    </row>
    <row r="22" spans="1:25" s="363" customFormat="1" ht="18" customHeight="1">
      <c r="A22" s="381" t="s">
        <v>1604</v>
      </c>
      <c r="B22" s="382" t="s">
        <v>1605</v>
      </c>
      <c r="C22" s="382">
        <v>16</v>
      </c>
      <c r="D22" s="383" t="s">
        <v>702</v>
      </c>
      <c r="E22" s="384" t="s">
        <v>815</v>
      </c>
      <c r="F22" s="385" t="s">
        <v>745</v>
      </c>
      <c r="G22" s="386">
        <v>4215</v>
      </c>
      <c r="H22" s="386">
        <v>3736</v>
      </c>
      <c r="I22" s="386">
        <v>3716</v>
      </c>
      <c r="J22" s="386">
        <v>1845</v>
      </c>
      <c r="K22" s="383">
        <v>3</v>
      </c>
      <c r="L22" s="383"/>
      <c r="M22" s="383">
        <v>2</v>
      </c>
      <c r="N22" s="383"/>
      <c r="O22" s="383"/>
      <c r="P22" s="383"/>
      <c r="Q22" s="383">
        <v>1</v>
      </c>
      <c r="R22" s="383"/>
      <c r="S22" s="383">
        <v>2</v>
      </c>
      <c r="T22" s="387" t="s">
        <v>502</v>
      </c>
      <c r="U22" s="386">
        <v>2000</v>
      </c>
      <c r="V22" s="386">
        <v>476684</v>
      </c>
      <c r="W22" s="386">
        <v>354269</v>
      </c>
      <c r="X22" s="386">
        <v>1497</v>
      </c>
      <c r="Y22" s="381">
        <f t="shared" si="0"/>
        <v>402.85252960172227</v>
      </c>
    </row>
    <row r="23" spans="1:25" s="363" customFormat="1" ht="18" customHeight="1">
      <c r="A23" s="381" t="s">
        <v>1604</v>
      </c>
      <c r="B23" s="382" t="s">
        <v>1605</v>
      </c>
      <c r="C23" s="382">
        <v>17</v>
      </c>
      <c r="D23" s="383" t="s">
        <v>703</v>
      </c>
      <c r="E23" s="384" t="s">
        <v>815</v>
      </c>
      <c r="F23" s="385" t="s">
        <v>746</v>
      </c>
      <c r="G23" s="386">
        <v>1072</v>
      </c>
      <c r="H23" s="386">
        <v>788</v>
      </c>
      <c r="I23" s="386">
        <v>784</v>
      </c>
      <c r="J23" s="386">
        <v>360</v>
      </c>
      <c r="K23" s="383">
        <v>3</v>
      </c>
      <c r="L23" s="383"/>
      <c r="M23" s="383"/>
      <c r="N23" s="383"/>
      <c r="O23" s="383"/>
      <c r="P23" s="383"/>
      <c r="Q23" s="383">
        <v>2</v>
      </c>
      <c r="R23" s="383"/>
      <c r="S23" s="383"/>
      <c r="T23" s="387" t="s">
        <v>502</v>
      </c>
      <c r="U23" s="386">
        <v>2000</v>
      </c>
      <c r="V23" s="386">
        <v>92889</v>
      </c>
      <c r="W23" s="386">
        <v>67342</v>
      </c>
      <c r="X23" s="386">
        <v>371</v>
      </c>
      <c r="Y23" s="381">
        <f t="shared" si="0"/>
        <v>473.2142857142857</v>
      </c>
    </row>
    <row r="24" spans="1:25" s="363" customFormat="1" ht="18" customHeight="1">
      <c r="A24" s="381" t="s">
        <v>1604</v>
      </c>
      <c r="B24" s="382" t="s">
        <v>1605</v>
      </c>
      <c r="C24" s="382">
        <v>18</v>
      </c>
      <c r="D24" s="383" t="s">
        <v>704</v>
      </c>
      <c r="E24" s="384" t="s">
        <v>815</v>
      </c>
      <c r="F24" s="385" t="s">
        <v>745</v>
      </c>
      <c r="G24" s="386">
        <v>304</v>
      </c>
      <c r="H24" s="386">
        <v>238</v>
      </c>
      <c r="I24" s="386">
        <v>237</v>
      </c>
      <c r="J24" s="386">
        <v>120</v>
      </c>
      <c r="K24" s="383">
        <v>1</v>
      </c>
      <c r="L24" s="383"/>
      <c r="M24" s="383"/>
      <c r="N24" s="383"/>
      <c r="O24" s="383"/>
      <c r="P24" s="383"/>
      <c r="Q24" s="383"/>
      <c r="R24" s="383">
        <v>1</v>
      </c>
      <c r="S24" s="383"/>
      <c r="T24" s="387" t="s">
        <v>502</v>
      </c>
      <c r="U24" s="386">
        <v>2000</v>
      </c>
      <c r="V24" s="386">
        <v>33296</v>
      </c>
      <c r="W24" s="386">
        <v>19109</v>
      </c>
      <c r="X24" s="386">
        <v>126</v>
      </c>
      <c r="Y24" s="381">
        <f t="shared" si="0"/>
        <v>531.6455696202531</v>
      </c>
    </row>
    <row r="25" spans="1:25" s="363" customFormat="1" ht="18" customHeight="1">
      <c r="A25" s="381" t="s">
        <v>1604</v>
      </c>
      <c r="B25" s="382" t="s">
        <v>1605</v>
      </c>
      <c r="C25" s="382">
        <v>19</v>
      </c>
      <c r="D25" s="383" t="s">
        <v>705</v>
      </c>
      <c r="E25" s="384" t="s">
        <v>813</v>
      </c>
      <c r="F25" s="385" t="s">
        <v>747</v>
      </c>
      <c r="G25" s="386">
        <v>1557</v>
      </c>
      <c r="H25" s="386">
        <v>1043</v>
      </c>
      <c r="I25" s="386">
        <v>1043</v>
      </c>
      <c r="J25" s="386">
        <v>508</v>
      </c>
      <c r="K25" s="383"/>
      <c r="L25" s="383"/>
      <c r="M25" s="383">
        <v>1</v>
      </c>
      <c r="N25" s="383"/>
      <c r="O25" s="383"/>
      <c r="P25" s="383"/>
      <c r="Q25" s="383"/>
      <c r="R25" s="383"/>
      <c r="S25" s="383">
        <v>1</v>
      </c>
      <c r="T25" s="387" t="s">
        <v>504</v>
      </c>
      <c r="U25" s="386">
        <v>2100</v>
      </c>
      <c r="V25" s="386">
        <v>105140</v>
      </c>
      <c r="W25" s="386">
        <v>81832</v>
      </c>
      <c r="X25" s="386">
        <v>396</v>
      </c>
      <c r="Y25" s="381">
        <f t="shared" si="0"/>
        <v>379.6740172579099</v>
      </c>
    </row>
    <row r="26" spans="1:25" s="363" customFormat="1" ht="18" customHeight="1">
      <c r="A26" s="381" t="s">
        <v>1606</v>
      </c>
      <c r="B26" s="382" t="s">
        <v>1608</v>
      </c>
      <c r="C26" s="382">
        <v>20</v>
      </c>
      <c r="D26" s="383" t="s">
        <v>706</v>
      </c>
      <c r="E26" s="384" t="s">
        <v>813</v>
      </c>
      <c r="F26" s="385" t="s">
        <v>748</v>
      </c>
      <c r="G26" s="386"/>
      <c r="H26" s="386"/>
      <c r="I26" s="386">
        <v>292</v>
      </c>
      <c r="J26" s="386"/>
      <c r="K26" s="383"/>
      <c r="L26" s="383"/>
      <c r="M26" s="383">
        <v>1</v>
      </c>
      <c r="N26" s="383"/>
      <c r="O26" s="383"/>
      <c r="P26" s="383">
        <v>1</v>
      </c>
      <c r="Q26" s="383"/>
      <c r="R26" s="383"/>
      <c r="S26" s="383"/>
      <c r="T26" s="387" t="s">
        <v>504</v>
      </c>
      <c r="U26" s="386">
        <v>1000</v>
      </c>
      <c r="V26" s="386">
        <v>18683</v>
      </c>
      <c r="W26" s="386">
        <v>18683</v>
      </c>
      <c r="X26" s="386"/>
      <c r="Y26" s="381">
        <f t="shared" si="0"/>
        <v>0</v>
      </c>
    </row>
    <row r="27" spans="1:25" s="363" customFormat="1" ht="18" customHeight="1">
      <c r="A27" s="381" t="s">
        <v>1606</v>
      </c>
      <c r="B27" s="382" t="s">
        <v>1608</v>
      </c>
      <c r="C27" s="382">
        <v>21</v>
      </c>
      <c r="D27" s="383" t="s">
        <v>707</v>
      </c>
      <c r="E27" s="384" t="s">
        <v>813</v>
      </c>
      <c r="F27" s="385" t="s">
        <v>749</v>
      </c>
      <c r="G27" s="386">
        <v>4550</v>
      </c>
      <c r="H27" s="386">
        <v>3681</v>
      </c>
      <c r="I27" s="386">
        <v>3670</v>
      </c>
      <c r="J27" s="386">
        <v>1344</v>
      </c>
      <c r="K27" s="383"/>
      <c r="L27" s="383"/>
      <c r="M27" s="383">
        <v>1</v>
      </c>
      <c r="N27" s="383"/>
      <c r="O27" s="383"/>
      <c r="P27" s="383"/>
      <c r="Q27" s="383"/>
      <c r="R27" s="383">
        <v>1</v>
      </c>
      <c r="S27" s="383"/>
      <c r="T27" s="387" t="s">
        <v>504</v>
      </c>
      <c r="U27" s="386">
        <v>2620</v>
      </c>
      <c r="V27" s="386">
        <v>383445</v>
      </c>
      <c r="W27" s="386">
        <v>350288</v>
      </c>
      <c r="X27" s="386">
        <v>1753</v>
      </c>
      <c r="Y27" s="381">
        <f t="shared" si="0"/>
        <v>477.6566757493188</v>
      </c>
    </row>
    <row r="28" spans="1:25" s="363" customFormat="1" ht="18" customHeight="1">
      <c r="A28" s="381" t="s">
        <v>1606</v>
      </c>
      <c r="B28" s="382" t="s">
        <v>1608</v>
      </c>
      <c r="C28" s="382">
        <v>22</v>
      </c>
      <c r="D28" s="383" t="s">
        <v>708</v>
      </c>
      <c r="E28" s="384" t="s">
        <v>813</v>
      </c>
      <c r="F28" s="385" t="s">
        <v>745</v>
      </c>
      <c r="G28" s="386">
        <v>471</v>
      </c>
      <c r="H28" s="386">
        <v>389</v>
      </c>
      <c r="I28" s="386">
        <v>389</v>
      </c>
      <c r="J28" s="386">
        <v>150</v>
      </c>
      <c r="K28" s="383"/>
      <c r="L28" s="383"/>
      <c r="M28" s="383">
        <v>1</v>
      </c>
      <c r="N28" s="383"/>
      <c r="O28" s="383"/>
      <c r="P28" s="383"/>
      <c r="Q28" s="383"/>
      <c r="R28" s="383">
        <v>1</v>
      </c>
      <c r="S28" s="383"/>
      <c r="T28" s="387" t="s">
        <v>504</v>
      </c>
      <c r="U28" s="386">
        <v>2620</v>
      </c>
      <c r="V28" s="386">
        <v>37152</v>
      </c>
      <c r="W28" s="386">
        <v>37017</v>
      </c>
      <c r="X28" s="386">
        <v>136</v>
      </c>
      <c r="Y28" s="381">
        <f t="shared" si="0"/>
        <v>349.61439588688944</v>
      </c>
    </row>
    <row r="29" spans="1:25" s="363" customFormat="1" ht="18" customHeight="1">
      <c r="A29" s="381" t="s">
        <v>1606</v>
      </c>
      <c r="B29" s="382" t="s">
        <v>1608</v>
      </c>
      <c r="C29" s="382">
        <v>23</v>
      </c>
      <c r="D29" s="383" t="s">
        <v>709</v>
      </c>
      <c r="E29" s="384" t="s">
        <v>813</v>
      </c>
      <c r="F29" s="385" t="s">
        <v>750</v>
      </c>
      <c r="G29" s="386">
        <v>1882</v>
      </c>
      <c r="H29" s="386">
        <v>1424</v>
      </c>
      <c r="I29" s="386">
        <v>1405</v>
      </c>
      <c r="J29" s="386">
        <v>587</v>
      </c>
      <c r="K29" s="383">
        <v>1</v>
      </c>
      <c r="L29" s="383"/>
      <c r="M29" s="383"/>
      <c r="N29" s="383"/>
      <c r="O29" s="383"/>
      <c r="P29" s="383"/>
      <c r="Q29" s="383"/>
      <c r="R29" s="383">
        <v>1</v>
      </c>
      <c r="S29" s="383"/>
      <c r="T29" s="387" t="s">
        <v>504</v>
      </c>
      <c r="U29" s="386">
        <v>2620</v>
      </c>
      <c r="V29" s="386">
        <v>144081</v>
      </c>
      <c r="W29" s="386">
        <v>108776</v>
      </c>
      <c r="X29" s="386">
        <v>547</v>
      </c>
      <c r="Y29" s="381">
        <f t="shared" si="0"/>
        <v>389.3238434163701</v>
      </c>
    </row>
    <row r="30" spans="1:25" s="363" customFormat="1" ht="18" customHeight="1">
      <c r="A30" s="381" t="s">
        <v>1606</v>
      </c>
      <c r="B30" s="382" t="s">
        <v>1608</v>
      </c>
      <c r="C30" s="382">
        <v>24</v>
      </c>
      <c r="D30" s="383" t="s">
        <v>710</v>
      </c>
      <c r="E30" s="384" t="s">
        <v>813</v>
      </c>
      <c r="F30" s="385" t="s">
        <v>745</v>
      </c>
      <c r="G30" s="386">
        <v>1634</v>
      </c>
      <c r="H30" s="386">
        <v>1254</v>
      </c>
      <c r="I30" s="386">
        <v>1184</v>
      </c>
      <c r="J30" s="386">
        <v>590</v>
      </c>
      <c r="K30" s="383"/>
      <c r="L30" s="383"/>
      <c r="M30" s="383">
        <v>1</v>
      </c>
      <c r="N30" s="383"/>
      <c r="O30" s="383"/>
      <c r="P30" s="383"/>
      <c r="Q30" s="383"/>
      <c r="R30" s="383">
        <v>1</v>
      </c>
      <c r="S30" s="383"/>
      <c r="T30" s="387" t="s">
        <v>504</v>
      </c>
      <c r="U30" s="386">
        <v>2620</v>
      </c>
      <c r="V30" s="386">
        <v>137819</v>
      </c>
      <c r="W30" s="386">
        <v>109779</v>
      </c>
      <c r="X30" s="386">
        <v>633</v>
      </c>
      <c r="Y30" s="381">
        <f t="shared" si="0"/>
        <v>534.6283783783783</v>
      </c>
    </row>
    <row r="31" spans="1:25" s="363" customFormat="1" ht="18" customHeight="1">
      <c r="A31" s="381" t="s">
        <v>1606</v>
      </c>
      <c r="B31" s="382" t="s">
        <v>1608</v>
      </c>
      <c r="C31" s="382">
        <v>25</v>
      </c>
      <c r="D31" s="383" t="s">
        <v>711</v>
      </c>
      <c r="E31" s="384" t="s">
        <v>813</v>
      </c>
      <c r="F31" s="385" t="s">
        <v>751</v>
      </c>
      <c r="G31" s="386">
        <v>2789</v>
      </c>
      <c r="H31" s="386">
        <v>2198</v>
      </c>
      <c r="I31" s="386">
        <v>2180</v>
      </c>
      <c r="J31" s="386">
        <v>973</v>
      </c>
      <c r="K31" s="383"/>
      <c r="L31" s="383"/>
      <c r="M31" s="383">
        <v>2</v>
      </c>
      <c r="N31" s="383"/>
      <c r="O31" s="383"/>
      <c r="P31" s="383"/>
      <c r="Q31" s="383"/>
      <c r="R31" s="383">
        <v>1</v>
      </c>
      <c r="S31" s="383"/>
      <c r="T31" s="387" t="s">
        <v>504</v>
      </c>
      <c r="U31" s="386">
        <v>2620</v>
      </c>
      <c r="V31" s="386">
        <v>233274</v>
      </c>
      <c r="W31" s="386">
        <v>188421</v>
      </c>
      <c r="X31" s="386">
        <v>1100</v>
      </c>
      <c r="Y31" s="381">
        <f t="shared" si="0"/>
        <v>504.58715596330273</v>
      </c>
    </row>
    <row r="32" spans="1:25" s="363" customFormat="1" ht="18" customHeight="1">
      <c r="A32" s="381" t="s">
        <v>1606</v>
      </c>
      <c r="B32" s="382" t="s">
        <v>1608</v>
      </c>
      <c r="C32" s="382">
        <v>26</v>
      </c>
      <c r="D32" s="383" t="s">
        <v>712</v>
      </c>
      <c r="E32" s="384" t="s">
        <v>813</v>
      </c>
      <c r="F32" s="385" t="s">
        <v>751</v>
      </c>
      <c r="G32" s="386">
        <v>131</v>
      </c>
      <c r="H32" s="386">
        <v>91</v>
      </c>
      <c r="I32" s="386">
        <v>89</v>
      </c>
      <c r="J32" s="386">
        <v>60</v>
      </c>
      <c r="K32" s="383"/>
      <c r="L32" s="383"/>
      <c r="M32" s="383">
        <v>1</v>
      </c>
      <c r="N32" s="383"/>
      <c r="O32" s="383"/>
      <c r="P32" s="383"/>
      <c r="Q32" s="383"/>
      <c r="R32" s="383">
        <v>1</v>
      </c>
      <c r="S32" s="383"/>
      <c r="T32" s="387" t="s">
        <v>504</v>
      </c>
      <c r="U32" s="386">
        <v>2620</v>
      </c>
      <c r="V32" s="386">
        <v>7485</v>
      </c>
      <c r="W32" s="386">
        <v>6683</v>
      </c>
      <c r="X32" s="386">
        <v>32</v>
      </c>
      <c r="Y32" s="381">
        <f t="shared" si="0"/>
        <v>359.55056179775283</v>
      </c>
    </row>
    <row r="33" spans="1:25" s="363" customFormat="1" ht="18" customHeight="1">
      <c r="A33" s="381" t="s">
        <v>1606</v>
      </c>
      <c r="B33" s="382" t="s">
        <v>1608</v>
      </c>
      <c r="C33" s="382">
        <v>27</v>
      </c>
      <c r="D33" s="383" t="s">
        <v>713</v>
      </c>
      <c r="E33" s="384" t="s">
        <v>813</v>
      </c>
      <c r="F33" s="385" t="s">
        <v>752</v>
      </c>
      <c r="G33" s="386">
        <v>316</v>
      </c>
      <c r="H33" s="386">
        <v>215</v>
      </c>
      <c r="I33" s="386">
        <v>210</v>
      </c>
      <c r="J33" s="386">
        <v>99</v>
      </c>
      <c r="K33" s="383"/>
      <c r="L33" s="383"/>
      <c r="M33" s="383">
        <v>1</v>
      </c>
      <c r="N33" s="383"/>
      <c r="O33" s="383"/>
      <c r="P33" s="383"/>
      <c r="Q33" s="383"/>
      <c r="R33" s="383">
        <v>1</v>
      </c>
      <c r="S33" s="383"/>
      <c r="T33" s="387" t="s">
        <v>504</v>
      </c>
      <c r="U33" s="386">
        <v>2620</v>
      </c>
      <c r="V33" s="386">
        <v>15196</v>
      </c>
      <c r="W33" s="386">
        <v>12367</v>
      </c>
      <c r="X33" s="386">
        <v>130</v>
      </c>
      <c r="Y33" s="381">
        <f t="shared" si="0"/>
        <v>619.047619047619</v>
      </c>
    </row>
    <row r="34" spans="1:25" s="363" customFormat="1" ht="18" customHeight="1">
      <c r="A34" s="381" t="s">
        <v>1606</v>
      </c>
      <c r="B34" s="382" t="s">
        <v>1608</v>
      </c>
      <c r="C34" s="382">
        <v>28</v>
      </c>
      <c r="D34" s="383" t="s">
        <v>714</v>
      </c>
      <c r="E34" s="384" t="s">
        <v>813</v>
      </c>
      <c r="F34" s="385">
        <v>39538</v>
      </c>
      <c r="G34" s="386">
        <v>4060</v>
      </c>
      <c r="H34" s="386">
        <v>3824</v>
      </c>
      <c r="I34" s="386">
        <v>3769</v>
      </c>
      <c r="J34" s="386">
        <v>1880</v>
      </c>
      <c r="K34" s="383">
        <v>1</v>
      </c>
      <c r="L34" s="383"/>
      <c r="M34" s="383"/>
      <c r="N34" s="383"/>
      <c r="O34" s="383"/>
      <c r="P34" s="383"/>
      <c r="Q34" s="383"/>
      <c r="R34" s="383">
        <v>1</v>
      </c>
      <c r="S34" s="383"/>
      <c r="T34" s="387" t="s">
        <v>504</v>
      </c>
      <c r="U34" s="386">
        <v>1470</v>
      </c>
      <c r="V34" s="386">
        <v>481663</v>
      </c>
      <c r="W34" s="386">
        <v>419689</v>
      </c>
      <c r="X34" s="386">
        <v>1857</v>
      </c>
      <c r="Y34" s="381">
        <f t="shared" si="0"/>
        <v>492.7036349164235</v>
      </c>
    </row>
    <row r="35" spans="1:25" s="363" customFormat="1" ht="18" customHeight="1">
      <c r="A35" s="381" t="s">
        <v>1606</v>
      </c>
      <c r="B35" s="382" t="s">
        <v>1608</v>
      </c>
      <c r="C35" s="382">
        <v>29</v>
      </c>
      <c r="D35" s="383" t="s">
        <v>715</v>
      </c>
      <c r="E35" s="384" t="s">
        <v>813</v>
      </c>
      <c r="F35" s="385" t="s">
        <v>753</v>
      </c>
      <c r="G35" s="386">
        <v>161</v>
      </c>
      <c r="H35" s="386">
        <v>106</v>
      </c>
      <c r="I35" s="386">
        <v>104</v>
      </c>
      <c r="J35" s="386">
        <v>35</v>
      </c>
      <c r="K35" s="383">
        <v>1</v>
      </c>
      <c r="L35" s="383"/>
      <c r="M35" s="383"/>
      <c r="N35" s="383"/>
      <c r="O35" s="383"/>
      <c r="P35" s="383"/>
      <c r="Q35" s="383">
        <v>1</v>
      </c>
      <c r="R35" s="383"/>
      <c r="S35" s="383"/>
      <c r="T35" s="387" t="s">
        <v>504</v>
      </c>
      <c r="U35" s="386">
        <v>1470</v>
      </c>
      <c r="V35" s="386">
        <v>11783</v>
      </c>
      <c r="W35" s="386">
        <v>10911</v>
      </c>
      <c r="X35" s="386">
        <v>172</v>
      </c>
      <c r="Y35" s="381">
        <f t="shared" si="0"/>
        <v>1653.8461538461538</v>
      </c>
    </row>
    <row r="36" spans="1:25" s="363" customFormat="1" ht="18" customHeight="1">
      <c r="A36" s="381" t="s">
        <v>1606</v>
      </c>
      <c r="B36" s="382" t="s">
        <v>1608</v>
      </c>
      <c r="C36" s="382">
        <v>30</v>
      </c>
      <c r="D36" s="383" t="s">
        <v>716</v>
      </c>
      <c r="E36" s="384" t="s">
        <v>813</v>
      </c>
      <c r="F36" s="385" t="s">
        <v>754</v>
      </c>
      <c r="G36" s="386">
        <v>200</v>
      </c>
      <c r="H36" s="386">
        <v>124</v>
      </c>
      <c r="I36" s="386">
        <v>124</v>
      </c>
      <c r="J36" s="386">
        <v>96</v>
      </c>
      <c r="K36" s="383">
        <v>1</v>
      </c>
      <c r="L36" s="383"/>
      <c r="M36" s="383"/>
      <c r="N36" s="383"/>
      <c r="O36" s="383"/>
      <c r="P36" s="383"/>
      <c r="Q36" s="383">
        <v>1</v>
      </c>
      <c r="R36" s="383"/>
      <c r="S36" s="383"/>
      <c r="T36" s="387" t="s">
        <v>504</v>
      </c>
      <c r="U36" s="386">
        <v>1470</v>
      </c>
      <c r="V36" s="386">
        <v>12140</v>
      </c>
      <c r="W36" s="386">
        <v>11126</v>
      </c>
      <c r="X36" s="386">
        <v>88</v>
      </c>
      <c r="Y36" s="381">
        <f t="shared" si="0"/>
        <v>709.6774193548387</v>
      </c>
    </row>
    <row r="37" spans="1:25" s="363" customFormat="1" ht="18" customHeight="1">
      <c r="A37" s="381" t="s">
        <v>1606</v>
      </c>
      <c r="B37" s="382" t="s">
        <v>1608</v>
      </c>
      <c r="C37" s="382">
        <v>31</v>
      </c>
      <c r="D37" s="383" t="s">
        <v>717</v>
      </c>
      <c r="E37" s="384" t="s">
        <v>813</v>
      </c>
      <c r="F37" s="385" t="s">
        <v>755</v>
      </c>
      <c r="G37" s="386">
        <v>3923</v>
      </c>
      <c r="H37" s="386">
        <v>3408</v>
      </c>
      <c r="I37" s="386">
        <v>2561</v>
      </c>
      <c r="J37" s="386">
        <v>1820</v>
      </c>
      <c r="K37" s="383"/>
      <c r="L37" s="383">
        <v>1</v>
      </c>
      <c r="M37" s="383">
        <v>1</v>
      </c>
      <c r="N37" s="383"/>
      <c r="O37" s="383"/>
      <c r="P37" s="383"/>
      <c r="Q37" s="383"/>
      <c r="R37" s="383"/>
      <c r="S37" s="383">
        <v>2</v>
      </c>
      <c r="T37" s="387" t="s">
        <v>502</v>
      </c>
      <c r="U37" s="386">
        <v>1785</v>
      </c>
      <c r="V37" s="386">
        <v>326082</v>
      </c>
      <c r="W37" s="386">
        <v>183278</v>
      </c>
      <c r="X37" s="386">
        <v>1235</v>
      </c>
      <c r="Y37" s="381">
        <f t="shared" si="0"/>
        <v>482.2335025380711</v>
      </c>
    </row>
    <row r="38" spans="1:25" s="363" customFormat="1" ht="18" customHeight="1">
      <c r="A38" s="381" t="s">
        <v>1606</v>
      </c>
      <c r="B38" s="382" t="s">
        <v>1608</v>
      </c>
      <c r="C38" s="382">
        <v>32</v>
      </c>
      <c r="D38" s="389" t="s">
        <v>756</v>
      </c>
      <c r="E38" s="384" t="s">
        <v>815</v>
      </c>
      <c r="F38" s="385" t="s">
        <v>757</v>
      </c>
      <c r="G38" s="390"/>
      <c r="H38" s="390"/>
      <c r="I38" s="390">
        <v>73</v>
      </c>
      <c r="J38" s="390"/>
      <c r="K38" s="389">
        <v>1</v>
      </c>
      <c r="L38" s="389"/>
      <c r="M38" s="389"/>
      <c r="N38" s="389"/>
      <c r="O38" s="389"/>
      <c r="P38" s="389"/>
      <c r="Q38" s="389">
        <v>1</v>
      </c>
      <c r="R38" s="389"/>
      <c r="S38" s="389"/>
      <c r="T38" s="391" t="s">
        <v>504</v>
      </c>
      <c r="U38" s="390">
        <v>1575</v>
      </c>
      <c r="V38" s="390">
        <v>7748</v>
      </c>
      <c r="W38" s="390">
        <v>7469</v>
      </c>
      <c r="X38" s="390">
        <v>27</v>
      </c>
      <c r="Y38" s="381">
        <f t="shared" si="0"/>
        <v>369.86301369863014</v>
      </c>
    </row>
    <row r="39" spans="1:25" s="363" customFormat="1" ht="18" customHeight="1">
      <c r="A39" s="381" t="s">
        <v>1606</v>
      </c>
      <c r="B39" s="382" t="s">
        <v>1607</v>
      </c>
      <c r="C39" s="382">
        <v>33</v>
      </c>
      <c r="D39" s="383" t="s">
        <v>718</v>
      </c>
      <c r="E39" s="384" t="s">
        <v>815</v>
      </c>
      <c r="F39" s="385" t="s">
        <v>740</v>
      </c>
      <c r="G39" s="386">
        <v>4815</v>
      </c>
      <c r="H39" s="386">
        <v>4005</v>
      </c>
      <c r="I39" s="386">
        <v>4003</v>
      </c>
      <c r="J39" s="386">
        <v>1950</v>
      </c>
      <c r="K39" s="383"/>
      <c r="L39" s="383">
        <v>3</v>
      </c>
      <c r="M39" s="383"/>
      <c r="N39" s="383"/>
      <c r="O39" s="383"/>
      <c r="P39" s="383"/>
      <c r="Q39" s="383"/>
      <c r="R39" s="383"/>
      <c r="S39" s="383"/>
      <c r="T39" s="387" t="s">
        <v>504</v>
      </c>
      <c r="U39" s="386">
        <v>2100</v>
      </c>
      <c r="V39" s="386">
        <v>482298</v>
      </c>
      <c r="W39" s="386">
        <v>480352</v>
      </c>
      <c r="X39" s="386">
        <v>1908</v>
      </c>
      <c r="Y39" s="381">
        <f t="shared" si="0"/>
        <v>476.64251811141645</v>
      </c>
    </row>
    <row r="40" spans="1:25" s="363" customFormat="1" ht="18" customHeight="1">
      <c r="A40" s="381" t="s">
        <v>1606</v>
      </c>
      <c r="B40" s="382" t="s">
        <v>1608</v>
      </c>
      <c r="C40" s="382">
        <v>34</v>
      </c>
      <c r="D40" s="383" t="s">
        <v>719</v>
      </c>
      <c r="E40" s="384" t="s">
        <v>815</v>
      </c>
      <c r="F40" s="385" t="s">
        <v>758</v>
      </c>
      <c r="G40" s="386">
        <v>4559</v>
      </c>
      <c r="H40" s="386">
        <v>3789</v>
      </c>
      <c r="I40" s="386">
        <v>3789</v>
      </c>
      <c r="J40" s="386">
        <v>1167</v>
      </c>
      <c r="K40" s="383"/>
      <c r="L40" s="383">
        <v>3</v>
      </c>
      <c r="M40" s="383"/>
      <c r="N40" s="383"/>
      <c r="O40" s="383"/>
      <c r="P40" s="383"/>
      <c r="Q40" s="383"/>
      <c r="R40" s="383"/>
      <c r="S40" s="383"/>
      <c r="T40" s="387" t="s">
        <v>504</v>
      </c>
      <c r="U40" s="386">
        <v>2100</v>
      </c>
      <c r="V40" s="386">
        <v>341511</v>
      </c>
      <c r="W40" s="386">
        <v>339769</v>
      </c>
      <c r="X40" s="386">
        <v>1385</v>
      </c>
      <c r="Y40" s="381">
        <f t="shared" si="0"/>
        <v>365.5318025864344</v>
      </c>
    </row>
    <row r="41" spans="1:25" s="363" customFormat="1" ht="18" customHeight="1">
      <c r="A41" s="381" t="s">
        <v>1606</v>
      </c>
      <c r="B41" s="382" t="s">
        <v>1608</v>
      </c>
      <c r="C41" s="382">
        <v>35</v>
      </c>
      <c r="D41" s="383" t="s">
        <v>720</v>
      </c>
      <c r="E41" s="384" t="s">
        <v>815</v>
      </c>
      <c r="F41" s="385" t="s">
        <v>759</v>
      </c>
      <c r="G41" s="386">
        <v>136</v>
      </c>
      <c r="H41" s="386">
        <v>113</v>
      </c>
      <c r="I41" s="386">
        <v>113</v>
      </c>
      <c r="J41" s="386">
        <v>66</v>
      </c>
      <c r="K41" s="383"/>
      <c r="L41" s="383"/>
      <c r="M41" s="383">
        <v>1</v>
      </c>
      <c r="N41" s="383"/>
      <c r="O41" s="383"/>
      <c r="P41" s="383"/>
      <c r="Q41" s="383"/>
      <c r="R41" s="383"/>
      <c r="S41" s="383">
        <v>1</v>
      </c>
      <c r="T41" s="387" t="s">
        <v>504</v>
      </c>
      <c r="U41" s="386">
        <v>2100</v>
      </c>
      <c r="V41" s="386">
        <v>10919</v>
      </c>
      <c r="W41" s="386">
        <v>9153</v>
      </c>
      <c r="X41" s="386">
        <v>40</v>
      </c>
      <c r="Y41" s="381">
        <f t="shared" si="0"/>
        <v>353.98230088495575</v>
      </c>
    </row>
    <row r="42" spans="1:25" s="363" customFormat="1" ht="18" customHeight="1">
      <c r="A42" s="381" t="s">
        <v>1606</v>
      </c>
      <c r="B42" s="382" t="s">
        <v>1608</v>
      </c>
      <c r="C42" s="382">
        <v>36</v>
      </c>
      <c r="D42" s="383" t="s">
        <v>721</v>
      </c>
      <c r="E42" s="384" t="s">
        <v>815</v>
      </c>
      <c r="F42" s="385" t="s">
        <v>760</v>
      </c>
      <c r="G42" s="386">
        <v>3156</v>
      </c>
      <c r="H42" s="386">
        <v>2623</v>
      </c>
      <c r="I42" s="386">
        <v>2623</v>
      </c>
      <c r="J42" s="386">
        <v>2276</v>
      </c>
      <c r="K42" s="383"/>
      <c r="L42" s="383">
        <v>1</v>
      </c>
      <c r="M42" s="383"/>
      <c r="N42" s="383"/>
      <c r="O42" s="383"/>
      <c r="P42" s="383"/>
      <c r="Q42" s="383"/>
      <c r="R42" s="383">
        <v>1</v>
      </c>
      <c r="S42" s="383"/>
      <c r="T42" s="387" t="s">
        <v>504</v>
      </c>
      <c r="U42" s="386">
        <v>2100</v>
      </c>
      <c r="V42" s="386">
        <v>465372</v>
      </c>
      <c r="W42" s="386">
        <v>421471</v>
      </c>
      <c r="X42" s="386">
        <v>1875</v>
      </c>
      <c r="Y42" s="381">
        <f t="shared" si="0"/>
        <v>714.830346930995</v>
      </c>
    </row>
    <row r="43" spans="1:25" s="363" customFormat="1" ht="18" customHeight="1">
      <c r="A43" s="381" t="s">
        <v>1606</v>
      </c>
      <c r="B43" s="382" t="s">
        <v>1608</v>
      </c>
      <c r="C43" s="382">
        <v>37</v>
      </c>
      <c r="D43" s="383" t="s">
        <v>722</v>
      </c>
      <c r="E43" s="384" t="s">
        <v>815</v>
      </c>
      <c r="F43" s="385" t="s">
        <v>755</v>
      </c>
      <c r="G43" s="386">
        <v>1455</v>
      </c>
      <c r="H43" s="386">
        <v>1209</v>
      </c>
      <c r="I43" s="386">
        <v>1209</v>
      </c>
      <c r="J43" s="386">
        <v>728</v>
      </c>
      <c r="K43" s="383"/>
      <c r="L43" s="383">
        <v>1</v>
      </c>
      <c r="M43" s="383"/>
      <c r="N43" s="383"/>
      <c r="O43" s="383"/>
      <c r="P43" s="383"/>
      <c r="Q43" s="383"/>
      <c r="R43" s="383">
        <v>1</v>
      </c>
      <c r="S43" s="383"/>
      <c r="T43" s="387" t="s">
        <v>504</v>
      </c>
      <c r="U43" s="386">
        <v>2100</v>
      </c>
      <c r="V43" s="386">
        <v>146501</v>
      </c>
      <c r="W43" s="386">
        <v>123558</v>
      </c>
      <c r="X43" s="386">
        <v>571</v>
      </c>
      <c r="Y43" s="381">
        <f t="shared" si="0"/>
        <v>472.29114971050456</v>
      </c>
    </row>
    <row r="44" spans="1:25" s="363" customFormat="1" ht="18" customHeight="1">
      <c r="A44" s="381" t="s">
        <v>1606</v>
      </c>
      <c r="B44" s="382" t="s">
        <v>1608</v>
      </c>
      <c r="C44" s="382">
        <v>38</v>
      </c>
      <c r="D44" s="383" t="s">
        <v>723</v>
      </c>
      <c r="E44" s="384" t="s">
        <v>815</v>
      </c>
      <c r="F44" s="385" t="s">
        <v>743</v>
      </c>
      <c r="G44" s="386">
        <v>3456</v>
      </c>
      <c r="H44" s="386">
        <v>2872</v>
      </c>
      <c r="I44" s="386">
        <v>2872</v>
      </c>
      <c r="J44" s="386">
        <v>1700</v>
      </c>
      <c r="K44" s="383"/>
      <c r="L44" s="383"/>
      <c r="M44" s="383">
        <v>2</v>
      </c>
      <c r="N44" s="383"/>
      <c r="O44" s="383"/>
      <c r="P44" s="383"/>
      <c r="Q44" s="383"/>
      <c r="R44" s="383"/>
      <c r="S44" s="383">
        <v>2</v>
      </c>
      <c r="T44" s="387" t="s">
        <v>504</v>
      </c>
      <c r="U44" s="386">
        <v>2100</v>
      </c>
      <c r="V44" s="386">
        <v>470906</v>
      </c>
      <c r="W44" s="386">
        <v>344759</v>
      </c>
      <c r="X44" s="386">
        <v>1514</v>
      </c>
      <c r="Y44" s="381">
        <f t="shared" si="0"/>
        <v>527.158774373259</v>
      </c>
    </row>
    <row r="45" spans="1:25" s="363" customFormat="1" ht="18" customHeight="1">
      <c r="A45" s="381" t="s">
        <v>1606</v>
      </c>
      <c r="B45" s="382" t="s">
        <v>1608</v>
      </c>
      <c r="C45" s="382">
        <v>39</v>
      </c>
      <c r="D45" s="383" t="s">
        <v>724</v>
      </c>
      <c r="E45" s="384" t="s">
        <v>813</v>
      </c>
      <c r="F45" s="385" t="s">
        <v>761</v>
      </c>
      <c r="G45" s="386">
        <v>4130</v>
      </c>
      <c r="H45" s="386">
        <v>2917</v>
      </c>
      <c r="I45" s="386">
        <v>2917</v>
      </c>
      <c r="J45" s="386">
        <v>3960</v>
      </c>
      <c r="K45" s="383"/>
      <c r="L45" s="383">
        <v>1</v>
      </c>
      <c r="M45" s="383">
        <v>2</v>
      </c>
      <c r="N45" s="383"/>
      <c r="O45" s="383"/>
      <c r="P45" s="383"/>
      <c r="Q45" s="383"/>
      <c r="R45" s="383">
        <v>1</v>
      </c>
      <c r="S45" s="383"/>
      <c r="T45" s="387" t="s">
        <v>504</v>
      </c>
      <c r="U45" s="386">
        <v>1155</v>
      </c>
      <c r="V45" s="386">
        <v>521664</v>
      </c>
      <c r="W45" s="386">
        <v>495572</v>
      </c>
      <c r="X45" s="386">
        <v>2003</v>
      </c>
      <c r="Y45" s="381">
        <f t="shared" si="0"/>
        <v>686.6643812135756</v>
      </c>
    </row>
    <row r="46" spans="1:25" s="363" customFormat="1" ht="18" customHeight="1">
      <c r="A46" s="381" t="s">
        <v>1606</v>
      </c>
      <c r="B46" s="382" t="s">
        <v>1608</v>
      </c>
      <c r="C46" s="382">
        <v>40</v>
      </c>
      <c r="D46" s="383" t="s">
        <v>725</v>
      </c>
      <c r="E46" s="384" t="s">
        <v>813</v>
      </c>
      <c r="F46" s="385" t="s">
        <v>743</v>
      </c>
      <c r="G46" s="386">
        <v>1340</v>
      </c>
      <c r="H46" s="386">
        <v>1204</v>
      </c>
      <c r="I46" s="386">
        <v>1204</v>
      </c>
      <c r="J46" s="386">
        <v>510</v>
      </c>
      <c r="K46" s="383"/>
      <c r="L46" s="383"/>
      <c r="M46" s="383">
        <v>1</v>
      </c>
      <c r="N46" s="383"/>
      <c r="O46" s="383"/>
      <c r="P46" s="383"/>
      <c r="Q46" s="383"/>
      <c r="R46" s="383"/>
      <c r="S46" s="383">
        <v>1</v>
      </c>
      <c r="T46" s="387" t="s">
        <v>504</v>
      </c>
      <c r="U46" s="386">
        <v>1155</v>
      </c>
      <c r="V46" s="386">
        <v>125645</v>
      </c>
      <c r="W46" s="386">
        <v>104904</v>
      </c>
      <c r="X46" s="386">
        <v>480</v>
      </c>
      <c r="Y46" s="381">
        <f t="shared" si="0"/>
        <v>398.67109634551497</v>
      </c>
    </row>
    <row r="47" spans="1:25" s="363" customFormat="1" ht="18" customHeight="1">
      <c r="A47" s="381" t="s">
        <v>1609</v>
      </c>
      <c r="B47" s="382" t="s">
        <v>1610</v>
      </c>
      <c r="C47" s="382">
        <v>41</v>
      </c>
      <c r="D47" s="383" t="s">
        <v>726</v>
      </c>
      <c r="E47" s="384" t="s">
        <v>813</v>
      </c>
      <c r="F47" s="385" t="s">
        <v>762</v>
      </c>
      <c r="G47" s="386">
        <v>300</v>
      </c>
      <c r="H47" s="386">
        <v>125</v>
      </c>
      <c r="I47" s="386">
        <v>125</v>
      </c>
      <c r="J47" s="386">
        <v>45</v>
      </c>
      <c r="K47" s="383">
        <v>1</v>
      </c>
      <c r="L47" s="383"/>
      <c r="M47" s="383"/>
      <c r="N47" s="383"/>
      <c r="O47" s="383"/>
      <c r="P47" s="383">
        <v>1</v>
      </c>
      <c r="Q47" s="383"/>
      <c r="R47" s="383"/>
      <c r="S47" s="383"/>
      <c r="T47" s="387" t="s">
        <v>504</v>
      </c>
      <c r="U47" s="386">
        <v>1155</v>
      </c>
      <c r="V47" s="386">
        <v>13809</v>
      </c>
      <c r="W47" s="386">
        <v>11015</v>
      </c>
      <c r="X47" s="386">
        <v>53</v>
      </c>
      <c r="Y47" s="381">
        <f t="shared" si="0"/>
        <v>424</v>
      </c>
    </row>
    <row r="48" spans="1:25" s="363" customFormat="1" ht="18" customHeight="1">
      <c r="A48" s="381" t="s">
        <v>1609</v>
      </c>
      <c r="B48" s="382" t="s">
        <v>1610</v>
      </c>
      <c r="C48" s="382">
        <v>42</v>
      </c>
      <c r="D48" s="383" t="s">
        <v>727</v>
      </c>
      <c r="E48" s="384" t="s">
        <v>813</v>
      </c>
      <c r="F48" s="385" t="s">
        <v>763</v>
      </c>
      <c r="G48" s="386">
        <v>400</v>
      </c>
      <c r="H48" s="386">
        <v>286</v>
      </c>
      <c r="I48" s="386">
        <v>286</v>
      </c>
      <c r="J48" s="386">
        <v>140</v>
      </c>
      <c r="K48" s="383"/>
      <c r="L48" s="383"/>
      <c r="M48" s="383">
        <v>1</v>
      </c>
      <c r="N48" s="383"/>
      <c r="O48" s="383"/>
      <c r="P48" s="383">
        <v>1</v>
      </c>
      <c r="Q48" s="383"/>
      <c r="R48" s="383"/>
      <c r="S48" s="383"/>
      <c r="T48" s="387" t="s">
        <v>504</v>
      </c>
      <c r="U48" s="386">
        <v>1155</v>
      </c>
      <c r="V48" s="386">
        <v>26116</v>
      </c>
      <c r="W48" s="386">
        <v>22470</v>
      </c>
      <c r="X48" s="386">
        <v>90</v>
      </c>
      <c r="Y48" s="381">
        <f t="shared" si="0"/>
        <v>314.68531468531467</v>
      </c>
    </row>
    <row r="49" spans="1:25" s="363" customFormat="1" ht="18" customHeight="1">
      <c r="A49" s="381" t="s">
        <v>1609</v>
      </c>
      <c r="B49" s="382" t="s">
        <v>1610</v>
      </c>
      <c r="C49" s="382">
        <v>43</v>
      </c>
      <c r="D49" s="383" t="s">
        <v>728</v>
      </c>
      <c r="E49" s="384" t="s">
        <v>813</v>
      </c>
      <c r="F49" s="385">
        <v>39174</v>
      </c>
      <c r="G49" s="386">
        <v>4100</v>
      </c>
      <c r="H49" s="386">
        <v>3749</v>
      </c>
      <c r="I49" s="386">
        <v>3749</v>
      </c>
      <c r="J49" s="386">
        <v>3630</v>
      </c>
      <c r="K49" s="383"/>
      <c r="L49" s="383"/>
      <c r="M49" s="383">
        <v>2</v>
      </c>
      <c r="N49" s="383"/>
      <c r="O49" s="383"/>
      <c r="P49" s="383">
        <v>1</v>
      </c>
      <c r="Q49" s="383"/>
      <c r="R49" s="383"/>
      <c r="S49" s="383"/>
      <c r="T49" s="387" t="s">
        <v>504</v>
      </c>
      <c r="U49" s="386">
        <v>1155</v>
      </c>
      <c r="V49" s="386">
        <v>594488</v>
      </c>
      <c r="W49" s="386">
        <v>496492</v>
      </c>
      <c r="X49" s="386">
        <v>2264</v>
      </c>
      <c r="Y49" s="381">
        <f t="shared" si="0"/>
        <v>603.8943718324887</v>
      </c>
    </row>
    <row r="50" spans="1:25" s="363" customFormat="1" ht="18" customHeight="1">
      <c r="A50" s="381" t="s">
        <v>1609</v>
      </c>
      <c r="B50" s="382" t="s">
        <v>1610</v>
      </c>
      <c r="C50" s="382">
        <v>44</v>
      </c>
      <c r="D50" s="383" t="s">
        <v>729</v>
      </c>
      <c r="E50" s="384" t="s">
        <v>813</v>
      </c>
      <c r="F50" s="385" t="s">
        <v>752</v>
      </c>
      <c r="G50" s="386">
        <v>900</v>
      </c>
      <c r="H50" s="386">
        <v>785</v>
      </c>
      <c r="I50" s="386">
        <v>785</v>
      </c>
      <c r="J50" s="386">
        <v>340</v>
      </c>
      <c r="K50" s="383"/>
      <c r="L50" s="383"/>
      <c r="M50" s="383">
        <v>1</v>
      </c>
      <c r="N50" s="383"/>
      <c r="O50" s="383"/>
      <c r="P50" s="383"/>
      <c r="Q50" s="383"/>
      <c r="R50" s="383">
        <v>1</v>
      </c>
      <c r="S50" s="383"/>
      <c r="T50" s="387" t="s">
        <v>504</v>
      </c>
      <c r="U50" s="386">
        <v>1155</v>
      </c>
      <c r="V50" s="386">
        <v>80897</v>
      </c>
      <c r="W50" s="386">
        <v>75528</v>
      </c>
      <c r="X50" s="386">
        <v>380</v>
      </c>
      <c r="Y50" s="381">
        <f t="shared" si="0"/>
        <v>484.07643312101914</v>
      </c>
    </row>
    <row r="51" spans="1:25" s="363" customFormat="1" ht="18" customHeight="1">
      <c r="A51" s="381" t="s">
        <v>1609</v>
      </c>
      <c r="B51" s="382" t="s">
        <v>1610</v>
      </c>
      <c r="C51" s="382">
        <v>45</v>
      </c>
      <c r="D51" s="383" t="s">
        <v>816</v>
      </c>
      <c r="E51" s="384" t="s">
        <v>813</v>
      </c>
      <c r="F51" s="385" t="s">
        <v>760</v>
      </c>
      <c r="G51" s="386">
        <v>550</v>
      </c>
      <c r="H51" s="386">
        <v>411</v>
      </c>
      <c r="I51" s="386">
        <v>411</v>
      </c>
      <c r="J51" s="386">
        <v>196</v>
      </c>
      <c r="K51" s="383"/>
      <c r="L51" s="383"/>
      <c r="M51" s="383">
        <v>1</v>
      </c>
      <c r="N51" s="383"/>
      <c r="O51" s="383"/>
      <c r="P51" s="383">
        <v>1</v>
      </c>
      <c r="Q51" s="383"/>
      <c r="R51" s="383"/>
      <c r="S51" s="383"/>
      <c r="T51" s="387" t="s">
        <v>504</v>
      </c>
      <c r="U51" s="386">
        <v>1155</v>
      </c>
      <c r="V51" s="386">
        <v>50347</v>
      </c>
      <c r="W51" s="386">
        <v>44776</v>
      </c>
      <c r="X51" s="386">
        <v>211</v>
      </c>
      <c r="Y51" s="381">
        <f t="shared" si="0"/>
        <v>513.3819951338199</v>
      </c>
    </row>
    <row r="52" spans="1:25" s="363" customFormat="1" ht="18" customHeight="1">
      <c r="A52" s="381" t="s">
        <v>1609</v>
      </c>
      <c r="B52" s="382" t="s">
        <v>1610</v>
      </c>
      <c r="C52" s="382">
        <v>46</v>
      </c>
      <c r="D52" s="383" t="s">
        <v>817</v>
      </c>
      <c r="E52" s="384" t="s">
        <v>813</v>
      </c>
      <c r="F52" s="385" t="s">
        <v>764</v>
      </c>
      <c r="G52" s="386">
        <v>280</v>
      </c>
      <c r="H52" s="386">
        <v>181</v>
      </c>
      <c r="I52" s="386">
        <v>181</v>
      </c>
      <c r="J52" s="386">
        <v>191</v>
      </c>
      <c r="K52" s="383">
        <v>1</v>
      </c>
      <c r="L52" s="383"/>
      <c r="M52" s="383"/>
      <c r="N52" s="383"/>
      <c r="O52" s="383"/>
      <c r="P52" s="383"/>
      <c r="Q52" s="383">
        <v>1</v>
      </c>
      <c r="R52" s="383"/>
      <c r="S52" s="383"/>
      <c r="T52" s="387" t="s">
        <v>504</v>
      </c>
      <c r="U52" s="386">
        <v>1155</v>
      </c>
      <c r="V52" s="386">
        <v>19994</v>
      </c>
      <c r="W52" s="386">
        <v>18965</v>
      </c>
      <c r="X52" s="386">
        <v>83</v>
      </c>
      <c r="Y52" s="381">
        <f t="shared" si="0"/>
        <v>458.56353591160223</v>
      </c>
    </row>
    <row r="53" spans="1:25" s="363" customFormat="1" ht="18" customHeight="1">
      <c r="A53" s="381" t="s">
        <v>1609</v>
      </c>
      <c r="B53" s="382" t="s">
        <v>1610</v>
      </c>
      <c r="C53" s="382">
        <v>47</v>
      </c>
      <c r="D53" s="383" t="s">
        <v>818</v>
      </c>
      <c r="E53" s="384" t="s">
        <v>813</v>
      </c>
      <c r="F53" s="385" t="s">
        <v>765</v>
      </c>
      <c r="G53" s="386">
        <v>2360</v>
      </c>
      <c r="H53" s="386">
        <v>2002</v>
      </c>
      <c r="I53" s="386">
        <v>2002</v>
      </c>
      <c r="J53" s="386">
        <v>3000</v>
      </c>
      <c r="K53" s="383"/>
      <c r="L53" s="383"/>
      <c r="M53" s="383"/>
      <c r="N53" s="383"/>
      <c r="O53" s="383">
        <v>1</v>
      </c>
      <c r="P53" s="383"/>
      <c r="Q53" s="383"/>
      <c r="R53" s="383">
        <v>1</v>
      </c>
      <c r="S53" s="383"/>
      <c r="T53" s="387" t="s">
        <v>504</v>
      </c>
      <c r="U53" s="386">
        <v>1155</v>
      </c>
      <c r="V53" s="386">
        <v>502110</v>
      </c>
      <c r="W53" s="386">
        <v>301452</v>
      </c>
      <c r="X53" s="386">
        <v>2087</v>
      </c>
      <c r="Y53" s="381">
        <f t="shared" si="0"/>
        <v>1042.4575424575426</v>
      </c>
    </row>
    <row r="54" spans="1:25" s="363" customFormat="1" ht="18" customHeight="1">
      <c r="A54" s="381" t="s">
        <v>1609</v>
      </c>
      <c r="B54" s="382" t="s">
        <v>1610</v>
      </c>
      <c r="C54" s="382">
        <v>48</v>
      </c>
      <c r="D54" s="383" t="s">
        <v>819</v>
      </c>
      <c r="E54" s="384" t="s">
        <v>813</v>
      </c>
      <c r="F54" s="385" t="s">
        <v>742</v>
      </c>
      <c r="G54" s="386">
        <v>580</v>
      </c>
      <c r="H54" s="386">
        <v>386</v>
      </c>
      <c r="I54" s="386">
        <v>386</v>
      </c>
      <c r="J54" s="386">
        <v>160</v>
      </c>
      <c r="K54" s="383"/>
      <c r="L54" s="383"/>
      <c r="M54" s="383">
        <v>1</v>
      </c>
      <c r="N54" s="383"/>
      <c r="O54" s="383"/>
      <c r="P54" s="383">
        <v>1</v>
      </c>
      <c r="Q54" s="383"/>
      <c r="R54" s="383"/>
      <c r="S54" s="383"/>
      <c r="T54" s="387" t="s">
        <v>504</v>
      </c>
      <c r="U54" s="386">
        <v>1155</v>
      </c>
      <c r="V54" s="386">
        <v>49263</v>
      </c>
      <c r="W54" s="386">
        <v>35563</v>
      </c>
      <c r="X54" s="386">
        <v>198</v>
      </c>
      <c r="Y54" s="381">
        <f t="shared" si="0"/>
        <v>512.9533678756477</v>
      </c>
    </row>
    <row r="55" spans="1:25" s="363" customFormat="1" ht="18" customHeight="1">
      <c r="A55" s="381" t="s">
        <v>1609</v>
      </c>
      <c r="B55" s="382" t="s">
        <v>1610</v>
      </c>
      <c r="C55" s="382">
        <v>49</v>
      </c>
      <c r="D55" s="383" t="s">
        <v>820</v>
      </c>
      <c r="E55" s="384" t="s">
        <v>813</v>
      </c>
      <c r="F55" s="385" t="s">
        <v>766</v>
      </c>
      <c r="G55" s="386">
        <v>611</v>
      </c>
      <c r="H55" s="386">
        <v>464</v>
      </c>
      <c r="I55" s="386">
        <v>464</v>
      </c>
      <c r="J55" s="386">
        <v>217</v>
      </c>
      <c r="K55" s="383"/>
      <c r="L55" s="383"/>
      <c r="M55" s="383">
        <v>1</v>
      </c>
      <c r="N55" s="383"/>
      <c r="O55" s="383"/>
      <c r="P55" s="383">
        <v>1</v>
      </c>
      <c r="Q55" s="383"/>
      <c r="R55" s="383"/>
      <c r="S55" s="383"/>
      <c r="T55" s="387" t="s">
        <v>504</v>
      </c>
      <c r="U55" s="386">
        <v>1155</v>
      </c>
      <c r="V55" s="386">
        <v>65029</v>
      </c>
      <c r="W55" s="386">
        <v>49552</v>
      </c>
      <c r="X55" s="386">
        <v>396</v>
      </c>
      <c r="Y55" s="381">
        <f t="shared" si="0"/>
        <v>853.448275862069</v>
      </c>
    </row>
    <row r="56" spans="1:25" s="363" customFormat="1" ht="18" customHeight="1">
      <c r="A56" s="381" t="s">
        <v>1609</v>
      </c>
      <c r="B56" s="382" t="s">
        <v>1610</v>
      </c>
      <c r="C56" s="382">
        <v>50</v>
      </c>
      <c r="D56" s="383" t="s">
        <v>821</v>
      </c>
      <c r="E56" s="384" t="s">
        <v>813</v>
      </c>
      <c r="F56" s="385" t="s">
        <v>767</v>
      </c>
      <c r="G56" s="386">
        <v>995</v>
      </c>
      <c r="H56" s="386">
        <v>832</v>
      </c>
      <c r="I56" s="386">
        <v>832</v>
      </c>
      <c r="J56" s="386">
        <v>316</v>
      </c>
      <c r="K56" s="383"/>
      <c r="L56" s="383"/>
      <c r="M56" s="383">
        <v>1</v>
      </c>
      <c r="N56" s="383"/>
      <c r="O56" s="383"/>
      <c r="P56" s="383">
        <v>1</v>
      </c>
      <c r="Q56" s="383"/>
      <c r="R56" s="383"/>
      <c r="S56" s="383"/>
      <c r="T56" s="387" t="s">
        <v>504</v>
      </c>
      <c r="U56" s="386">
        <v>1155</v>
      </c>
      <c r="V56" s="386">
        <v>110014</v>
      </c>
      <c r="W56" s="386">
        <v>84309</v>
      </c>
      <c r="X56" s="386">
        <v>306</v>
      </c>
      <c r="Y56" s="381">
        <f t="shared" si="0"/>
        <v>367.78846153846155</v>
      </c>
    </row>
    <row r="57" spans="1:25" s="363" customFormat="1" ht="18" customHeight="1">
      <c r="A57" s="381" t="s">
        <v>1609</v>
      </c>
      <c r="B57" s="382" t="s">
        <v>1610</v>
      </c>
      <c r="C57" s="382">
        <v>51</v>
      </c>
      <c r="D57" s="383" t="s">
        <v>822</v>
      </c>
      <c r="E57" s="384" t="s">
        <v>813</v>
      </c>
      <c r="F57" s="385" t="s">
        <v>768</v>
      </c>
      <c r="G57" s="386">
        <v>4427</v>
      </c>
      <c r="H57" s="386">
        <v>3722</v>
      </c>
      <c r="I57" s="386">
        <v>3722</v>
      </c>
      <c r="J57" s="386">
        <v>1739</v>
      </c>
      <c r="K57" s="383">
        <v>2</v>
      </c>
      <c r="L57" s="383">
        <v>1</v>
      </c>
      <c r="M57" s="383">
        <v>3</v>
      </c>
      <c r="N57" s="383"/>
      <c r="O57" s="383"/>
      <c r="P57" s="383">
        <v>3</v>
      </c>
      <c r="Q57" s="383">
        <v>1</v>
      </c>
      <c r="R57" s="383">
        <v>1</v>
      </c>
      <c r="S57" s="383"/>
      <c r="T57" s="387" t="s">
        <v>504</v>
      </c>
      <c r="U57" s="386">
        <v>1155</v>
      </c>
      <c r="V57" s="386">
        <v>457998</v>
      </c>
      <c r="W57" s="386">
        <v>342240</v>
      </c>
      <c r="X57" s="386">
        <v>1991</v>
      </c>
      <c r="Y57" s="381">
        <f t="shared" si="0"/>
        <v>534.9274583557227</v>
      </c>
    </row>
    <row r="58" spans="1:25" s="363" customFormat="1" ht="18" customHeight="1">
      <c r="A58" s="381" t="s">
        <v>1609</v>
      </c>
      <c r="B58" s="382" t="s">
        <v>1610</v>
      </c>
      <c r="C58" s="382">
        <v>52</v>
      </c>
      <c r="D58" s="383" t="s">
        <v>823</v>
      </c>
      <c r="E58" s="384" t="s">
        <v>813</v>
      </c>
      <c r="F58" s="385" t="s">
        <v>769</v>
      </c>
      <c r="G58" s="386">
        <v>137</v>
      </c>
      <c r="H58" s="386">
        <v>114</v>
      </c>
      <c r="I58" s="386">
        <v>114</v>
      </c>
      <c r="J58" s="386">
        <v>71</v>
      </c>
      <c r="K58" s="383">
        <v>1</v>
      </c>
      <c r="L58" s="383"/>
      <c r="M58" s="383"/>
      <c r="N58" s="383"/>
      <c r="O58" s="383"/>
      <c r="P58" s="383"/>
      <c r="Q58" s="383">
        <v>1</v>
      </c>
      <c r="R58" s="383"/>
      <c r="S58" s="383"/>
      <c r="T58" s="387" t="s">
        <v>504</v>
      </c>
      <c r="U58" s="386">
        <v>1155</v>
      </c>
      <c r="V58" s="386">
        <v>13181</v>
      </c>
      <c r="W58" s="386">
        <v>13056</v>
      </c>
      <c r="X58" s="386">
        <v>82</v>
      </c>
      <c r="Y58" s="381">
        <f t="shared" si="0"/>
        <v>719.2982456140351</v>
      </c>
    </row>
    <row r="59" spans="1:25" s="363" customFormat="1" ht="18" customHeight="1">
      <c r="A59" s="381" t="s">
        <v>1609</v>
      </c>
      <c r="B59" s="382" t="s">
        <v>1610</v>
      </c>
      <c r="C59" s="382">
        <v>53</v>
      </c>
      <c r="D59" s="383" t="s">
        <v>824</v>
      </c>
      <c r="E59" s="384" t="s">
        <v>813</v>
      </c>
      <c r="F59" s="385" t="s">
        <v>770</v>
      </c>
      <c r="G59" s="386">
        <v>1273</v>
      </c>
      <c r="H59" s="386">
        <v>992</v>
      </c>
      <c r="I59" s="386">
        <v>992</v>
      </c>
      <c r="J59" s="386">
        <v>415</v>
      </c>
      <c r="K59" s="383">
        <v>3</v>
      </c>
      <c r="L59" s="383"/>
      <c r="M59" s="383">
        <v>2</v>
      </c>
      <c r="N59" s="383"/>
      <c r="O59" s="383"/>
      <c r="P59" s="383">
        <v>2</v>
      </c>
      <c r="Q59" s="383"/>
      <c r="R59" s="383">
        <v>1</v>
      </c>
      <c r="S59" s="383">
        <v>1</v>
      </c>
      <c r="T59" s="387" t="s">
        <v>504</v>
      </c>
      <c r="U59" s="386">
        <v>1155</v>
      </c>
      <c r="V59" s="386">
        <v>111935</v>
      </c>
      <c r="W59" s="386">
        <v>99151</v>
      </c>
      <c r="X59" s="386">
        <v>1050</v>
      </c>
      <c r="Y59" s="381">
        <f t="shared" si="0"/>
        <v>1058.467741935484</v>
      </c>
    </row>
    <row r="60" spans="1:25" s="363" customFormat="1" ht="18" customHeight="1">
      <c r="A60" s="381" t="s">
        <v>1609</v>
      </c>
      <c r="B60" s="382" t="s">
        <v>1610</v>
      </c>
      <c r="C60" s="382">
        <v>54</v>
      </c>
      <c r="D60" s="383" t="s">
        <v>825</v>
      </c>
      <c r="E60" s="384" t="s">
        <v>813</v>
      </c>
      <c r="F60" s="385" t="s">
        <v>752</v>
      </c>
      <c r="G60" s="386">
        <v>866</v>
      </c>
      <c r="H60" s="386">
        <v>585</v>
      </c>
      <c r="I60" s="386">
        <v>585</v>
      </c>
      <c r="J60" s="386">
        <v>260</v>
      </c>
      <c r="K60" s="383"/>
      <c r="L60" s="383"/>
      <c r="M60" s="383">
        <v>1</v>
      </c>
      <c r="N60" s="383"/>
      <c r="O60" s="383"/>
      <c r="P60" s="383">
        <v>1</v>
      </c>
      <c r="Q60" s="383"/>
      <c r="R60" s="383"/>
      <c r="S60" s="383"/>
      <c r="T60" s="387" t="s">
        <v>504</v>
      </c>
      <c r="U60" s="386">
        <v>1648</v>
      </c>
      <c r="V60" s="386">
        <v>56671</v>
      </c>
      <c r="W60" s="386">
        <v>50894</v>
      </c>
      <c r="X60" s="386">
        <v>215</v>
      </c>
      <c r="Y60" s="381">
        <f t="shared" si="0"/>
        <v>367.5213675213675</v>
      </c>
    </row>
    <row r="61" spans="1:25" s="363" customFormat="1" ht="18" customHeight="1">
      <c r="A61" s="381" t="s">
        <v>1609</v>
      </c>
      <c r="B61" s="382" t="s">
        <v>1610</v>
      </c>
      <c r="C61" s="382">
        <v>55</v>
      </c>
      <c r="D61" s="383" t="s">
        <v>826</v>
      </c>
      <c r="E61" s="384" t="s">
        <v>813</v>
      </c>
      <c r="F61" s="385" t="s">
        <v>771</v>
      </c>
      <c r="G61" s="386">
        <v>1170</v>
      </c>
      <c r="H61" s="386">
        <v>981</v>
      </c>
      <c r="I61" s="386">
        <v>981</v>
      </c>
      <c r="J61" s="386">
        <v>783</v>
      </c>
      <c r="K61" s="383"/>
      <c r="L61" s="383"/>
      <c r="M61" s="383">
        <v>1</v>
      </c>
      <c r="N61" s="383"/>
      <c r="O61" s="383"/>
      <c r="P61" s="383">
        <v>1</v>
      </c>
      <c r="Q61" s="383"/>
      <c r="R61" s="383"/>
      <c r="S61" s="383"/>
      <c r="T61" s="387" t="s">
        <v>504</v>
      </c>
      <c r="U61" s="386">
        <v>1000</v>
      </c>
      <c r="V61" s="386">
        <v>211547</v>
      </c>
      <c r="W61" s="386">
        <v>188206</v>
      </c>
      <c r="X61" s="386">
        <v>1222</v>
      </c>
      <c r="Y61" s="381">
        <f t="shared" si="0"/>
        <v>1245.6676860346586</v>
      </c>
    </row>
    <row r="62" spans="1:25" s="363" customFormat="1" ht="18" customHeight="1">
      <c r="A62" s="381" t="s">
        <v>1609</v>
      </c>
      <c r="B62" s="382" t="s">
        <v>1657</v>
      </c>
      <c r="C62" s="382">
        <v>56</v>
      </c>
      <c r="D62" s="383" t="s">
        <v>827</v>
      </c>
      <c r="E62" s="384" t="s">
        <v>813</v>
      </c>
      <c r="F62" s="385" t="s">
        <v>772</v>
      </c>
      <c r="G62" s="386">
        <v>970</v>
      </c>
      <c r="H62" s="386">
        <v>847</v>
      </c>
      <c r="I62" s="386">
        <v>847</v>
      </c>
      <c r="J62" s="386">
        <v>410</v>
      </c>
      <c r="K62" s="383"/>
      <c r="L62" s="383"/>
      <c r="M62" s="383">
        <v>1</v>
      </c>
      <c r="N62" s="383"/>
      <c r="O62" s="383"/>
      <c r="P62" s="383">
        <v>1</v>
      </c>
      <c r="Q62" s="383"/>
      <c r="R62" s="383"/>
      <c r="S62" s="383"/>
      <c r="T62" s="387" t="s">
        <v>504</v>
      </c>
      <c r="U62" s="386">
        <v>1648</v>
      </c>
      <c r="V62" s="386">
        <v>90680</v>
      </c>
      <c r="W62" s="386">
        <v>85718</v>
      </c>
      <c r="X62" s="386">
        <v>355</v>
      </c>
      <c r="Y62" s="381">
        <f t="shared" si="0"/>
        <v>419.1263282172373</v>
      </c>
    </row>
    <row r="63" spans="1:25" s="363" customFormat="1" ht="18" customHeight="1">
      <c r="A63" s="381" t="s">
        <v>1609</v>
      </c>
      <c r="B63" s="382" t="s">
        <v>1657</v>
      </c>
      <c r="C63" s="382">
        <v>57</v>
      </c>
      <c r="D63" s="383" t="s">
        <v>828</v>
      </c>
      <c r="E63" s="384" t="s">
        <v>813</v>
      </c>
      <c r="F63" s="385" t="s">
        <v>773</v>
      </c>
      <c r="G63" s="386"/>
      <c r="H63" s="386"/>
      <c r="I63" s="386">
        <v>531</v>
      </c>
      <c r="J63" s="386"/>
      <c r="K63" s="383">
        <v>1</v>
      </c>
      <c r="L63" s="383"/>
      <c r="M63" s="383"/>
      <c r="N63" s="383"/>
      <c r="O63" s="383"/>
      <c r="P63" s="383"/>
      <c r="Q63" s="383"/>
      <c r="R63" s="383"/>
      <c r="S63" s="383">
        <v>1</v>
      </c>
      <c r="T63" s="387" t="s">
        <v>504</v>
      </c>
      <c r="U63" s="386">
        <v>1648</v>
      </c>
      <c r="V63" s="386">
        <v>58280</v>
      </c>
      <c r="W63" s="386">
        <v>47312</v>
      </c>
      <c r="X63" s="386">
        <v>240</v>
      </c>
      <c r="Y63" s="381">
        <f t="shared" si="0"/>
        <v>451.97740112994353</v>
      </c>
    </row>
    <row r="64" spans="1:25" s="363" customFormat="1" ht="18" customHeight="1">
      <c r="A64" s="381" t="s">
        <v>1609</v>
      </c>
      <c r="B64" s="382" t="s">
        <v>1657</v>
      </c>
      <c r="C64" s="382">
        <v>58</v>
      </c>
      <c r="D64" s="383" t="s">
        <v>829</v>
      </c>
      <c r="E64" s="384" t="s">
        <v>813</v>
      </c>
      <c r="F64" s="385" t="s">
        <v>760</v>
      </c>
      <c r="G64" s="386">
        <v>3470</v>
      </c>
      <c r="H64" s="386">
        <v>2905</v>
      </c>
      <c r="I64" s="386">
        <v>2905</v>
      </c>
      <c r="J64" s="386">
        <v>1632</v>
      </c>
      <c r="K64" s="383"/>
      <c r="L64" s="383"/>
      <c r="M64" s="383">
        <v>2</v>
      </c>
      <c r="N64" s="383"/>
      <c r="O64" s="383"/>
      <c r="P64" s="383"/>
      <c r="Q64" s="383"/>
      <c r="R64" s="383">
        <v>2</v>
      </c>
      <c r="S64" s="383"/>
      <c r="T64" s="387" t="s">
        <v>504</v>
      </c>
      <c r="U64" s="386">
        <v>1648</v>
      </c>
      <c r="V64" s="386">
        <v>365013</v>
      </c>
      <c r="W64" s="386">
        <v>324066</v>
      </c>
      <c r="X64" s="386">
        <v>1397</v>
      </c>
      <c r="Y64" s="381">
        <f t="shared" si="0"/>
        <v>480.89500860585196</v>
      </c>
    </row>
    <row r="65" spans="1:25" s="363" customFormat="1" ht="18" customHeight="1">
      <c r="A65" s="381" t="s">
        <v>1609</v>
      </c>
      <c r="B65" s="382" t="s">
        <v>1657</v>
      </c>
      <c r="C65" s="382">
        <v>59</v>
      </c>
      <c r="D65" s="383" t="s">
        <v>830</v>
      </c>
      <c r="E65" s="384" t="s">
        <v>813</v>
      </c>
      <c r="F65" s="385" t="s">
        <v>738</v>
      </c>
      <c r="G65" s="386">
        <v>2800</v>
      </c>
      <c r="H65" s="386">
        <v>2280</v>
      </c>
      <c r="I65" s="386">
        <v>2280</v>
      </c>
      <c r="J65" s="386">
        <v>1223</v>
      </c>
      <c r="K65" s="383"/>
      <c r="L65" s="383"/>
      <c r="M65" s="383">
        <v>2</v>
      </c>
      <c r="N65" s="383"/>
      <c r="O65" s="383"/>
      <c r="P65" s="383"/>
      <c r="Q65" s="383"/>
      <c r="R65" s="383">
        <v>2</v>
      </c>
      <c r="S65" s="383"/>
      <c r="T65" s="387" t="s">
        <v>504</v>
      </c>
      <c r="U65" s="386">
        <v>1648</v>
      </c>
      <c r="V65" s="386">
        <v>280995</v>
      </c>
      <c r="W65" s="386">
        <v>251413</v>
      </c>
      <c r="X65" s="386">
        <v>1378</v>
      </c>
      <c r="Y65" s="381">
        <f t="shared" si="0"/>
        <v>604.3859649122807</v>
      </c>
    </row>
    <row r="66" spans="1:25" s="363" customFormat="1" ht="18" customHeight="1">
      <c r="A66" s="381" t="s">
        <v>1609</v>
      </c>
      <c r="B66" s="382" t="s">
        <v>1657</v>
      </c>
      <c r="C66" s="382">
        <v>60</v>
      </c>
      <c r="D66" s="383" t="s">
        <v>831</v>
      </c>
      <c r="E66" s="384" t="s">
        <v>813</v>
      </c>
      <c r="F66" s="385" t="s">
        <v>755</v>
      </c>
      <c r="G66" s="386">
        <v>1170</v>
      </c>
      <c r="H66" s="386">
        <v>1149</v>
      </c>
      <c r="I66" s="386">
        <v>1149</v>
      </c>
      <c r="J66" s="386">
        <v>514</v>
      </c>
      <c r="K66" s="383"/>
      <c r="L66" s="383"/>
      <c r="M66" s="383">
        <v>1</v>
      </c>
      <c r="N66" s="383"/>
      <c r="O66" s="383"/>
      <c r="P66" s="383"/>
      <c r="Q66" s="383"/>
      <c r="R66" s="383"/>
      <c r="S66" s="383">
        <v>1</v>
      </c>
      <c r="T66" s="387" t="s">
        <v>504</v>
      </c>
      <c r="U66" s="386">
        <v>1648</v>
      </c>
      <c r="V66" s="386">
        <v>136327</v>
      </c>
      <c r="W66" s="386">
        <v>124875</v>
      </c>
      <c r="X66" s="386">
        <v>569</v>
      </c>
      <c r="Y66" s="381">
        <f t="shared" si="0"/>
        <v>495.21322889469104</v>
      </c>
    </row>
    <row r="67" spans="1:25" s="363" customFormat="1" ht="18" customHeight="1">
      <c r="A67" s="381" t="s">
        <v>1609</v>
      </c>
      <c r="B67" s="382" t="s">
        <v>1657</v>
      </c>
      <c r="C67" s="382">
        <v>61</v>
      </c>
      <c r="D67" s="383" t="s">
        <v>832</v>
      </c>
      <c r="E67" s="384" t="s">
        <v>813</v>
      </c>
      <c r="F67" s="385" t="s">
        <v>774</v>
      </c>
      <c r="G67" s="386">
        <v>724</v>
      </c>
      <c r="H67" s="386">
        <v>529</v>
      </c>
      <c r="I67" s="386">
        <v>529</v>
      </c>
      <c r="J67" s="386">
        <v>190</v>
      </c>
      <c r="K67" s="383"/>
      <c r="L67" s="383"/>
      <c r="M67" s="383">
        <v>1</v>
      </c>
      <c r="N67" s="383"/>
      <c r="O67" s="383"/>
      <c r="P67" s="383"/>
      <c r="Q67" s="383"/>
      <c r="R67" s="383">
        <v>1</v>
      </c>
      <c r="S67" s="383"/>
      <c r="T67" s="387" t="s">
        <v>504</v>
      </c>
      <c r="U67" s="386">
        <v>1648</v>
      </c>
      <c r="V67" s="386">
        <v>36276</v>
      </c>
      <c r="W67" s="386">
        <v>34834</v>
      </c>
      <c r="X67" s="386">
        <v>158</v>
      </c>
      <c r="Y67" s="381">
        <f t="shared" si="0"/>
        <v>298.67674858223063</v>
      </c>
    </row>
    <row r="68" spans="1:25" s="363" customFormat="1" ht="18" customHeight="1">
      <c r="A68" s="381" t="s">
        <v>1609</v>
      </c>
      <c r="B68" s="382" t="s">
        <v>1657</v>
      </c>
      <c r="C68" s="382">
        <v>62</v>
      </c>
      <c r="D68" s="383" t="s">
        <v>833</v>
      </c>
      <c r="E68" s="384" t="s">
        <v>813</v>
      </c>
      <c r="F68" s="385" t="s">
        <v>772</v>
      </c>
      <c r="G68" s="386">
        <v>1200</v>
      </c>
      <c r="H68" s="386">
        <v>859</v>
      </c>
      <c r="I68" s="386">
        <v>859</v>
      </c>
      <c r="J68" s="386">
        <v>480</v>
      </c>
      <c r="K68" s="383"/>
      <c r="L68" s="383"/>
      <c r="M68" s="383">
        <v>1</v>
      </c>
      <c r="N68" s="383"/>
      <c r="O68" s="383"/>
      <c r="P68" s="383"/>
      <c r="Q68" s="383"/>
      <c r="R68" s="383">
        <v>1</v>
      </c>
      <c r="S68" s="383"/>
      <c r="T68" s="387" t="s">
        <v>504</v>
      </c>
      <c r="U68" s="386">
        <v>1648</v>
      </c>
      <c r="V68" s="386">
        <v>54497</v>
      </c>
      <c r="W68" s="386">
        <v>48944</v>
      </c>
      <c r="X68" s="386">
        <v>573</v>
      </c>
      <c r="Y68" s="381">
        <f aca="true" t="shared" si="1" ref="Y68:Y124">X68*1000/I68</f>
        <v>667.0547147846333</v>
      </c>
    </row>
    <row r="69" spans="1:25" s="363" customFormat="1" ht="18" customHeight="1">
      <c r="A69" s="381" t="s">
        <v>1609</v>
      </c>
      <c r="B69" s="382" t="s">
        <v>1657</v>
      </c>
      <c r="C69" s="382">
        <v>63</v>
      </c>
      <c r="D69" s="383" t="s">
        <v>834</v>
      </c>
      <c r="E69" s="384" t="s">
        <v>813</v>
      </c>
      <c r="F69" s="385" t="s">
        <v>743</v>
      </c>
      <c r="G69" s="386">
        <v>2310</v>
      </c>
      <c r="H69" s="386">
        <v>1953</v>
      </c>
      <c r="I69" s="386">
        <v>1953</v>
      </c>
      <c r="J69" s="386">
        <v>783</v>
      </c>
      <c r="K69" s="383">
        <v>1</v>
      </c>
      <c r="L69" s="383"/>
      <c r="M69" s="383">
        <v>1</v>
      </c>
      <c r="N69" s="383"/>
      <c r="O69" s="383"/>
      <c r="P69" s="383"/>
      <c r="Q69" s="383">
        <v>1</v>
      </c>
      <c r="R69" s="383"/>
      <c r="S69" s="383">
        <v>1</v>
      </c>
      <c r="T69" s="387" t="s">
        <v>504</v>
      </c>
      <c r="U69" s="386">
        <v>1648</v>
      </c>
      <c r="V69" s="386">
        <v>243234</v>
      </c>
      <c r="W69" s="386">
        <v>212404</v>
      </c>
      <c r="X69" s="386">
        <v>1116</v>
      </c>
      <c r="Y69" s="381">
        <f t="shared" si="1"/>
        <v>571.4285714285714</v>
      </c>
    </row>
    <row r="70" spans="1:25" s="363" customFormat="1" ht="18" customHeight="1">
      <c r="A70" s="381" t="s">
        <v>1609</v>
      </c>
      <c r="B70" s="382" t="s">
        <v>1657</v>
      </c>
      <c r="C70" s="382">
        <v>64</v>
      </c>
      <c r="D70" s="383" t="s">
        <v>835</v>
      </c>
      <c r="E70" s="384" t="s">
        <v>813</v>
      </c>
      <c r="F70" s="385" t="s">
        <v>760</v>
      </c>
      <c r="G70" s="386">
        <v>1450</v>
      </c>
      <c r="H70" s="386">
        <v>1293</v>
      </c>
      <c r="I70" s="386">
        <v>1293</v>
      </c>
      <c r="J70" s="386">
        <v>564</v>
      </c>
      <c r="K70" s="383"/>
      <c r="L70" s="383"/>
      <c r="M70" s="383">
        <v>1</v>
      </c>
      <c r="N70" s="383"/>
      <c r="O70" s="383"/>
      <c r="P70" s="383"/>
      <c r="Q70" s="383"/>
      <c r="R70" s="383"/>
      <c r="S70" s="383">
        <v>1</v>
      </c>
      <c r="T70" s="387" t="s">
        <v>504</v>
      </c>
      <c r="U70" s="386">
        <v>1648</v>
      </c>
      <c r="V70" s="386">
        <v>175438</v>
      </c>
      <c r="W70" s="386">
        <v>140351</v>
      </c>
      <c r="X70" s="386">
        <v>717</v>
      </c>
      <c r="Y70" s="381">
        <f t="shared" si="1"/>
        <v>554.524361948956</v>
      </c>
    </row>
    <row r="71" spans="1:25" s="363" customFormat="1" ht="18" customHeight="1">
      <c r="A71" s="381" t="s">
        <v>1609</v>
      </c>
      <c r="B71" s="382" t="s">
        <v>1657</v>
      </c>
      <c r="C71" s="382">
        <v>65</v>
      </c>
      <c r="D71" s="383" t="s">
        <v>836</v>
      </c>
      <c r="E71" s="384" t="s">
        <v>813</v>
      </c>
      <c r="F71" s="385" t="s">
        <v>775</v>
      </c>
      <c r="G71" s="386">
        <v>1000</v>
      </c>
      <c r="H71" s="386">
        <v>705</v>
      </c>
      <c r="I71" s="386">
        <v>705</v>
      </c>
      <c r="J71" s="386">
        <v>260</v>
      </c>
      <c r="K71" s="383">
        <v>1</v>
      </c>
      <c r="L71" s="383"/>
      <c r="M71" s="383"/>
      <c r="N71" s="383"/>
      <c r="O71" s="383"/>
      <c r="P71" s="383"/>
      <c r="Q71" s="383">
        <v>1</v>
      </c>
      <c r="R71" s="383"/>
      <c r="S71" s="383"/>
      <c r="T71" s="387" t="s">
        <v>504</v>
      </c>
      <c r="U71" s="386">
        <v>1648</v>
      </c>
      <c r="V71" s="386">
        <v>93786</v>
      </c>
      <c r="W71" s="386">
        <v>83933</v>
      </c>
      <c r="X71" s="386">
        <v>369</v>
      </c>
      <c r="Y71" s="381">
        <f t="shared" si="1"/>
        <v>523.4042553191489</v>
      </c>
    </row>
    <row r="72" spans="1:25" s="363" customFormat="1" ht="18" customHeight="1">
      <c r="A72" s="381" t="s">
        <v>1609</v>
      </c>
      <c r="B72" s="382" t="s">
        <v>1657</v>
      </c>
      <c r="C72" s="382">
        <v>66</v>
      </c>
      <c r="D72" s="383" t="s">
        <v>837</v>
      </c>
      <c r="E72" s="384" t="s">
        <v>813</v>
      </c>
      <c r="F72" s="385" t="s">
        <v>761</v>
      </c>
      <c r="G72" s="386">
        <v>450</v>
      </c>
      <c r="H72" s="386">
        <v>126</v>
      </c>
      <c r="I72" s="386">
        <v>126</v>
      </c>
      <c r="J72" s="386">
        <v>100</v>
      </c>
      <c r="K72" s="383">
        <v>1</v>
      </c>
      <c r="L72" s="383"/>
      <c r="M72" s="383"/>
      <c r="N72" s="383"/>
      <c r="O72" s="383"/>
      <c r="P72" s="383"/>
      <c r="Q72" s="383">
        <v>1</v>
      </c>
      <c r="R72" s="383"/>
      <c r="S72" s="383"/>
      <c r="T72" s="387" t="s">
        <v>504</v>
      </c>
      <c r="U72" s="386">
        <v>1648</v>
      </c>
      <c r="V72" s="386">
        <v>19051</v>
      </c>
      <c r="W72" s="386">
        <v>17200</v>
      </c>
      <c r="X72" s="386">
        <v>240</v>
      </c>
      <c r="Y72" s="381">
        <f t="shared" si="1"/>
        <v>1904.7619047619048</v>
      </c>
    </row>
    <row r="73" spans="1:25" s="363" customFormat="1" ht="18" customHeight="1">
      <c r="A73" s="381" t="s">
        <v>1609</v>
      </c>
      <c r="B73" s="382" t="s">
        <v>1657</v>
      </c>
      <c r="C73" s="382">
        <v>67</v>
      </c>
      <c r="D73" s="383" t="s">
        <v>838</v>
      </c>
      <c r="E73" s="384" t="s">
        <v>813</v>
      </c>
      <c r="F73" s="385" t="s">
        <v>776</v>
      </c>
      <c r="G73" s="386">
        <v>115</v>
      </c>
      <c r="H73" s="386">
        <v>54</v>
      </c>
      <c r="I73" s="386">
        <v>54</v>
      </c>
      <c r="J73" s="386">
        <v>23</v>
      </c>
      <c r="K73" s="383">
        <v>1</v>
      </c>
      <c r="L73" s="383"/>
      <c r="M73" s="383"/>
      <c r="N73" s="383"/>
      <c r="O73" s="383"/>
      <c r="P73" s="383"/>
      <c r="Q73" s="383">
        <v>1</v>
      </c>
      <c r="R73" s="383"/>
      <c r="S73" s="383"/>
      <c r="T73" s="387" t="s">
        <v>504</v>
      </c>
      <c r="U73" s="386">
        <v>1648</v>
      </c>
      <c r="V73" s="386">
        <v>4611</v>
      </c>
      <c r="W73" s="386">
        <v>4081</v>
      </c>
      <c r="X73" s="386">
        <v>37</v>
      </c>
      <c r="Y73" s="381">
        <f t="shared" si="1"/>
        <v>685.1851851851852</v>
      </c>
    </row>
    <row r="74" spans="1:25" s="363" customFormat="1" ht="18" customHeight="1">
      <c r="A74" s="381" t="s">
        <v>1609</v>
      </c>
      <c r="B74" s="382" t="s">
        <v>1657</v>
      </c>
      <c r="C74" s="382">
        <v>68</v>
      </c>
      <c r="D74" s="383" t="s">
        <v>839</v>
      </c>
      <c r="E74" s="384" t="s">
        <v>813</v>
      </c>
      <c r="F74" s="385" t="s">
        <v>742</v>
      </c>
      <c r="G74" s="386">
        <v>1460</v>
      </c>
      <c r="H74" s="386">
        <v>1150</v>
      </c>
      <c r="I74" s="386">
        <v>1150</v>
      </c>
      <c r="J74" s="386">
        <v>429</v>
      </c>
      <c r="K74" s="383">
        <v>1</v>
      </c>
      <c r="L74" s="383"/>
      <c r="M74" s="383"/>
      <c r="N74" s="383"/>
      <c r="O74" s="383"/>
      <c r="P74" s="383"/>
      <c r="Q74" s="383">
        <v>1</v>
      </c>
      <c r="R74" s="383"/>
      <c r="S74" s="383"/>
      <c r="T74" s="387" t="s">
        <v>504</v>
      </c>
      <c r="U74" s="386">
        <v>1648</v>
      </c>
      <c r="V74" s="386">
        <v>123675</v>
      </c>
      <c r="W74" s="386">
        <v>115513</v>
      </c>
      <c r="X74" s="386">
        <v>497</v>
      </c>
      <c r="Y74" s="381">
        <f t="shared" si="1"/>
        <v>432.17391304347825</v>
      </c>
    </row>
    <row r="75" spans="1:25" s="363" customFormat="1" ht="18" customHeight="1">
      <c r="A75" s="381" t="s">
        <v>1609</v>
      </c>
      <c r="B75" s="382" t="s">
        <v>1657</v>
      </c>
      <c r="C75" s="382">
        <v>69</v>
      </c>
      <c r="D75" s="383" t="s">
        <v>840</v>
      </c>
      <c r="E75" s="384" t="s">
        <v>813</v>
      </c>
      <c r="F75" s="385" t="s">
        <v>743</v>
      </c>
      <c r="G75" s="386">
        <v>1656</v>
      </c>
      <c r="H75" s="386">
        <v>1505</v>
      </c>
      <c r="I75" s="386">
        <v>1505</v>
      </c>
      <c r="J75" s="386">
        <v>750</v>
      </c>
      <c r="K75" s="383">
        <v>1</v>
      </c>
      <c r="L75" s="383"/>
      <c r="M75" s="383"/>
      <c r="N75" s="383"/>
      <c r="O75" s="383"/>
      <c r="P75" s="383"/>
      <c r="Q75" s="383"/>
      <c r="R75" s="383"/>
      <c r="S75" s="383">
        <v>1</v>
      </c>
      <c r="T75" s="387" t="s">
        <v>504</v>
      </c>
      <c r="U75" s="386">
        <v>1648</v>
      </c>
      <c r="V75" s="386">
        <v>172290</v>
      </c>
      <c r="W75" s="386">
        <v>155751</v>
      </c>
      <c r="X75" s="386">
        <v>541</v>
      </c>
      <c r="Y75" s="381">
        <f t="shared" si="1"/>
        <v>359.468438538206</v>
      </c>
    </row>
    <row r="76" spans="1:25" s="363" customFormat="1" ht="18" customHeight="1">
      <c r="A76" s="381" t="s">
        <v>1609</v>
      </c>
      <c r="B76" s="382" t="s">
        <v>1657</v>
      </c>
      <c r="C76" s="382">
        <v>70</v>
      </c>
      <c r="D76" s="383" t="s">
        <v>841</v>
      </c>
      <c r="E76" s="384" t="s">
        <v>813</v>
      </c>
      <c r="F76" s="385" t="s">
        <v>751</v>
      </c>
      <c r="G76" s="386">
        <v>930</v>
      </c>
      <c r="H76" s="386">
        <v>678</v>
      </c>
      <c r="I76" s="386">
        <v>678</v>
      </c>
      <c r="J76" s="386">
        <v>420</v>
      </c>
      <c r="K76" s="383">
        <v>1</v>
      </c>
      <c r="L76" s="383"/>
      <c r="M76" s="383"/>
      <c r="N76" s="383"/>
      <c r="O76" s="383"/>
      <c r="P76" s="383"/>
      <c r="Q76" s="383">
        <v>1</v>
      </c>
      <c r="R76" s="383"/>
      <c r="S76" s="383"/>
      <c r="T76" s="387" t="s">
        <v>504</v>
      </c>
      <c r="U76" s="386">
        <v>1648</v>
      </c>
      <c r="V76" s="386">
        <v>65309</v>
      </c>
      <c r="W76" s="386">
        <v>59020</v>
      </c>
      <c r="X76" s="386">
        <v>328</v>
      </c>
      <c r="Y76" s="381">
        <f t="shared" si="1"/>
        <v>483.77581120943955</v>
      </c>
    </row>
    <row r="77" spans="1:25" s="363" customFormat="1" ht="18" customHeight="1">
      <c r="A77" s="381" t="s">
        <v>1609</v>
      </c>
      <c r="B77" s="382" t="s">
        <v>1657</v>
      </c>
      <c r="C77" s="382">
        <v>71</v>
      </c>
      <c r="D77" s="383" t="s">
        <v>842</v>
      </c>
      <c r="E77" s="384" t="s">
        <v>813</v>
      </c>
      <c r="F77" s="385" t="s">
        <v>777</v>
      </c>
      <c r="G77" s="386">
        <v>190</v>
      </c>
      <c r="H77" s="386">
        <v>128</v>
      </c>
      <c r="I77" s="386">
        <v>128</v>
      </c>
      <c r="J77" s="386">
        <v>369</v>
      </c>
      <c r="K77" s="383"/>
      <c r="L77" s="383"/>
      <c r="M77" s="383">
        <v>1</v>
      </c>
      <c r="N77" s="383"/>
      <c r="O77" s="383"/>
      <c r="P77" s="383">
        <v>1</v>
      </c>
      <c r="Q77" s="383"/>
      <c r="R77" s="383"/>
      <c r="S77" s="383"/>
      <c r="T77" s="387" t="s">
        <v>504</v>
      </c>
      <c r="U77" s="386">
        <v>1648</v>
      </c>
      <c r="V77" s="386">
        <v>20973</v>
      </c>
      <c r="W77" s="386">
        <v>19231</v>
      </c>
      <c r="X77" s="386">
        <v>170</v>
      </c>
      <c r="Y77" s="381">
        <f t="shared" si="1"/>
        <v>1328.125</v>
      </c>
    </row>
    <row r="78" spans="1:25" s="363" customFormat="1" ht="18" customHeight="1">
      <c r="A78" s="381" t="s">
        <v>1609</v>
      </c>
      <c r="B78" s="382" t="s">
        <v>1657</v>
      </c>
      <c r="C78" s="382">
        <v>72</v>
      </c>
      <c r="D78" s="383" t="s">
        <v>843</v>
      </c>
      <c r="E78" s="384" t="s">
        <v>813</v>
      </c>
      <c r="F78" s="385" t="s">
        <v>760</v>
      </c>
      <c r="G78" s="386">
        <v>110</v>
      </c>
      <c r="H78" s="386">
        <v>66</v>
      </c>
      <c r="I78" s="386">
        <v>66</v>
      </c>
      <c r="J78" s="386">
        <v>33</v>
      </c>
      <c r="K78" s="383"/>
      <c r="L78" s="383"/>
      <c r="M78" s="383"/>
      <c r="N78" s="383"/>
      <c r="O78" s="383">
        <v>1</v>
      </c>
      <c r="P78" s="383"/>
      <c r="Q78" s="383">
        <v>1</v>
      </c>
      <c r="R78" s="383"/>
      <c r="S78" s="383"/>
      <c r="T78" s="387" t="s">
        <v>504</v>
      </c>
      <c r="U78" s="386">
        <v>1648</v>
      </c>
      <c r="V78" s="386">
        <v>5577</v>
      </c>
      <c r="W78" s="386">
        <v>4964</v>
      </c>
      <c r="X78" s="386">
        <v>63</v>
      </c>
      <c r="Y78" s="381">
        <f t="shared" si="1"/>
        <v>954.5454545454545</v>
      </c>
    </row>
    <row r="79" spans="1:25" s="363" customFormat="1" ht="18" customHeight="1">
      <c r="A79" s="381" t="s">
        <v>1609</v>
      </c>
      <c r="B79" s="382" t="s">
        <v>1657</v>
      </c>
      <c r="C79" s="382">
        <v>73</v>
      </c>
      <c r="D79" s="383" t="s">
        <v>844</v>
      </c>
      <c r="E79" s="384" t="s">
        <v>813</v>
      </c>
      <c r="F79" s="385" t="s">
        <v>743</v>
      </c>
      <c r="G79" s="386">
        <v>544</v>
      </c>
      <c r="H79" s="386">
        <v>375</v>
      </c>
      <c r="I79" s="386">
        <v>375</v>
      </c>
      <c r="J79" s="386">
        <v>708</v>
      </c>
      <c r="K79" s="383"/>
      <c r="L79" s="383"/>
      <c r="M79" s="383"/>
      <c r="N79" s="383"/>
      <c r="O79" s="383">
        <v>1</v>
      </c>
      <c r="P79" s="383"/>
      <c r="Q79" s="383"/>
      <c r="R79" s="383"/>
      <c r="S79" s="383">
        <v>1</v>
      </c>
      <c r="T79" s="387" t="s">
        <v>504</v>
      </c>
      <c r="U79" s="386">
        <v>1648</v>
      </c>
      <c r="V79" s="386">
        <v>62394</v>
      </c>
      <c r="W79" s="386">
        <v>55668</v>
      </c>
      <c r="X79" s="386">
        <v>487</v>
      </c>
      <c r="Y79" s="381">
        <f t="shared" si="1"/>
        <v>1298.6666666666667</v>
      </c>
    </row>
    <row r="80" spans="1:25" s="363" customFormat="1" ht="18" customHeight="1">
      <c r="A80" s="381" t="s">
        <v>1609</v>
      </c>
      <c r="B80" s="382" t="s">
        <v>1657</v>
      </c>
      <c r="C80" s="382">
        <v>74</v>
      </c>
      <c r="D80" s="383" t="s">
        <v>845</v>
      </c>
      <c r="E80" s="384" t="s">
        <v>813</v>
      </c>
      <c r="F80" s="385" t="s">
        <v>768</v>
      </c>
      <c r="G80" s="386">
        <v>176</v>
      </c>
      <c r="H80" s="386">
        <v>76</v>
      </c>
      <c r="I80" s="386">
        <v>76</v>
      </c>
      <c r="J80" s="386">
        <v>500</v>
      </c>
      <c r="K80" s="383"/>
      <c r="L80" s="383"/>
      <c r="M80" s="383">
        <v>2</v>
      </c>
      <c r="N80" s="383"/>
      <c r="O80" s="383"/>
      <c r="P80" s="383"/>
      <c r="Q80" s="383"/>
      <c r="R80" s="383"/>
      <c r="S80" s="383">
        <v>1</v>
      </c>
      <c r="T80" s="387" t="s">
        <v>504</v>
      </c>
      <c r="U80" s="386">
        <v>1648</v>
      </c>
      <c r="V80" s="386">
        <v>98079</v>
      </c>
      <c r="W80" s="386">
        <v>97298</v>
      </c>
      <c r="X80" s="386">
        <v>538</v>
      </c>
      <c r="Y80" s="381">
        <f t="shared" si="1"/>
        <v>7078.9473684210525</v>
      </c>
    </row>
    <row r="81" spans="1:25" s="363" customFormat="1" ht="18" customHeight="1">
      <c r="A81" s="381" t="s">
        <v>1609</v>
      </c>
      <c r="B81" s="382" t="s">
        <v>1657</v>
      </c>
      <c r="C81" s="382">
        <v>75</v>
      </c>
      <c r="D81" s="383" t="s">
        <v>846</v>
      </c>
      <c r="E81" s="384" t="s">
        <v>813</v>
      </c>
      <c r="F81" s="385" t="s">
        <v>751</v>
      </c>
      <c r="G81" s="386">
        <v>860</v>
      </c>
      <c r="H81" s="386">
        <v>500</v>
      </c>
      <c r="I81" s="386">
        <v>500</v>
      </c>
      <c r="J81" s="386">
        <v>294</v>
      </c>
      <c r="K81" s="383">
        <v>1</v>
      </c>
      <c r="L81" s="383"/>
      <c r="M81" s="383"/>
      <c r="N81" s="383"/>
      <c r="O81" s="383"/>
      <c r="P81" s="383"/>
      <c r="Q81" s="383">
        <v>1</v>
      </c>
      <c r="R81" s="383"/>
      <c r="S81" s="383"/>
      <c r="T81" s="387" t="s">
        <v>504</v>
      </c>
      <c r="U81" s="386">
        <v>1523</v>
      </c>
      <c r="V81" s="386">
        <v>58618</v>
      </c>
      <c r="W81" s="386">
        <v>49003</v>
      </c>
      <c r="X81" s="386">
        <v>195</v>
      </c>
      <c r="Y81" s="381">
        <f t="shared" si="1"/>
        <v>390</v>
      </c>
    </row>
    <row r="82" spans="1:25" s="363" customFormat="1" ht="18" customHeight="1">
      <c r="A82" s="381" t="s">
        <v>1609</v>
      </c>
      <c r="B82" s="382" t="s">
        <v>1657</v>
      </c>
      <c r="C82" s="382">
        <v>76</v>
      </c>
      <c r="D82" s="383" t="s">
        <v>847</v>
      </c>
      <c r="E82" s="384" t="s">
        <v>813</v>
      </c>
      <c r="F82" s="385" t="s">
        <v>772</v>
      </c>
      <c r="G82" s="386">
        <v>101</v>
      </c>
      <c r="H82" s="386">
        <v>22</v>
      </c>
      <c r="I82" s="386">
        <v>22</v>
      </c>
      <c r="J82" s="386">
        <v>40</v>
      </c>
      <c r="K82" s="383">
        <v>1</v>
      </c>
      <c r="L82" s="383"/>
      <c r="M82" s="383"/>
      <c r="N82" s="383"/>
      <c r="O82" s="383"/>
      <c r="P82" s="383"/>
      <c r="Q82" s="383"/>
      <c r="R82" s="383">
        <v>1</v>
      </c>
      <c r="S82" s="383"/>
      <c r="T82" s="387" t="s">
        <v>504</v>
      </c>
      <c r="U82" s="386">
        <v>1523</v>
      </c>
      <c r="V82" s="386">
        <v>2901</v>
      </c>
      <c r="W82" s="386">
        <v>2837</v>
      </c>
      <c r="X82" s="386">
        <v>31</v>
      </c>
      <c r="Y82" s="381">
        <f t="shared" si="1"/>
        <v>1409.090909090909</v>
      </c>
    </row>
    <row r="83" spans="1:25" s="363" customFormat="1" ht="18" customHeight="1">
      <c r="A83" s="381" t="s">
        <v>1609</v>
      </c>
      <c r="B83" s="382" t="s">
        <v>1657</v>
      </c>
      <c r="C83" s="382">
        <v>77</v>
      </c>
      <c r="D83" s="383" t="s">
        <v>848</v>
      </c>
      <c r="E83" s="384" t="s">
        <v>813</v>
      </c>
      <c r="F83" s="385" t="s">
        <v>774</v>
      </c>
      <c r="G83" s="386">
        <v>110</v>
      </c>
      <c r="H83" s="386">
        <v>66</v>
      </c>
      <c r="I83" s="386">
        <v>66</v>
      </c>
      <c r="J83" s="386">
        <v>28</v>
      </c>
      <c r="K83" s="383"/>
      <c r="L83" s="383"/>
      <c r="M83" s="383">
        <v>1</v>
      </c>
      <c r="N83" s="383"/>
      <c r="O83" s="383"/>
      <c r="P83" s="383">
        <v>1</v>
      </c>
      <c r="Q83" s="383"/>
      <c r="R83" s="383"/>
      <c r="S83" s="383"/>
      <c r="T83" s="387" t="s">
        <v>504</v>
      </c>
      <c r="U83" s="386">
        <v>1523</v>
      </c>
      <c r="V83" s="386">
        <v>6316</v>
      </c>
      <c r="W83" s="386">
        <v>5256</v>
      </c>
      <c r="X83" s="386">
        <v>27</v>
      </c>
      <c r="Y83" s="381">
        <f t="shared" si="1"/>
        <v>409.09090909090907</v>
      </c>
    </row>
    <row r="84" spans="1:25" s="363" customFormat="1" ht="18" customHeight="1">
      <c r="A84" s="381" t="s">
        <v>1609</v>
      </c>
      <c r="B84" s="382" t="s">
        <v>1657</v>
      </c>
      <c r="C84" s="382">
        <v>78</v>
      </c>
      <c r="D84" s="383" t="s">
        <v>849</v>
      </c>
      <c r="E84" s="384" t="s">
        <v>815</v>
      </c>
      <c r="F84" s="385" t="s">
        <v>770</v>
      </c>
      <c r="G84" s="386">
        <v>1210</v>
      </c>
      <c r="H84" s="386">
        <v>988</v>
      </c>
      <c r="I84" s="386">
        <v>988</v>
      </c>
      <c r="J84" s="386">
        <v>546</v>
      </c>
      <c r="K84" s="383"/>
      <c r="L84" s="383"/>
      <c r="M84" s="383">
        <v>1</v>
      </c>
      <c r="N84" s="383"/>
      <c r="O84" s="383"/>
      <c r="P84" s="383">
        <v>1</v>
      </c>
      <c r="Q84" s="383"/>
      <c r="R84" s="383"/>
      <c r="S84" s="383"/>
      <c r="T84" s="387" t="s">
        <v>504</v>
      </c>
      <c r="U84" s="386">
        <v>1197</v>
      </c>
      <c r="V84" s="386">
        <v>161025</v>
      </c>
      <c r="W84" s="386">
        <v>137119</v>
      </c>
      <c r="X84" s="386">
        <v>546</v>
      </c>
      <c r="Y84" s="381">
        <f t="shared" si="1"/>
        <v>552.6315789473684</v>
      </c>
    </row>
    <row r="85" spans="1:25" s="363" customFormat="1" ht="18" customHeight="1">
      <c r="A85" s="381" t="s">
        <v>1609</v>
      </c>
      <c r="B85" s="382" t="s">
        <v>1657</v>
      </c>
      <c r="C85" s="382">
        <v>79</v>
      </c>
      <c r="D85" s="383" t="s">
        <v>850</v>
      </c>
      <c r="E85" s="384" t="s">
        <v>815</v>
      </c>
      <c r="F85" s="385" t="s">
        <v>778</v>
      </c>
      <c r="G85" s="386">
        <v>980</v>
      </c>
      <c r="H85" s="386">
        <v>807</v>
      </c>
      <c r="I85" s="386">
        <v>807</v>
      </c>
      <c r="J85" s="386">
        <v>210</v>
      </c>
      <c r="K85" s="383"/>
      <c r="L85" s="383">
        <v>1</v>
      </c>
      <c r="M85" s="383"/>
      <c r="N85" s="383"/>
      <c r="O85" s="383"/>
      <c r="P85" s="383">
        <v>1</v>
      </c>
      <c r="Q85" s="383"/>
      <c r="R85" s="383"/>
      <c r="S85" s="383"/>
      <c r="T85" s="387" t="s">
        <v>504</v>
      </c>
      <c r="U85" s="386">
        <v>1197</v>
      </c>
      <c r="V85" s="386">
        <v>119711</v>
      </c>
      <c r="W85" s="386">
        <v>80318</v>
      </c>
      <c r="X85" s="386">
        <v>546</v>
      </c>
      <c r="Y85" s="381">
        <f t="shared" si="1"/>
        <v>676.5799256505576</v>
      </c>
    </row>
    <row r="86" spans="1:25" s="363" customFormat="1" ht="18" customHeight="1">
      <c r="A86" s="381" t="s">
        <v>1609</v>
      </c>
      <c r="B86" s="382" t="s">
        <v>1610</v>
      </c>
      <c r="C86" s="382">
        <v>80</v>
      </c>
      <c r="D86" s="383" t="s">
        <v>851</v>
      </c>
      <c r="E86" s="384" t="s">
        <v>815</v>
      </c>
      <c r="F86" s="385">
        <v>39903</v>
      </c>
      <c r="G86" s="386">
        <v>846</v>
      </c>
      <c r="H86" s="386">
        <v>755</v>
      </c>
      <c r="I86" s="386">
        <v>755</v>
      </c>
      <c r="J86" s="386">
        <v>500</v>
      </c>
      <c r="K86" s="383"/>
      <c r="L86" s="383"/>
      <c r="M86" s="383"/>
      <c r="N86" s="383"/>
      <c r="O86" s="383">
        <v>1</v>
      </c>
      <c r="P86" s="383">
        <v>1</v>
      </c>
      <c r="Q86" s="383"/>
      <c r="R86" s="383"/>
      <c r="S86" s="383"/>
      <c r="T86" s="387" t="s">
        <v>504</v>
      </c>
      <c r="U86" s="386">
        <v>1197</v>
      </c>
      <c r="V86" s="386">
        <v>129482</v>
      </c>
      <c r="W86" s="386">
        <v>84917</v>
      </c>
      <c r="X86" s="386">
        <v>463</v>
      </c>
      <c r="Y86" s="381">
        <f t="shared" si="1"/>
        <v>613.2450331125827</v>
      </c>
    </row>
    <row r="87" spans="1:25" s="363" customFormat="1" ht="18" customHeight="1">
      <c r="A87" s="381" t="s">
        <v>1609</v>
      </c>
      <c r="B87" s="382" t="s">
        <v>1610</v>
      </c>
      <c r="C87" s="382">
        <v>81</v>
      </c>
      <c r="D87" s="383" t="s">
        <v>852</v>
      </c>
      <c r="E87" s="384" t="s">
        <v>815</v>
      </c>
      <c r="F87" s="385" t="s">
        <v>779</v>
      </c>
      <c r="G87" s="386">
        <v>110</v>
      </c>
      <c r="H87" s="386">
        <v>73</v>
      </c>
      <c r="I87" s="386">
        <v>73</v>
      </c>
      <c r="J87" s="386">
        <v>22</v>
      </c>
      <c r="K87" s="383"/>
      <c r="L87" s="383"/>
      <c r="M87" s="383">
        <v>1</v>
      </c>
      <c r="N87" s="383"/>
      <c r="O87" s="383"/>
      <c r="P87" s="383">
        <v>1</v>
      </c>
      <c r="Q87" s="383"/>
      <c r="R87" s="383"/>
      <c r="S87" s="383"/>
      <c r="T87" s="387" t="s">
        <v>504</v>
      </c>
      <c r="U87" s="386">
        <v>1197</v>
      </c>
      <c r="V87" s="386">
        <v>8477</v>
      </c>
      <c r="W87" s="386">
        <v>6327</v>
      </c>
      <c r="X87" s="386">
        <v>24</v>
      </c>
      <c r="Y87" s="381">
        <f t="shared" si="1"/>
        <v>328.7671232876712</v>
      </c>
    </row>
    <row r="88" spans="1:25" s="363" customFormat="1" ht="18" customHeight="1">
      <c r="A88" s="381" t="s">
        <v>1609</v>
      </c>
      <c r="B88" s="382" t="s">
        <v>1610</v>
      </c>
      <c r="C88" s="382">
        <v>82</v>
      </c>
      <c r="D88" s="383" t="s">
        <v>853</v>
      </c>
      <c r="E88" s="384" t="s">
        <v>815</v>
      </c>
      <c r="F88" s="385" t="s">
        <v>780</v>
      </c>
      <c r="G88" s="386">
        <v>1500</v>
      </c>
      <c r="H88" s="386">
        <v>386</v>
      </c>
      <c r="I88" s="386">
        <v>386</v>
      </c>
      <c r="J88" s="386">
        <v>986</v>
      </c>
      <c r="K88" s="383"/>
      <c r="L88" s="383"/>
      <c r="M88" s="383">
        <v>1</v>
      </c>
      <c r="N88" s="383"/>
      <c r="O88" s="383"/>
      <c r="P88" s="383">
        <v>1</v>
      </c>
      <c r="Q88" s="383"/>
      <c r="R88" s="383"/>
      <c r="S88" s="383"/>
      <c r="T88" s="387" t="s">
        <v>504</v>
      </c>
      <c r="U88" s="386">
        <v>1197</v>
      </c>
      <c r="V88" s="386">
        <v>118985</v>
      </c>
      <c r="W88" s="386">
        <v>77863</v>
      </c>
      <c r="X88" s="386">
        <v>556</v>
      </c>
      <c r="Y88" s="381">
        <f t="shared" si="1"/>
        <v>1440.4145077720207</v>
      </c>
    </row>
    <row r="89" spans="1:25" s="363" customFormat="1" ht="18" customHeight="1">
      <c r="A89" s="381" t="s">
        <v>1609</v>
      </c>
      <c r="B89" s="382" t="s">
        <v>1610</v>
      </c>
      <c r="C89" s="382">
        <v>83</v>
      </c>
      <c r="D89" s="383" t="s">
        <v>854</v>
      </c>
      <c r="E89" s="384" t="s">
        <v>815</v>
      </c>
      <c r="F89" s="385">
        <v>40218</v>
      </c>
      <c r="G89" s="386">
        <v>127</v>
      </c>
      <c r="H89" s="386">
        <v>124</v>
      </c>
      <c r="I89" s="386">
        <v>124</v>
      </c>
      <c r="J89" s="386">
        <v>67.7</v>
      </c>
      <c r="K89" s="383"/>
      <c r="L89" s="383">
        <v>1</v>
      </c>
      <c r="M89" s="383"/>
      <c r="N89" s="383"/>
      <c r="O89" s="383"/>
      <c r="P89" s="383">
        <v>1</v>
      </c>
      <c r="Q89" s="383"/>
      <c r="R89" s="383"/>
      <c r="S89" s="383"/>
      <c r="T89" s="387" t="s">
        <v>504</v>
      </c>
      <c r="U89" s="386">
        <v>1197</v>
      </c>
      <c r="V89" s="386">
        <v>9748</v>
      </c>
      <c r="W89" s="386">
        <v>9502</v>
      </c>
      <c r="X89" s="386">
        <v>32</v>
      </c>
      <c r="Y89" s="381">
        <f t="shared" si="1"/>
        <v>258.06451612903226</v>
      </c>
    </row>
    <row r="90" spans="1:25" s="363" customFormat="1" ht="18" customHeight="1">
      <c r="A90" s="381" t="s">
        <v>1609</v>
      </c>
      <c r="B90" s="382" t="s">
        <v>1610</v>
      </c>
      <c r="C90" s="382">
        <v>84</v>
      </c>
      <c r="D90" s="383" t="s">
        <v>855</v>
      </c>
      <c r="E90" s="384" t="s">
        <v>815</v>
      </c>
      <c r="F90" s="385" t="s">
        <v>781</v>
      </c>
      <c r="G90" s="386"/>
      <c r="H90" s="386"/>
      <c r="I90" s="386">
        <v>164</v>
      </c>
      <c r="J90" s="386"/>
      <c r="K90" s="383"/>
      <c r="L90" s="383">
        <v>1</v>
      </c>
      <c r="M90" s="383"/>
      <c r="N90" s="383"/>
      <c r="O90" s="383"/>
      <c r="P90" s="383">
        <v>1</v>
      </c>
      <c r="Q90" s="383"/>
      <c r="R90" s="383"/>
      <c r="S90" s="383"/>
      <c r="T90" s="387" t="s">
        <v>504</v>
      </c>
      <c r="U90" s="386">
        <v>1197</v>
      </c>
      <c r="V90" s="386">
        <v>16549</v>
      </c>
      <c r="W90" s="386">
        <v>15223</v>
      </c>
      <c r="X90" s="386">
        <v>84</v>
      </c>
      <c r="Y90" s="381">
        <f t="shared" si="1"/>
        <v>512.1951219512196</v>
      </c>
    </row>
    <row r="91" spans="1:25" s="363" customFormat="1" ht="18" customHeight="1">
      <c r="A91" s="381" t="s">
        <v>1609</v>
      </c>
      <c r="B91" s="382" t="s">
        <v>1610</v>
      </c>
      <c r="C91" s="382">
        <v>85</v>
      </c>
      <c r="D91" s="383" t="s">
        <v>856</v>
      </c>
      <c r="E91" s="384" t="s">
        <v>815</v>
      </c>
      <c r="F91" s="385" t="s">
        <v>782</v>
      </c>
      <c r="G91" s="386">
        <v>240</v>
      </c>
      <c r="H91" s="386">
        <v>153</v>
      </c>
      <c r="I91" s="386">
        <v>153</v>
      </c>
      <c r="J91" s="386">
        <v>71</v>
      </c>
      <c r="K91" s="383"/>
      <c r="L91" s="383">
        <v>1</v>
      </c>
      <c r="M91" s="383"/>
      <c r="N91" s="383"/>
      <c r="O91" s="383"/>
      <c r="P91" s="383">
        <v>1</v>
      </c>
      <c r="Q91" s="383"/>
      <c r="R91" s="383"/>
      <c r="S91" s="383"/>
      <c r="T91" s="387" t="s">
        <v>504</v>
      </c>
      <c r="U91" s="386">
        <v>1197</v>
      </c>
      <c r="V91" s="386">
        <v>14400</v>
      </c>
      <c r="W91" s="386">
        <v>14078</v>
      </c>
      <c r="X91" s="386">
        <v>41</v>
      </c>
      <c r="Y91" s="381">
        <f t="shared" si="1"/>
        <v>267.9738562091503</v>
      </c>
    </row>
    <row r="92" spans="1:25" s="363" customFormat="1" ht="18" customHeight="1">
      <c r="A92" s="381" t="s">
        <v>1609</v>
      </c>
      <c r="B92" s="382" t="s">
        <v>1610</v>
      </c>
      <c r="C92" s="382">
        <v>86</v>
      </c>
      <c r="D92" s="383" t="s">
        <v>857</v>
      </c>
      <c r="E92" s="384" t="s">
        <v>815</v>
      </c>
      <c r="F92" s="385">
        <v>40218</v>
      </c>
      <c r="G92" s="386">
        <v>124</v>
      </c>
      <c r="H92" s="386">
        <v>114</v>
      </c>
      <c r="I92" s="386">
        <v>114</v>
      </c>
      <c r="J92" s="386">
        <v>77.5</v>
      </c>
      <c r="K92" s="383"/>
      <c r="L92" s="383">
        <v>1</v>
      </c>
      <c r="M92" s="383"/>
      <c r="N92" s="383"/>
      <c r="O92" s="383"/>
      <c r="P92" s="383">
        <v>1</v>
      </c>
      <c r="Q92" s="383"/>
      <c r="R92" s="383"/>
      <c r="S92" s="383"/>
      <c r="T92" s="387" t="s">
        <v>504</v>
      </c>
      <c r="U92" s="386">
        <v>1197</v>
      </c>
      <c r="V92" s="386">
        <v>13184</v>
      </c>
      <c r="W92" s="386">
        <v>12941</v>
      </c>
      <c r="X92" s="386">
        <v>56</v>
      </c>
      <c r="Y92" s="381">
        <f t="shared" si="1"/>
        <v>491.2280701754386</v>
      </c>
    </row>
    <row r="93" spans="1:25" s="363" customFormat="1" ht="18" customHeight="1">
      <c r="A93" s="381" t="s">
        <v>1609</v>
      </c>
      <c r="B93" s="382" t="s">
        <v>1610</v>
      </c>
      <c r="C93" s="382">
        <v>87</v>
      </c>
      <c r="D93" s="383" t="s">
        <v>858</v>
      </c>
      <c r="E93" s="384" t="s">
        <v>815</v>
      </c>
      <c r="F93" s="385" t="s">
        <v>784</v>
      </c>
      <c r="G93" s="386">
        <v>425</v>
      </c>
      <c r="H93" s="386">
        <v>188</v>
      </c>
      <c r="I93" s="386">
        <v>188</v>
      </c>
      <c r="J93" s="386">
        <v>163</v>
      </c>
      <c r="K93" s="383"/>
      <c r="L93" s="383"/>
      <c r="M93" s="383"/>
      <c r="N93" s="383"/>
      <c r="O93" s="383">
        <v>1</v>
      </c>
      <c r="P93" s="383">
        <v>1</v>
      </c>
      <c r="Q93" s="383"/>
      <c r="R93" s="383"/>
      <c r="S93" s="383"/>
      <c r="T93" s="387" t="s">
        <v>504</v>
      </c>
      <c r="U93" s="386">
        <v>1344</v>
      </c>
      <c r="V93" s="386">
        <v>16826</v>
      </c>
      <c r="W93" s="386">
        <v>15193</v>
      </c>
      <c r="X93" s="386">
        <v>67</v>
      </c>
      <c r="Y93" s="381">
        <f t="shared" si="1"/>
        <v>356.3829787234043</v>
      </c>
    </row>
    <row r="94" spans="1:25" s="363" customFormat="1" ht="18" customHeight="1">
      <c r="A94" s="381" t="s">
        <v>1609</v>
      </c>
      <c r="B94" s="382" t="s">
        <v>1610</v>
      </c>
      <c r="C94" s="382">
        <v>88</v>
      </c>
      <c r="D94" s="383" t="s">
        <v>859</v>
      </c>
      <c r="E94" s="384" t="s">
        <v>815</v>
      </c>
      <c r="F94" s="385" t="s">
        <v>785</v>
      </c>
      <c r="G94" s="386">
        <v>117</v>
      </c>
      <c r="H94" s="386">
        <v>44</v>
      </c>
      <c r="I94" s="386">
        <v>44</v>
      </c>
      <c r="J94" s="386">
        <v>36</v>
      </c>
      <c r="K94" s="383">
        <v>1</v>
      </c>
      <c r="L94" s="383"/>
      <c r="M94" s="383"/>
      <c r="N94" s="383"/>
      <c r="O94" s="383"/>
      <c r="P94" s="383"/>
      <c r="Q94" s="383">
        <v>1</v>
      </c>
      <c r="R94" s="383"/>
      <c r="S94" s="383"/>
      <c r="T94" s="387" t="s">
        <v>504</v>
      </c>
      <c r="U94" s="386">
        <v>1344</v>
      </c>
      <c r="V94" s="386">
        <v>2922</v>
      </c>
      <c r="W94" s="386">
        <v>2563</v>
      </c>
      <c r="X94" s="386">
        <v>12</v>
      </c>
      <c r="Y94" s="381">
        <f t="shared" si="1"/>
        <v>272.72727272727275</v>
      </c>
    </row>
    <row r="95" spans="1:25" s="363" customFormat="1" ht="18" customHeight="1">
      <c r="A95" s="381" t="s">
        <v>1609</v>
      </c>
      <c r="B95" s="382" t="s">
        <v>1610</v>
      </c>
      <c r="C95" s="382">
        <v>89</v>
      </c>
      <c r="D95" s="383" t="s">
        <v>860</v>
      </c>
      <c r="E95" s="384" t="s">
        <v>815</v>
      </c>
      <c r="F95" s="385" t="s">
        <v>786</v>
      </c>
      <c r="G95" s="386">
        <v>320</v>
      </c>
      <c r="H95" s="386">
        <v>128</v>
      </c>
      <c r="I95" s="386">
        <v>128</v>
      </c>
      <c r="J95" s="386">
        <v>68</v>
      </c>
      <c r="K95" s="383">
        <v>1</v>
      </c>
      <c r="L95" s="383"/>
      <c r="M95" s="383"/>
      <c r="N95" s="383"/>
      <c r="O95" s="383"/>
      <c r="P95" s="383"/>
      <c r="Q95" s="383">
        <v>1</v>
      </c>
      <c r="R95" s="383"/>
      <c r="S95" s="383"/>
      <c r="T95" s="387" t="s">
        <v>504</v>
      </c>
      <c r="U95" s="386">
        <v>1344</v>
      </c>
      <c r="V95" s="386">
        <v>11453</v>
      </c>
      <c r="W95" s="386">
        <v>10080</v>
      </c>
      <c r="X95" s="386">
        <v>46</v>
      </c>
      <c r="Y95" s="381">
        <f t="shared" si="1"/>
        <v>359.375</v>
      </c>
    </row>
    <row r="96" spans="1:25" s="363" customFormat="1" ht="18" customHeight="1">
      <c r="A96" s="381" t="s">
        <v>1609</v>
      </c>
      <c r="B96" s="382" t="s">
        <v>1610</v>
      </c>
      <c r="C96" s="382">
        <v>90</v>
      </c>
      <c r="D96" s="383" t="s">
        <v>861</v>
      </c>
      <c r="E96" s="384" t="s">
        <v>815</v>
      </c>
      <c r="F96" s="385" t="s">
        <v>783</v>
      </c>
      <c r="G96" s="386">
        <v>3556</v>
      </c>
      <c r="H96" s="386">
        <v>2543</v>
      </c>
      <c r="I96" s="386">
        <v>2539</v>
      </c>
      <c r="J96" s="386">
        <v>1395</v>
      </c>
      <c r="K96" s="383">
        <v>3</v>
      </c>
      <c r="L96" s="383"/>
      <c r="M96" s="383"/>
      <c r="N96" s="383"/>
      <c r="O96" s="383"/>
      <c r="P96" s="383"/>
      <c r="Q96" s="383"/>
      <c r="R96" s="383">
        <v>3</v>
      </c>
      <c r="S96" s="383"/>
      <c r="T96" s="387" t="s">
        <v>504</v>
      </c>
      <c r="U96" s="386">
        <v>1344</v>
      </c>
      <c r="V96" s="386">
        <v>333517</v>
      </c>
      <c r="W96" s="386">
        <v>260866</v>
      </c>
      <c r="X96" s="386">
        <v>1329</v>
      </c>
      <c r="Y96" s="381">
        <f t="shared" si="1"/>
        <v>523.4344230011816</v>
      </c>
    </row>
    <row r="97" spans="1:25" s="363" customFormat="1" ht="18" customHeight="1">
      <c r="A97" s="381" t="s">
        <v>1609</v>
      </c>
      <c r="B97" s="382" t="s">
        <v>1610</v>
      </c>
      <c r="C97" s="382">
        <v>91</v>
      </c>
      <c r="D97" s="383" t="s">
        <v>862</v>
      </c>
      <c r="E97" s="384" t="s">
        <v>815</v>
      </c>
      <c r="F97" s="385" t="s">
        <v>755</v>
      </c>
      <c r="G97" s="386">
        <v>1600</v>
      </c>
      <c r="H97" s="386">
        <v>1323</v>
      </c>
      <c r="I97" s="386">
        <v>1323</v>
      </c>
      <c r="J97" s="386">
        <v>1700</v>
      </c>
      <c r="K97" s="383"/>
      <c r="L97" s="383"/>
      <c r="M97" s="383"/>
      <c r="N97" s="383"/>
      <c r="O97" s="383">
        <v>2</v>
      </c>
      <c r="P97" s="383"/>
      <c r="Q97" s="383"/>
      <c r="R97" s="383">
        <v>1</v>
      </c>
      <c r="S97" s="383"/>
      <c r="T97" s="387" t="s">
        <v>504</v>
      </c>
      <c r="U97" s="386">
        <v>1344</v>
      </c>
      <c r="V97" s="386">
        <v>162081</v>
      </c>
      <c r="W97" s="386">
        <v>138053</v>
      </c>
      <c r="X97" s="386">
        <v>681</v>
      </c>
      <c r="Y97" s="381">
        <f t="shared" si="1"/>
        <v>514.7392290249433</v>
      </c>
    </row>
    <row r="98" spans="1:25" s="363" customFormat="1" ht="18" customHeight="1">
      <c r="A98" s="381" t="s">
        <v>1609</v>
      </c>
      <c r="B98" s="382" t="s">
        <v>1610</v>
      </c>
      <c r="C98" s="382">
        <v>92</v>
      </c>
      <c r="D98" s="383" t="s">
        <v>863</v>
      </c>
      <c r="E98" s="384" t="s">
        <v>815</v>
      </c>
      <c r="F98" s="385" t="s">
        <v>787</v>
      </c>
      <c r="G98" s="386">
        <v>1248</v>
      </c>
      <c r="H98" s="386">
        <v>807</v>
      </c>
      <c r="I98" s="386">
        <v>807</v>
      </c>
      <c r="J98" s="386">
        <v>432</v>
      </c>
      <c r="K98" s="383">
        <v>2</v>
      </c>
      <c r="L98" s="383"/>
      <c r="M98" s="383"/>
      <c r="N98" s="383"/>
      <c r="O98" s="383"/>
      <c r="P98" s="383"/>
      <c r="Q98" s="383"/>
      <c r="R98" s="383">
        <v>2</v>
      </c>
      <c r="S98" s="383"/>
      <c r="T98" s="387" t="s">
        <v>504</v>
      </c>
      <c r="U98" s="386">
        <v>1344</v>
      </c>
      <c r="V98" s="386">
        <v>111660</v>
      </c>
      <c r="W98" s="386">
        <v>79687</v>
      </c>
      <c r="X98" s="386">
        <v>387</v>
      </c>
      <c r="Y98" s="381">
        <f t="shared" si="1"/>
        <v>479.5539033457249</v>
      </c>
    </row>
    <row r="99" spans="1:25" s="363" customFormat="1" ht="18" customHeight="1">
      <c r="A99" s="381" t="s">
        <v>1609</v>
      </c>
      <c r="B99" s="382" t="s">
        <v>1610</v>
      </c>
      <c r="C99" s="382">
        <v>93</v>
      </c>
      <c r="D99" s="383" t="s">
        <v>864</v>
      </c>
      <c r="E99" s="384" t="s">
        <v>815</v>
      </c>
      <c r="F99" s="385" t="s">
        <v>788</v>
      </c>
      <c r="G99" s="386">
        <v>970</v>
      </c>
      <c r="H99" s="386">
        <v>440</v>
      </c>
      <c r="I99" s="386">
        <v>440</v>
      </c>
      <c r="J99" s="386">
        <v>200</v>
      </c>
      <c r="K99" s="383"/>
      <c r="L99" s="383"/>
      <c r="M99" s="383">
        <v>1</v>
      </c>
      <c r="N99" s="383"/>
      <c r="O99" s="383"/>
      <c r="P99" s="383"/>
      <c r="Q99" s="383"/>
      <c r="R99" s="383">
        <v>1</v>
      </c>
      <c r="S99" s="383"/>
      <c r="T99" s="387" t="s">
        <v>504</v>
      </c>
      <c r="U99" s="386">
        <v>1344</v>
      </c>
      <c r="V99" s="386">
        <v>41099</v>
      </c>
      <c r="W99" s="386">
        <v>37930</v>
      </c>
      <c r="X99" s="386">
        <v>159</v>
      </c>
      <c r="Y99" s="381">
        <f t="shared" si="1"/>
        <v>361.3636363636364</v>
      </c>
    </row>
    <row r="100" spans="1:25" s="363" customFormat="1" ht="18" customHeight="1">
      <c r="A100" s="381" t="s">
        <v>1609</v>
      </c>
      <c r="B100" s="382" t="s">
        <v>1610</v>
      </c>
      <c r="C100" s="382">
        <v>94</v>
      </c>
      <c r="D100" s="383" t="s">
        <v>865</v>
      </c>
      <c r="E100" s="384" t="s">
        <v>815</v>
      </c>
      <c r="F100" s="385" t="s">
        <v>789</v>
      </c>
      <c r="G100" s="386">
        <v>2800</v>
      </c>
      <c r="H100" s="386">
        <v>2221</v>
      </c>
      <c r="I100" s="386">
        <v>2221</v>
      </c>
      <c r="J100" s="386">
        <v>915</v>
      </c>
      <c r="K100" s="383">
        <v>1</v>
      </c>
      <c r="L100" s="383"/>
      <c r="M100" s="383"/>
      <c r="N100" s="383"/>
      <c r="O100" s="383"/>
      <c r="P100" s="383"/>
      <c r="Q100" s="383"/>
      <c r="R100" s="383">
        <v>1</v>
      </c>
      <c r="S100" s="383"/>
      <c r="T100" s="387" t="s">
        <v>504</v>
      </c>
      <c r="U100" s="386">
        <v>1344</v>
      </c>
      <c r="V100" s="386">
        <v>275133</v>
      </c>
      <c r="W100" s="386">
        <v>215250</v>
      </c>
      <c r="X100" s="386">
        <v>1117</v>
      </c>
      <c r="Y100" s="381">
        <f t="shared" si="1"/>
        <v>502.9266096352994</v>
      </c>
    </row>
    <row r="101" spans="1:25" s="363" customFormat="1" ht="18" customHeight="1">
      <c r="A101" s="381" t="s">
        <v>1609</v>
      </c>
      <c r="B101" s="382" t="s">
        <v>1610</v>
      </c>
      <c r="C101" s="382">
        <v>95</v>
      </c>
      <c r="D101" s="383" t="s">
        <v>866</v>
      </c>
      <c r="E101" s="384" t="s">
        <v>815</v>
      </c>
      <c r="F101" s="385">
        <v>39903</v>
      </c>
      <c r="G101" s="386">
        <v>158</v>
      </c>
      <c r="H101" s="386">
        <v>158</v>
      </c>
      <c r="I101" s="386">
        <v>158</v>
      </c>
      <c r="J101" s="386">
        <v>56</v>
      </c>
      <c r="K101" s="383">
        <v>1</v>
      </c>
      <c r="L101" s="383"/>
      <c r="M101" s="383"/>
      <c r="N101" s="383"/>
      <c r="O101" s="383"/>
      <c r="P101" s="383"/>
      <c r="Q101" s="383">
        <v>1</v>
      </c>
      <c r="R101" s="383"/>
      <c r="S101" s="383"/>
      <c r="T101" s="387" t="s">
        <v>504</v>
      </c>
      <c r="U101" s="386">
        <v>940</v>
      </c>
      <c r="V101" s="386">
        <v>16868</v>
      </c>
      <c r="W101" s="386">
        <v>12607</v>
      </c>
      <c r="X101" s="386">
        <v>56</v>
      </c>
      <c r="Y101" s="381">
        <f t="shared" si="1"/>
        <v>354.43037974683546</v>
      </c>
    </row>
    <row r="102" spans="1:25" s="363" customFormat="1" ht="18" customHeight="1">
      <c r="A102" s="381" t="s">
        <v>1609</v>
      </c>
      <c r="B102" s="382" t="s">
        <v>1610</v>
      </c>
      <c r="C102" s="382">
        <v>96</v>
      </c>
      <c r="D102" s="383" t="s">
        <v>867</v>
      </c>
      <c r="E102" s="384" t="s">
        <v>815</v>
      </c>
      <c r="F102" s="385" t="s">
        <v>790</v>
      </c>
      <c r="G102" s="386">
        <v>1050</v>
      </c>
      <c r="H102" s="386">
        <v>611</v>
      </c>
      <c r="I102" s="386">
        <v>611</v>
      </c>
      <c r="J102" s="386">
        <v>400</v>
      </c>
      <c r="K102" s="383"/>
      <c r="L102" s="383"/>
      <c r="M102" s="383">
        <v>1</v>
      </c>
      <c r="N102" s="383"/>
      <c r="O102" s="383"/>
      <c r="P102" s="383">
        <v>1</v>
      </c>
      <c r="Q102" s="383"/>
      <c r="R102" s="383"/>
      <c r="S102" s="383"/>
      <c r="T102" s="387" t="s">
        <v>504</v>
      </c>
      <c r="U102" s="386">
        <v>940</v>
      </c>
      <c r="V102" s="386">
        <v>70586</v>
      </c>
      <c r="W102" s="386">
        <v>63854</v>
      </c>
      <c r="X102" s="386">
        <v>400</v>
      </c>
      <c r="Y102" s="381">
        <f t="shared" si="1"/>
        <v>654.6644844517185</v>
      </c>
    </row>
    <row r="103" spans="1:25" s="363" customFormat="1" ht="18" customHeight="1">
      <c r="A103" s="381" t="s">
        <v>1609</v>
      </c>
      <c r="B103" s="382" t="s">
        <v>1610</v>
      </c>
      <c r="C103" s="382">
        <v>97</v>
      </c>
      <c r="D103" s="383" t="s">
        <v>868</v>
      </c>
      <c r="E103" s="384" t="s">
        <v>815</v>
      </c>
      <c r="F103" s="385" t="s">
        <v>791</v>
      </c>
      <c r="G103" s="386">
        <v>2000</v>
      </c>
      <c r="H103" s="386">
        <v>1277</v>
      </c>
      <c r="I103" s="386">
        <v>1277</v>
      </c>
      <c r="J103" s="386">
        <v>400</v>
      </c>
      <c r="K103" s="383"/>
      <c r="L103" s="383"/>
      <c r="M103" s="383">
        <v>1</v>
      </c>
      <c r="N103" s="383"/>
      <c r="O103" s="383"/>
      <c r="P103" s="383">
        <v>1</v>
      </c>
      <c r="Q103" s="383"/>
      <c r="R103" s="383"/>
      <c r="S103" s="383"/>
      <c r="T103" s="387" t="s">
        <v>504</v>
      </c>
      <c r="U103" s="386">
        <v>940</v>
      </c>
      <c r="V103" s="386">
        <v>122295</v>
      </c>
      <c r="W103" s="386">
        <v>98882</v>
      </c>
      <c r="X103" s="386">
        <v>400</v>
      </c>
      <c r="Y103" s="381">
        <f t="shared" si="1"/>
        <v>313.23414252153486</v>
      </c>
    </row>
    <row r="104" spans="1:25" s="363" customFormat="1" ht="18" customHeight="1">
      <c r="A104" s="381" t="s">
        <v>1609</v>
      </c>
      <c r="B104" s="382" t="s">
        <v>1610</v>
      </c>
      <c r="C104" s="382">
        <v>98</v>
      </c>
      <c r="D104" s="383" t="s">
        <v>871</v>
      </c>
      <c r="E104" s="384" t="s">
        <v>815</v>
      </c>
      <c r="F104" s="385" t="s">
        <v>792</v>
      </c>
      <c r="G104" s="386">
        <v>151</v>
      </c>
      <c r="H104" s="386">
        <v>114</v>
      </c>
      <c r="I104" s="386">
        <v>114</v>
      </c>
      <c r="J104" s="386">
        <v>48</v>
      </c>
      <c r="K104" s="383">
        <v>1</v>
      </c>
      <c r="L104" s="383"/>
      <c r="M104" s="383"/>
      <c r="N104" s="383"/>
      <c r="O104" s="383"/>
      <c r="P104" s="383"/>
      <c r="Q104" s="383"/>
      <c r="R104" s="383">
        <v>1</v>
      </c>
      <c r="S104" s="383"/>
      <c r="T104" s="387" t="s">
        <v>504</v>
      </c>
      <c r="U104" s="386">
        <v>940</v>
      </c>
      <c r="V104" s="386">
        <v>9894</v>
      </c>
      <c r="W104" s="386">
        <v>8820</v>
      </c>
      <c r="X104" s="386">
        <v>48</v>
      </c>
      <c r="Y104" s="381">
        <f t="shared" si="1"/>
        <v>421.05263157894734</v>
      </c>
    </row>
    <row r="105" spans="1:25" s="363" customFormat="1" ht="18" customHeight="1">
      <c r="A105" s="381" t="s">
        <v>1609</v>
      </c>
      <c r="B105" s="382" t="s">
        <v>1610</v>
      </c>
      <c r="C105" s="382">
        <v>99</v>
      </c>
      <c r="D105" s="383" t="s">
        <v>872</v>
      </c>
      <c r="E105" s="384" t="s">
        <v>815</v>
      </c>
      <c r="F105" s="385" t="s">
        <v>738</v>
      </c>
      <c r="G105" s="386">
        <v>4280</v>
      </c>
      <c r="H105" s="386">
        <v>3780</v>
      </c>
      <c r="I105" s="386">
        <v>3774</v>
      </c>
      <c r="J105" s="386">
        <v>3400</v>
      </c>
      <c r="K105" s="383"/>
      <c r="L105" s="383"/>
      <c r="M105" s="383">
        <v>2</v>
      </c>
      <c r="N105" s="383"/>
      <c r="O105" s="383">
        <v>1</v>
      </c>
      <c r="P105" s="383">
        <v>1</v>
      </c>
      <c r="Q105" s="383"/>
      <c r="R105" s="383"/>
      <c r="S105" s="383">
        <v>1</v>
      </c>
      <c r="T105" s="387" t="s">
        <v>504</v>
      </c>
      <c r="U105" s="386">
        <v>1375</v>
      </c>
      <c r="V105" s="386">
        <v>740042</v>
      </c>
      <c r="W105" s="386">
        <v>574174</v>
      </c>
      <c r="X105" s="386">
        <v>3107</v>
      </c>
      <c r="Y105" s="381">
        <f t="shared" si="1"/>
        <v>823.2644409114997</v>
      </c>
    </row>
    <row r="106" spans="1:25" s="363" customFormat="1" ht="18" customHeight="1">
      <c r="A106" s="381" t="s">
        <v>1609</v>
      </c>
      <c r="B106" s="382" t="s">
        <v>1610</v>
      </c>
      <c r="C106" s="382">
        <v>100</v>
      </c>
      <c r="D106" s="383" t="s">
        <v>873</v>
      </c>
      <c r="E106" s="384" t="s">
        <v>815</v>
      </c>
      <c r="F106" s="385" t="s">
        <v>793</v>
      </c>
      <c r="G106" s="386">
        <v>2270</v>
      </c>
      <c r="H106" s="386">
        <v>1782</v>
      </c>
      <c r="I106" s="386">
        <v>1782</v>
      </c>
      <c r="J106" s="386">
        <v>1098</v>
      </c>
      <c r="K106" s="383">
        <v>1</v>
      </c>
      <c r="L106" s="383">
        <v>4</v>
      </c>
      <c r="M106" s="383"/>
      <c r="N106" s="383"/>
      <c r="O106" s="383"/>
      <c r="P106" s="383">
        <v>4</v>
      </c>
      <c r="Q106" s="383"/>
      <c r="R106" s="383">
        <v>1</v>
      </c>
      <c r="S106" s="383"/>
      <c r="T106" s="387" t="s">
        <v>504</v>
      </c>
      <c r="U106" s="386">
        <v>1375</v>
      </c>
      <c r="V106" s="386">
        <v>161440</v>
      </c>
      <c r="W106" s="386">
        <v>153098</v>
      </c>
      <c r="X106" s="386">
        <v>725</v>
      </c>
      <c r="Y106" s="381">
        <f t="shared" si="1"/>
        <v>406.8462401795735</v>
      </c>
    </row>
    <row r="107" spans="1:25" s="363" customFormat="1" ht="18" customHeight="1">
      <c r="A107" s="381" t="s">
        <v>1609</v>
      </c>
      <c r="B107" s="382" t="s">
        <v>1610</v>
      </c>
      <c r="C107" s="382">
        <v>101</v>
      </c>
      <c r="D107" s="383" t="s">
        <v>874</v>
      </c>
      <c r="E107" s="384" t="s">
        <v>815</v>
      </c>
      <c r="F107" s="385" t="s">
        <v>794</v>
      </c>
      <c r="G107" s="386">
        <v>350</v>
      </c>
      <c r="H107" s="386">
        <v>156</v>
      </c>
      <c r="I107" s="386">
        <v>156</v>
      </c>
      <c r="J107" s="386">
        <v>53</v>
      </c>
      <c r="K107" s="383"/>
      <c r="L107" s="383">
        <v>2</v>
      </c>
      <c r="M107" s="383"/>
      <c r="N107" s="383"/>
      <c r="O107" s="383"/>
      <c r="P107" s="383">
        <v>1</v>
      </c>
      <c r="Q107" s="383"/>
      <c r="R107" s="383"/>
      <c r="S107" s="383"/>
      <c r="T107" s="387" t="s">
        <v>504</v>
      </c>
      <c r="U107" s="386">
        <v>1375</v>
      </c>
      <c r="V107" s="386">
        <v>19186</v>
      </c>
      <c r="W107" s="386">
        <v>12704</v>
      </c>
      <c r="X107" s="386">
        <v>57</v>
      </c>
      <c r="Y107" s="381">
        <f t="shared" si="1"/>
        <v>365.38461538461536</v>
      </c>
    </row>
    <row r="108" spans="1:25" s="363" customFormat="1" ht="18" customHeight="1">
      <c r="A108" s="381" t="s">
        <v>1609</v>
      </c>
      <c r="B108" s="382" t="s">
        <v>1610</v>
      </c>
      <c r="C108" s="382">
        <v>102</v>
      </c>
      <c r="D108" s="383" t="s">
        <v>875</v>
      </c>
      <c r="E108" s="384" t="s">
        <v>815</v>
      </c>
      <c r="F108" s="385" t="s">
        <v>795</v>
      </c>
      <c r="G108" s="386">
        <v>120</v>
      </c>
      <c r="H108" s="386">
        <v>30</v>
      </c>
      <c r="I108" s="386">
        <v>25</v>
      </c>
      <c r="J108" s="386">
        <v>18</v>
      </c>
      <c r="K108" s="383"/>
      <c r="L108" s="383">
        <v>1</v>
      </c>
      <c r="M108" s="383"/>
      <c r="N108" s="383"/>
      <c r="O108" s="383"/>
      <c r="P108" s="383">
        <v>1</v>
      </c>
      <c r="Q108" s="383"/>
      <c r="R108" s="383"/>
      <c r="S108" s="383"/>
      <c r="T108" s="387" t="s">
        <v>504</v>
      </c>
      <c r="U108" s="386">
        <v>1375</v>
      </c>
      <c r="V108" s="386">
        <v>4777</v>
      </c>
      <c r="W108" s="386">
        <v>1427</v>
      </c>
      <c r="X108" s="386">
        <v>7</v>
      </c>
      <c r="Y108" s="381">
        <f t="shared" si="1"/>
        <v>280</v>
      </c>
    </row>
    <row r="109" spans="1:25" s="363" customFormat="1" ht="18" customHeight="1">
      <c r="A109" s="381" t="s">
        <v>1609</v>
      </c>
      <c r="B109" s="382" t="s">
        <v>1610</v>
      </c>
      <c r="C109" s="382">
        <v>103</v>
      </c>
      <c r="D109" s="383" t="s">
        <v>876</v>
      </c>
      <c r="E109" s="384" t="s">
        <v>815</v>
      </c>
      <c r="F109" s="385" t="s">
        <v>784</v>
      </c>
      <c r="G109" s="386">
        <v>380</v>
      </c>
      <c r="H109" s="386">
        <v>195</v>
      </c>
      <c r="I109" s="386">
        <v>195</v>
      </c>
      <c r="J109" s="386">
        <v>80</v>
      </c>
      <c r="K109" s="383"/>
      <c r="L109" s="383"/>
      <c r="M109" s="383">
        <v>1</v>
      </c>
      <c r="N109" s="383"/>
      <c r="O109" s="383"/>
      <c r="P109" s="383">
        <v>1</v>
      </c>
      <c r="Q109" s="383"/>
      <c r="R109" s="383"/>
      <c r="S109" s="383"/>
      <c r="T109" s="387" t="s">
        <v>504</v>
      </c>
      <c r="U109" s="386">
        <v>1375</v>
      </c>
      <c r="V109" s="386">
        <v>18373</v>
      </c>
      <c r="W109" s="386">
        <v>13282</v>
      </c>
      <c r="X109" s="386">
        <v>80</v>
      </c>
      <c r="Y109" s="381">
        <f t="shared" si="1"/>
        <v>410.2564102564103</v>
      </c>
    </row>
    <row r="110" spans="1:25" s="363" customFormat="1" ht="18" customHeight="1">
      <c r="A110" s="381" t="s">
        <v>1609</v>
      </c>
      <c r="B110" s="382" t="s">
        <v>1610</v>
      </c>
      <c r="C110" s="382">
        <v>104</v>
      </c>
      <c r="D110" s="383" t="s">
        <v>877</v>
      </c>
      <c r="E110" s="384" t="s">
        <v>815</v>
      </c>
      <c r="F110" s="385" t="s">
        <v>796</v>
      </c>
      <c r="G110" s="386">
        <v>130</v>
      </c>
      <c r="H110" s="386">
        <v>84</v>
      </c>
      <c r="I110" s="386">
        <v>84</v>
      </c>
      <c r="J110" s="386">
        <v>32</v>
      </c>
      <c r="K110" s="383"/>
      <c r="L110" s="383">
        <v>1</v>
      </c>
      <c r="M110" s="383"/>
      <c r="N110" s="383"/>
      <c r="O110" s="383"/>
      <c r="P110" s="383">
        <v>1</v>
      </c>
      <c r="Q110" s="383"/>
      <c r="R110" s="383"/>
      <c r="S110" s="383"/>
      <c r="T110" s="387" t="s">
        <v>504</v>
      </c>
      <c r="U110" s="386">
        <v>1375</v>
      </c>
      <c r="V110" s="386">
        <v>6711</v>
      </c>
      <c r="W110" s="386">
        <v>6137</v>
      </c>
      <c r="X110" s="386">
        <v>28</v>
      </c>
      <c r="Y110" s="381">
        <f t="shared" si="1"/>
        <v>333.3333333333333</v>
      </c>
    </row>
    <row r="111" spans="1:25" s="363" customFormat="1" ht="18" customHeight="1">
      <c r="A111" s="381" t="s">
        <v>1609</v>
      </c>
      <c r="B111" s="382" t="s">
        <v>1610</v>
      </c>
      <c r="C111" s="382">
        <v>105</v>
      </c>
      <c r="D111" s="383" t="s">
        <v>878</v>
      </c>
      <c r="E111" s="384" t="s">
        <v>815</v>
      </c>
      <c r="F111" s="385" t="s">
        <v>797</v>
      </c>
      <c r="G111" s="386">
        <v>296</v>
      </c>
      <c r="H111" s="386">
        <v>136</v>
      </c>
      <c r="I111" s="386">
        <v>136</v>
      </c>
      <c r="J111" s="386">
        <v>44</v>
      </c>
      <c r="K111" s="383"/>
      <c r="L111" s="383">
        <v>1</v>
      </c>
      <c r="M111" s="383"/>
      <c r="N111" s="383"/>
      <c r="O111" s="383"/>
      <c r="P111" s="383">
        <v>1</v>
      </c>
      <c r="Q111" s="383"/>
      <c r="R111" s="383"/>
      <c r="S111" s="383"/>
      <c r="T111" s="387" t="s">
        <v>504</v>
      </c>
      <c r="U111" s="386">
        <v>1375</v>
      </c>
      <c r="V111" s="386">
        <v>15813</v>
      </c>
      <c r="W111" s="386">
        <v>12302</v>
      </c>
      <c r="X111" s="386">
        <v>81</v>
      </c>
      <c r="Y111" s="381">
        <f t="shared" si="1"/>
        <v>595.5882352941177</v>
      </c>
    </row>
    <row r="112" spans="1:25" s="363" customFormat="1" ht="18" customHeight="1">
      <c r="A112" s="381" t="s">
        <v>1609</v>
      </c>
      <c r="B112" s="382" t="s">
        <v>1610</v>
      </c>
      <c r="C112" s="382">
        <v>106</v>
      </c>
      <c r="D112" s="383" t="s">
        <v>879</v>
      </c>
      <c r="E112" s="384" t="s">
        <v>815</v>
      </c>
      <c r="F112" s="385" t="s">
        <v>797</v>
      </c>
      <c r="G112" s="386">
        <v>200</v>
      </c>
      <c r="H112" s="386">
        <v>85</v>
      </c>
      <c r="I112" s="386">
        <v>85</v>
      </c>
      <c r="J112" s="386">
        <v>30</v>
      </c>
      <c r="K112" s="383"/>
      <c r="L112" s="383">
        <v>1</v>
      </c>
      <c r="M112" s="383"/>
      <c r="N112" s="383"/>
      <c r="O112" s="383"/>
      <c r="P112" s="383">
        <v>1</v>
      </c>
      <c r="Q112" s="383"/>
      <c r="R112" s="383"/>
      <c r="S112" s="383"/>
      <c r="T112" s="387" t="s">
        <v>504</v>
      </c>
      <c r="U112" s="386">
        <v>1375</v>
      </c>
      <c r="V112" s="386">
        <v>10922</v>
      </c>
      <c r="W112" s="386">
        <v>5738</v>
      </c>
      <c r="X112" s="386">
        <v>36</v>
      </c>
      <c r="Y112" s="381">
        <f t="shared" si="1"/>
        <v>423.52941176470586</v>
      </c>
    </row>
    <row r="113" spans="1:25" s="363" customFormat="1" ht="18" customHeight="1">
      <c r="A113" s="381" t="s">
        <v>1609</v>
      </c>
      <c r="B113" s="382" t="s">
        <v>1610</v>
      </c>
      <c r="C113" s="382">
        <v>107</v>
      </c>
      <c r="D113" s="383" t="s">
        <v>880</v>
      </c>
      <c r="E113" s="384" t="s">
        <v>813</v>
      </c>
      <c r="F113" s="385" t="s">
        <v>798</v>
      </c>
      <c r="G113" s="386">
        <v>2600</v>
      </c>
      <c r="H113" s="386">
        <v>1496</v>
      </c>
      <c r="I113" s="386">
        <v>1496</v>
      </c>
      <c r="J113" s="386">
        <v>424</v>
      </c>
      <c r="K113" s="383"/>
      <c r="L113" s="383">
        <v>1</v>
      </c>
      <c r="M113" s="383"/>
      <c r="N113" s="383"/>
      <c r="O113" s="383"/>
      <c r="P113" s="383"/>
      <c r="Q113" s="383"/>
      <c r="R113" s="383">
        <v>1</v>
      </c>
      <c r="S113" s="383"/>
      <c r="T113" s="387" t="s">
        <v>504</v>
      </c>
      <c r="U113" s="386">
        <v>1711</v>
      </c>
      <c r="V113" s="386">
        <v>139599</v>
      </c>
      <c r="W113" s="386">
        <v>138581</v>
      </c>
      <c r="X113" s="386">
        <v>461</v>
      </c>
      <c r="Y113" s="381">
        <f t="shared" si="1"/>
        <v>308.1550802139037</v>
      </c>
    </row>
    <row r="114" spans="1:25" s="363" customFormat="1" ht="18" customHeight="1">
      <c r="A114" s="381" t="s">
        <v>1609</v>
      </c>
      <c r="B114" s="382" t="s">
        <v>1610</v>
      </c>
      <c r="C114" s="382">
        <v>108</v>
      </c>
      <c r="D114" s="383" t="s">
        <v>881</v>
      </c>
      <c r="E114" s="384" t="s">
        <v>813</v>
      </c>
      <c r="F114" s="385" t="s">
        <v>799</v>
      </c>
      <c r="G114" s="386">
        <v>960</v>
      </c>
      <c r="H114" s="386">
        <v>820</v>
      </c>
      <c r="I114" s="386">
        <v>820</v>
      </c>
      <c r="J114" s="386">
        <v>330</v>
      </c>
      <c r="K114" s="383">
        <v>1</v>
      </c>
      <c r="L114" s="383"/>
      <c r="M114" s="383"/>
      <c r="N114" s="383"/>
      <c r="O114" s="383"/>
      <c r="P114" s="383"/>
      <c r="Q114" s="383">
        <v>1</v>
      </c>
      <c r="R114" s="383"/>
      <c r="S114" s="383"/>
      <c r="T114" s="387" t="s">
        <v>504</v>
      </c>
      <c r="U114" s="386">
        <v>1711</v>
      </c>
      <c r="V114" s="386">
        <v>102608</v>
      </c>
      <c r="W114" s="386">
        <v>68977</v>
      </c>
      <c r="X114" s="386">
        <v>325</v>
      </c>
      <c r="Y114" s="381">
        <f t="shared" si="1"/>
        <v>396.3414634146341</v>
      </c>
    </row>
    <row r="115" spans="1:25" s="363" customFormat="1" ht="18" customHeight="1">
      <c r="A115" s="381" t="s">
        <v>1658</v>
      </c>
      <c r="B115" s="381" t="s">
        <v>1659</v>
      </c>
      <c r="C115" s="382">
        <v>109</v>
      </c>
      <c r="D115" s="383" t="s">
        <v>882</v>
      </c>
      <c r="E115" s="384" t="s">
        <v>813</v>
      </c>
      <c r="F115" s="385" t="s">
        <v>800</v>
      </c>
      <c r="G115" s="386">
        <v>4500</v>
      </c>
      <c r="H115" s="386">
        <v>3455</v>
      </c>
      <c r="I115" s="386">
        <v>3455</v>
      </c>
      <c r="J115" s="386">
        <v>2000</v>
      </c>
      <c r="K115" s="383">
        <v>1</v>
      </c>
      <c r="L115" s="383"/>
      <c r="M115" s="383">
        <v>1</v>
      </c>
      <c r="N115" s="383">
        <v>1</v>
      </c>
      <c r="O115" s="383"/>
      <c r="P115" s="383"/>
      <c r="Q115" s="383"/>
      <c r="R115" s="383">
        <v>1</v>
      </c>
      <c r="S115" s="383">
        <v>1</v>
      </c>
      <c r="T115" s="387" t="s">
        <v>504</v>
      </c>
      <c r="U115" s="386">
        <v>1711</v>
      </c>
      <c r="V115" s="386">
        <v>408713</v>
      </c>
      <c r="W115" s="386">
        <v>407948</v>
      </c>
      <c r="X115" s="386">
        <v>1334</v>
      </c>
      <c r="Y115" s="381">
        <f t="shared" si="1"/>
        <v>386.10709117221415</v>
      </c>
    </row>
    <row r="116" spans="1:25" s="363" customFormat="1" ht="18" customHeight="1">
      <c r="A116" s="381" t="s">
        <v>1658</v>
      </c>
      <c r="B116" s="381" t="s">
        <v>1659</v>
      </c>
      <c r="C116" s="382">
        <v>110</v>
      </c>
      <c r="D116" s="383" t="s">
        <v>883</v>
      </c>
      <c r="E116" s="384" t="s">
        <v>813</v>
      </c>
      <c r="F116" s="385" t="s">
        <v>800</v>
      </c>
      <c r="G116" s="386">
        <v>640</v>
      </c>
      <c r="H116" s="386">
        <v>466</v>
      </c>
      <c r="I116" s="386">
        <v>466</v>
      </c>
      <c r="J116" s="386">
        <v>275</v>
      </c>
      <c r="K116" s="383"/>
      <c r="L116" s="383"/>
      <c r="M116" s="383">
        <v>1</v>
      </c>
      <c r="N116" s="383"/>
      <c r="O116" s="383"/>
      <c r="P116" s="383"/>
      <c r="Q116" s="383"/>
      <c r="R116" s="383"/>
      <c r="S116" s="383">
        <v>1</v>
      </c>
      <c r="T116" s="387" t="s">
        <v>504</v>
      </c>
      <c r="U116" s="386">
        <v>1711</v>
      </c>
      <c r="V116" s="386">
        <v>44671</v>
      </c>
      <c r="W116" s="386">
        <v>44671</v>
      </c>
      <c r="X116" s="386">
        <v>183</v>
      </c>
      <c r="Y116" s="381">
        <f t="shared" si="1"/>
        <v>392.7038626609442</v>
      </c>
    </row>
    <row r="117" spans="1:25" s="363" customFormat="1" ht="18" customHeight="1">
      <c r="A117" s="381" t="s">
        <v>1658</v>
      </c>
      <c r="B117" s="381" t="s">
        <v>1659</v>
      </c>
      <c r="C117" s="382">
        <v>111</v>
      </c>
      <c r="D117" s="383" t="s">
        <v>884</v>
      </c>
      <c r="E117" s="384" t="s">
        <v>813</v>
      </c>
      <c r="F117" s="385" t="s">
        <v>738</v>
      </c>
      <c r="G117" s="386">
        <v>4400</v>
      </c>
      <c r="H117" s="386">
        <v>3469</v>
      </c>
      <c r="I117" s="386">
        <v>3469</v>
      </c>
      <c r="J117" s="386">
        <v>2020</v>
      </c>
      <c r="K117" s="383">
        <v>2</v>
      </c>
      <c r="L117" s="383"/>
      <c r="M117" s="383">
        <v>1</v>
      </c>
      <c r="N117" s="383"/>
      <c r="O117" s="383"/>
      <c r="P117" s="383"/>
      <c r="Q117" s="383"/>
      <c r="R117" s="383">
        <v>2</v>
      </c>
      <c r="S117" s="383">
        <v>1</v>
      </c>
      <c r="T117" s="387" t="s">
        <v>504</v>
      </c>
      <c r="U117" s="386">
        <v>1711</v>
      </c>
      <c r="V117" s="386">
        <v>336290</v>
      </c>
      <c r="W117" s="386">
        <v>335699</v>
      </c>
      <c r="X117" s="386">
        <v>1437</v>
      </c>
      <c r="Y117" s="381">
        <f t="shared" si="1"/>
        <v>414.24041510521766</v>
      </c>
    </row>
    <row r="118" spans="1:25" s="363" customFormat="1" ht="18" customHeight="1">
      <c r="A118" s="381" t="s">
        <v>1658</v>
      </c>
      <c r="B118" s="381" t="s">
        <v>1659</v>
      </c>
      <c r="C118" s="382">
        <v>112</v>
      </c>
      <c r="D118" s="383" t="s">
        <v>885</v>
      </c>
      <c r="E118" s="384" t="s">
        <v>813</v>
      </c>
      <c r="F118" s="385" t="s">
        <v>802</v>
      </c>
      <c r="G118" s="386">
        <v>4995</v>
      </c>
      <c r="H118" s="386">
        <v>4102</v>
      </c>
      <c r="I118" s="386">
        <v>4079</v>
      </c>
      <c r="J118" s="386">
        <v>2727</v>
      </c>
      <c r="K118" s="383">
        <v>1</v>
      </c>
      <c r="L118" s="383"/>
      <c r="M118" s="383">
        <v>3</v>
      </c>
      <c r="N118" s="383"/>
      <c r="O118" s="383"/>
      <c r="P118" s="383"/>
      <c r="Q118" s="383">
        <v>1</v>
      </c>
      <c r="R118" s="383">
        <v>2</v>
      </c>
      <c r="S118" s="383"/>
      <c r="T118" s="387" t="s">
        <v>504</v>
      </c>
      <c r="U118" s="386">
        <v>2304</v>
      </c>
      <c r="V118" s="386">
        <v>660169</v>
      </c>
      <c r="W118" s="386">
        <v>510096</v>
      </c>
      <c r="X118" s="386">
        <v>1604</v>
      </c>
      <c r="Y118" s="381">
        <f t="shared" si="1"/>
        <v>393.2336356950233</v>
      </c>
    </row>
    <row r="119" spans="1:25" s="363" customFormat="1" ht="18" customHeight="1">
      <c r="A119" s="381" t="s">
        <v>1658</v>
      </c>
      <c r="B119" s="381" t="s">
        <v>1659</v>
      </c>
      <c r="C119" s="382">
        <v>113</v>
      </c>
      <c r="D119" s="383" t="s">
        <v>886</v>
      </c>
      <c r="E119" s="384" t="s">
        <v>813</v>
      </c>
      <c r="F119" s="385" t="s">
        <v>755</v>
      </c>
      <c r="G119" s="386">
        <v>4330</v>
      </c>
      <c r="H119" s="386">
        <v>3764</v>
      </c>
      <c r="I119" s="386">
        <v>3751</v>
      </c>
      <c r="J119" s="386">
        <v>2330</v>
      </c>
      <c r="K119" s="383"/>
      <c r="L119" s="383"/>
      <c r="M119" s="383">
        <v>5</v>
      </c>
      <c r="N119" s="383"/>
      <c r="O119" s="383"/>
      <c r="P119" s="383"/>
      <c r="Q119" s="383"/>
      <c r="R119" s="383">
        <v>1</v>
      </c>
      <c r="S119" s="383"/>
      <c r="T119" s="387" t="s">
        <v>504</v>
      </c>
      <c r="U119" s="386">
        <v>2304</v>
      </c>
      <c r="V119" s="386">
        <v>492469</v>
      </c>
      <c r="W119" s="386">
        <v>404498</v>
      </c>
      <c r="X119" s="386">
        <v>1489</v>
      </c>
      <c r="Y119" s="381">
        <f t="shared" si="1"/>
        <v>396.96081045054655</v>
      </c>
    </row>
    <row r="120" spans="1:25" s="363" customFormat="1" ht="18" customHeight="1">
      <c r="A120" s="381" t="s">
        <v>1658</v>
      </c>
      <c r="B120" s="381" t="s">
        <v>1659</v>
      </c>
      <c r="C120" s="382">
        <v>114</v>
      </c>
      <c r="D120" s="383" t="s">
        <v>887</v>
      </c>
      <c r="E120" s="384" t="s">
        <v>813</v>
      </c>
      <c r="F120" s="385" t="s">
        <v>787</v>
      </c>
      <c r="G120" s="386">
        <v>1842</v>
      </c>
      <c r="H120" s="386">
        <v>1513</v>
      </c>
      <c r="I120" s="386">
        <v>1512</v>
      </c>
      <c r="J120" s="386">
        <v>810</v>
      </c>
      <c r="K120" s="383">
        <v>1</v>
      </c>
      <c r="L120" s="383"/>
      <c r="M120" s="383"/>
      <c r="N120" s="383"/>
      <c r="O120" s="383"/>
      <c r="P120" s="383"/>
      <c r="Q120" s="383"/>
      <c r="R120" s="383">
        <v>1</v>
      </c>
      <c r="S120" s="383"/>
      <c r="T120" s="387" t="s">
        <v>504</v>
      </c>
      <c r="U120" s="386">
        <v>2304</v>
      </c>
      <c r="V120" s="386">
        <v>133575</v>
      </c>
      <c r="W120" s="386">
        <v>116479</v>
      </c>
      <c r="X120" s="386">
        <v>351</v>
      </c>
      <c r="Y120" s="381">
        <f t="shared" si="1"/>
        <v>232.14285714285714</v>
      </c>
    </row>
    <row r="121" spans="1:25" s="363" customFormat="1" ht="18" customHeight="1">
      <c r="A121" s="381" t="s">
        <v>1658</v>
      </c>
      <c r="B121" s="381" t="s">
        <v>1659</v>
      </c>
      <c r="C121" s="382">
        <v>115</v>
      </c>
      <c r="D121" s="383" t="s">
        <v>888</v>
      </c>
      <c r="E121" s="384" t="s">
        <v>813</v>
      </c>
      <c r="F121" s="385" t="s">
        <v>803</v>
      </c>
      <c r="G121" s="386">
        <v>200</v>
      </c>
      <c r="H121" s="386">
        <v>122</v>
      </c>
      <c r="I121" s="386">
        <v>122</v>
      </c>
      <c r="J121" s="386">
        <v>70</v>
      </c>
      <c r="K121" s="383">
        <v>1</v>
      </c>
      <c r="L121" s="383"/>
      <c r="M121" s="383"/>
      <c r="N121" s="383"/>
      <c r="O121" s="383"/>
      <c r="P121" s="383"/>
      <c r="Q121" s="383">
        <v>1</v>
      </c>
      <c r="R121" s="383"/>
      <c r="S121" s="383"/>
      <c r="T121" s="387" t="s">
        <v>504</v>
      </c>
      <c r="U121" s="386">
        <v>2304</v>
      </c>
      <c r="V121" s="386">
        <v>15015</v>
      </c>
      <c r="W121" s="386">
        <v>14734</v>
      </c>
      <c r="X121" s="386">
        <v>48</v>
      </c>
      <c r="Y121" s="381">
        <f t="shared" si="1"/>
        <v>393.44262295081967</v>
      </c>
    </row>
    <row r="122" spans="1:25" s="363" customFormat="1" ht="18" customHeight="1">
      <c r="A122" s="381" t="s">
        <v>1658</v>
      </c>
      <c r="B122" s="381" t="s">
        <v>1659</v>
      </c>
      <c r="C122" s="382">
        <v>116</v>
      </c>
      <c r="D122" s="383" t="s">
        <v>804</v>
      </c>
      <c r="E122" s="384" t="s">
        <v>813</v>
      </c>
      <c r="F122" s="385" t="s">
        <v>805</v>
      </c>
      <c r="G122" s="386">
        <v>110</v>
      </c>
      <c r="H122" s="386">
        <v>54</v>
      </c>
      <c r="I122" s="386">
        <v>54</v>
      </c>
      <c r="J122" s="386">
        <v>33</v>
      </c>
      <c r="K122" s="383">
        <v>1</v>
      </c>
      <c r="L122" s="383"/>
      <c r="M122" s="383"/>
      <c r="N122" s="383"/>
      <c r="O122" s="383"/>
      <c r="P122" s="383"/>
      <c r="Q122" s="383"/>
      <c r="R122" s="383">
        <v>1</v>
      </c>
      <c r="S122" s="383"/>
      <c r="T122" s="387" t="s">
        <v>504</v>
      </c>
      <c r="U122" s="386">
        <v>2520</v>
      </c>
      <c r="V122" s="386">
        <v>5361</v>
      </c>
      <c r="W122" s="386">
        <v>5361</v>
      </c>
      <c r="X122" s="386">
        <v>34</v>
      </c>
      <c r="Y122" s="381">
        <f t="shared" si="1"/>
        <v>629.6296296296297</v>
      </c>
    </row>
    <row r="123" spans="1:25" s="363" customFormat="1" ht="18" customHeight="1">
      <c r="A123" s="381" t="s">
        <v>1658</v>
      </c>
      <c r="B123" s="381" t="s">
        <v>1659</v>
      </c>
      <c r="C123" s="382">
        <v>117</v>
      </c>
      <c r="D123" s="383" t="s">
        <v>889</v>
      </c>
      <c r="E123" s="384" t="s">
        <v>813</v>
      </c>
      <c r="F123" s="385" t="s">
        <v>806</v>
      </c>
      <c r="G123" s="386"/>
      <c r="H123" s="386"/>
      <c r="I123" s="386">
        <v>84</v>
      </c>
      <c r="J123" s="386"/>
      <c r="K123" s="383">
        <v>0</v>
      </c>
      <c r="L123" s="383"/>
      <c r="M123" s="383">
        <v>1</v>
      </c>
      <c r="N123" s="383"/>
      <c r="O123" s="383"/>
      <c r="P123" s="383"/>
      <c r="Q123" s="383"/>
      <c r="R123" s="383">
        <v>1</v>
      </c>
      <c r="S123" s="383"/>
      <c r="T123" s="387" t="s">
        <v>504</v>
      </c>
      <c r="U123" s="386">
        <v>2520</v>
      </c>
      <c r="V123" s="386">
        <v>5607</v>
      </c>
      <c r="W123" s="386">
        <v>5607</v>
      </c>
      <c r="X123" s="386">
        <v>34</v>
      </c>
      <c r="Y123" s="381">
        <f t="shared" si="1"/>
        <v>404.76190476190476</v>
      </c>
    </row>
    <row r="124" spans="1:25" s="363" customFormat="1" ht="18" customHeight="1">
      <c r="A124" s="381" t="s">
        <v>1660</v>
      </c>
      <c r="B124" s="381" t="s">
        <v>1661</v>
      </c>
      <c r="C124" s="382">
        <v>118</v>
      </c>
      <c r="D124" s="383" t="s">
        <v>890</v>
      </c>
      <c r="E124" s="384" t="s">
        <v>813</v>
      </c>
      <c r="F124" s="385" t="s">
        <v>807</v>
      </c>
      <c r="G124" s="386">
        <v>3364</v>
      </c>
      <c r="H124" s="386">
        <v>2207</v>
      </c>
      <c r="I124" s="386">
        <v>2198</v>
      </c>
      <c r="J124" s="386">
        <v>1391</v>
      </c>
      <c r="K124" s="383">
        <v>0</v>
      </c>
      <c r="L124" s="383"/>
      <c r="M124" s="383">
        <v>4</v>
      </c>
      <c r="N124" s="383"/>
      <c r="O124" s="383"/>
      <c r="P124" s="383"/>
      <c r="Q124" s="383"/>
      <c r="R124" s="383">
        <v>1</v>
      </c>
      <c r="S124" s="383"/>
      <c r="T124" s="387" t="s">
        <v>504</v>
      </c>
      <c r="U124" s="386">
        <v>2415</v>
      </c>
      <c r="V124" s="386">
        <v>306189</v>
      </c>
      <c r="W124" s="386">
        <v>284575</v>
      </c>
      <c r="X124" s="386">
        <v>502</v>
      </c>
      <c r="Y124" s="381">
        <f t="shared" si="1"/>
        <v>228.3894449499545</v>
      </c>
    </row>
    <row r="125" spans="1:25" s="363" customFormat="1" ht="18" customHeight="1">
      <c r="A125" s="381" t="s">
        <v>1660</v>
      </c>
      <c r="B125" s="381" t="s">
        <v>1661</v>
      </c>
      <c r="C125" s="382">
        <v>119</v>
      </c>
      <c r="D125" s="383" t="s">
        <v>891</v>
      </c>
      <c r="E125" s="384" t="s">
        <v>813</v>
      </c>
      <c r="F125" s="385" t="s">
        <v>772</v>
      </c>
      <c r="G125" s="386">
        <v>968</v>
      </c>
      <c r="H125" s="386">
        <v>678</v>
      </c>
      <c r="I125" s="386">
        <v>671</v>
      </c>
      <c r="J125" s="386">
        <v>245</v>
      </c>
      <c r="K125" s="383">
        <v>0</v>
      </c>
      <c r="L125" s="383"/>
      <c r="M125" s="383"/>
      <c r="N125" s="383">
        <v>1</v>
      </c>
      <c r="O125" s="383"/>
      <c r="P125" s="383"/>
      <c r="Q125" s="383"/>
      <c r="R125" s="383"/>
      <c r="S125" s="383"/>
      <c r="T125" s="387" t="s">
        <v>504</v>
      </c>
      <c r="U125" s="386">
        <v>2415</v>
      </c>
      <c r="V125" s="386">
        <v>69892</v>
      </c>
      <c r="W125" s="386">
        <v>55228</v>
      </c>
      <c r="X125" s="386">
        <v>251</v>
      </c>
      <c r="Y125" s="381">
        <f aca="true" t="shared" si="2" ref="Y125:Y137">X125*1000/I125</f>
        <v>374.0685543964232</v>
      </c>
    </row>
    <row r="126" spans="1:25" s="363" customFormat="1" ht="18" customHeight="1">
      <c r="A126" s="381" t="s">
        <v>1660</v>
      </c>
      <c r="B126" s="381" t="s">
        <v>1661</v>
      </c>
      <c r="C126" s="382">
        <v>120</v>
      </c>
      <c r="D126" s="383" t="s">
        <v>892</v>
      </c>
      <c r="E126" s="384" t="s">
        <v>813</v>
      </c>
      <c r="F126" s="385" t="s">
        <v>808</v>
      </c>
      <c r="G126" s="386">
        <v>1500</v>
      </c>
      <c r="H126" s="386">
        <v>1003</v>
      </c>
      <c r="I126" s="386">
        <v>974</v>
      </c>
      <c r="J126" s="386">
        <v>484</v>
      </c>
      <c r="K126" s="383">
        <v>0</v>
      </c>
      <c r="L126" s="383"/>
      <c r="M126" s="383">
        <v>2</v>
      </c>
      <c r="N126" s="383"/>
      <c r="O126" s="383"/>
      <c r="P126" s="383">
        <v>2</v>
      </c>
      <c r="Q126" s="383"/>
      <c r="R126" s="383"/>
      <c r="S126" s="383"/>
      <c r="T126" s="387" t="s">
        <v>504</v>
      </c>
      <c r="U126" s="386">
        <v>2415</v>
      </c>
      <c r="V126" s="386">
        <v>113020</v>
      </c>
      <c r="W126" s="386">
        <v>98980</v>
      </c>
      <c r="X126" s="386">
        <v>429</v>
      </c>
      <c r="Y126" s="381">
        <f t="shared" si="2"/>
        <v>440.4517453798768</v>
      </c>
    </row>
    <row r="127" spans="1:25" s="363" customFormat="1" ht="18" customHeight="1">
      <c r="A127" s="381" t="s">
        <v>1660</v>
      </c>
      <c r="B127" s="381" t="s">
        <v>1661</v>
      </c>
      <c r="C127" s="382">
        <v>121</v>
      </c>
      <c r="D127" s="383" t="s">
        <v>893</v>
      </c>
      <c r="E127" s="384" t="s">
        <v>813</v>
      </c>
      <c r="F127" s="385" t="s">
        <v>809</v>
      </c>
      <c r="G127" s="386">
        <v>1320</v>
      </c>
      <c r="H127" s="386">
        <v>717</v>
      </c>
      <c r="I127" s="386">
        <v>679</v>
      </c>
      <c r="J127" s="386">
        <v>940</v>
      </c>
      <c r="K127" s="383">
        <v>1</v>
      </c>
      <c r="L127" s="383"/>
      <c r="M127" s="383"/>
      <c r="N127" s="383">
        <v>1</v>
      </c>
      <c r="O127" s="383"/>
      <c r="P127" s="383"/>
      <c r="Q127" s="383"/>
      <c r="R127" s="383">
        <v>1</v>
      </c>
      <c r="S127" s="383"/>
      <c r="T127" s="387" t="s">
        <v>504</v>
      </c>
      <c r="U127" s="386">
        <v>2415</v>
      </c>
      <c r="V127" s="386">
        <v>108593</v>
      </c>
      <c r="W127" s="386">
        <v>106229</v>
      </c>
      <c r="X127" s="386">
        <v>618</v>
      </c>
      <c r="Y127" s="381">
        <f t="shared" si="2"/>
        <v>910.1620029455081</v>
      </c>
    </row>
    <row r="128" spans="1:25" s="363" customFormat="1" ht="18" customHeight="1">
      <c r="A128" s="381" t="s">
        <v>1660</v>
      </c>
      <c r="B128" s="381" t="s">
        <v>1661</v>
      </c>
      <c r="C128" s="382">
        <v>122</v>
      </c>
      <c r="D128" s="383" t="s">
        <v>894</v>
      </c>
      <c r="E128" s="384" t="s">
        <v>813</v>
      </c>
      <c r="F128" s="385" t="s">
        <v>810</v>
      </c>
      <c r="G128" s="386">
        <v>867</v>
      </c>
      <c r="H128" s="386">
        <v>577</v>
      </c>
      <c r="I128" s="386">
        <v>553</v>
      </c>
      <c r="J128" s="386">
        <v>223</v>
      </c>
      <c r="K128" s="383">
        <v>0</v>
      </c>
      <c r="L128" s="383"/>
      <c r="M128" s="383"/>
      <c r="N128" s="383">
        <v>1</v>
      </c>
      <c r="O128" s="383"/>
      <c r="P128" s="383"/>
      <c r="Q128" s="383"/>
      <c r="R128" s="383"/>
      <c r="S128" s="383"/>
      <c r="T128" s="387" t="s">
        <v>504</v>
      </c>
      <c r="U128" s="386">
        <v>2415</v>
      </c>
      <c r="V128" s="386">
        <v>55596</v>
      </c>
      <c r="W128" s="386">
        <v>46343</v>
      </c>
      <c r="X128" s="386">
        <v>194</v>
      </c>
      <c r="Y128" s="381">
        <f t="shared" si="2"/>
        <v>350.8137432188065</v>
      </c>
    </row>
    <row r="129" spans="1:25" s="363" customFormat="1" ht="18" customHeight="1">
      <c r="A129" s="381" t="s">
        <v>1660</v>
      </c>
      <c r="B129" s="381" t="s">
        <v>1661</v>
      </c>
      <c r="C129" s="382">
        <v>123</v>
      </c>
      <c r="D129" s="383" t="s">
        <v>895</v>
      </c>
      <c r="E129" s="384" t="s">
        <v>814</v>
      </c>
      <c r="F129" s="385" t="s">
        <v>811</v>
      </c>
      <c r="G129" s="386"/>
      <c r="H129" s="386"/>
      <c r="I129" s="386">
        <v>131</v>
      </c>
      <c r="J129" s="386"/>
      <c r="K129" s="383">
        <v>0</v>
      </c>
      <c r="L129" s="383"/>
      <c r="M129" s="383">
        <v>1</v>
      </c>
      <c r="N129" s="383"/>
      <c r="O129" s="383"/>
      <c r="P129" s="383">
        <v>1</v>
      </c>
      <c r="Q129" s="383"/>
      <c r="R129" s="383"/>
      <c r="S129" s="383"/>
      <c r="T129" s="387" t="s">
        <v>505</v>
      </c>
      <c r="U129" s="386">
        <v>500</v>
      </c>
      <c r="V129" s="386">
        <v>37781</v>
      </c>
      <c r="W129" s="386">
        <v>37781</v>
      </c>
      <c r="X129" s="386">
        <v>104</v>
      </c>
      <c r="Y129" s="381">
        <f t="shared" si="2"/>
        <v>793.8931297709923</v>
      </c>
    </row>
    <row r="130" spans="1:25" s="363" customFormat="1" ht="18" customHeight="1">
      <c r="A130" s="381" t="s">
        <v>1660</v>
      </c>
      <c r="B130" s="381" t="s">
        <v>1661</v>
      </c>
      <c r="C130" s="382">
        <v>124</v>
      </c>
      <c r="D130" s="383" t="s">
        <v>896</v>
      </c>
      <c r="E130" s="384" t="s">
        <v>814</v>
      </c>
      <c r="F130" s="385" t="s">
        <v>811</v>
      </c>
      <c r="G130" s="386"/>
      <c r="H130" s="386"/>
      <c r="I130" s="386">
        <v>102</v>
      </c>
      <c r="J130" s="386"/>
      <c r="K130" s="383">
        <v>0</v>
      </c>
      <c r="L130" s="383"/>
      <c r="M130" s="383">
        <v>1</v>
      </c>
      <c r="N130" s="383"/>
      <c r="O130" s="383"/>
      <c r="P130" s="383">
        <v>1</v>
      </c>
      <c r="Q130" s="383"/>
      <c r="R130" s="383"/>
      <c r="S130" s="383"/>
      <c r="T130" s="387" t="s">
        <v>505</v>
      </c>
      <c r="U130" s="386">
        <v>1000</v>
      </c>
      <c r="V130" s="386">
        <v>27205</v>
      </c>
      <c r="W130" s="386">
        <v>27205</v>
      </c>
      <c r="X130" s="386">
        <v>150</v>
      </c>
      <c r="Y130" s="381">
        <f t="shared" si="2"/>
        <v>1470.5882352941176</v>
      </c>
    </row>
    <row r="131" spans="1:25" s="363" customFormat="1" ht="18" customHeight="1">
      <c r="A131" s="392"/>
      <c r="B131" s="392" t="s">
        <v>1662</v>
      </c>
      <c r="C131" s="382">
        <v>125</v>
      </c>
      <c r="D131" s="383" t="s">
        <v>897</v>
      </c>
      <c r="E131" s="384" t="s">
        <v>814</v>
      </c>
      <c r="F131" s="385" t="s">
        <v>811</v>
      </c>
      <c r="G131" s="386"/>
      <c r="H131" s="386"/>
      <c r="I131" s="386">
        <v>77</v>
      </c>
      <c r="J131" s="386"/>
      <c r="K131" s="383">
        <v>0</v>
      </c>
      <c r="L131" s="383"/>
      <c r="M131" s="383">
        <v>1</v>
      </c>
      <c r="N131" s="383"/>
      <c r="O131" s="383"/>
      <c r="P131" s="383">
        <v>1</v>
      </c>
      <c r="Q131" s="383"/>
      <c r="R131" s="383"/>
      <c r="S131" s="383"/>
      <c r="T131" s="387" t="s">
        <v>505</v>
      </c>
      <c r="U131" s="386">
        <v>1800</v>
      </c>
      <c r="V131" s="386">
        <v>15601</v>
      </c>
      <c r="W131" s="386">
        <v>15601</v>
      </c>
      <c r="X131" s="386">
        <v>110</v>
      </c>
      <c r="Y131" s="381">
        <f t="shared" si="2"/>
        <v>1428.5714285714287</v>
      </c>
    </row>
    <row r="132" spans="1:25" s="363" customFormat="1" ht="18" customHeight="1">
      <c r="A132" s="392"/>
      <c r="B132" s="392" t="s">
        <v>1662</v>
      </c>
      <c r="C132" s="382">
        <v>126</v>
      </c>
      <c r="D132" s="383" t="s">
        <v>898</v>
      </c>
      <c r="E132" s="384" t="s">
        <v>814</v>
      </c>
      <c r="F132" s="385" t="s">
        <v>811</v>
      </c>
      <c r="G132" s="386"/>
      <c r="H132" s="386"/>
      <c r="I132" s="386">
        <v>620</v>
      </c>
      <c r="J132" s="386"/>
      <c r="K132" s="383">
        <v>0</v>
      </c>
      <c r="L132" s="383"/>
      <c r="M132" s="383">
        <v>2</v>
      </c>
      <c r="N132" s="383"/>
      <c r="O132" s="383"/>
      <c r="P132" s="383">
        <v>2</v>
      </c>
      <c r="Q132" s="383"/>
      <c r="R132" s="383"/>
      <c r="S132" s="383"/>
      <c r="T132" s="387" t="s">
        <v>505</v>
      </c>
      <c r="U132" s="386">
        <v>1150</v>
      </c>
      <c r="V132" s="386">
        <v>148000</v>
      </c>
      <c r="W132" s="386">
        <v>148000</v>
      </c>
      <c r="X132" s="386">
        <v>422</v>
      </c>
      <c r="Y132" s="381">
        <f t="shared" si="2"/>
        <v>680.6451612903226</v>
      </c>
    </row>
    <row r="133" spans="1:25" s="363" customFormat="1" ht="18" customHeight="1">
      <c r="A133" s="392"/>
      <c r="B133" s="392" t="s">
        <v>1662</v>
      </c>
      <c r="C133" s="382">
        <v>127</v>
      </c>
      <c r="D133" s="383" t="s">
        <v>899</v>
      </c>
      <c r="E133" s="384" t="s">
        <v>814</v>
      </c>
      <c r="F133" s="385" t="s">
        <v>811</v>
      </c>
      <c r="G133" s="386"/>
      <c r="H133" s="386"/>
      <c r="I133" s="386">
        <v>248</v>
      </c>
      <c r="J133" s="386"/>
      <c r="K133" s="383">
        <v>0</v>
      </c>
      <c r="L133" s="383"/>
      <c r="M133" s="383">
        <v>1</v>
      </c>
      <c r="N133" s="383"/>
      <c r="O133" s="383"/>
      <c r="P133" s="383">
        <v>1</v>
      </c>
      <c r="Q133" s="383"/>
      <c r="R133" s="383"/>
      <c r="S133" s="383"/>
      <c r="T133" s="387" t="s">
        <v>505</v>
      </c>
      <c r="U133" s="386">
        <v>700</v>
      </c>
      <c r="V133" s="386">
        <v>38557</v>
      </c>
      <c r="W133" s="386">
        <v>38557</v>
      </c>
      <c r="X133" s="386">
        <v>240</v>
      </c>
      <c r="Y133" s="381">
        <f t="shared" si="2"/>
        <v>967.741935483871</v>
      </c>
    </row>
    <row r="134" spans="1:25" s="363" customFormat="1" ht="18" customHeight="1">
      <c r="A134" s="392"/>
      <c r="B134" s="392" t="s">
        <v>1662</v>
      </c>
      <c r="C134" s="382">
        <v>128</v>
      </c>
      <c r="D134" s="383" t="s">
        <v>900</v>
      </c>
      <c r="E134" s="384" t="s">
        <v>814</v>
      </c>
      <c r="F134" s="385" t="s">
        <v>811</v>
      </c>
      <c r="G134" s="386"/>
      <c r="H134" s="386"/>
      <c r="I134" s="386">
        <v>255</v>
      </c>
      <c r="J134" s="386"/>
      <c r="K134" s="383">
        <v>0</v>
      </c>
      <c r="L134" s="383"/>
      <c r="M134" s="383">
        <v>1</v>
      </c>
      <c r="N134" s="383"/>
      <c r="O134" s="383"/>
      <c r="P134" s="383">
        <v>1</v>
      </c>
      <c r="Q134" s="383"/>
      <c r="R134" s="383"/>
      <c r="S134" s="383"/>
      <c r="T134" s="387" t="s">
        <v>505</v>
      </c>
      <c r="U134" s="386">
        <v>1250</v>
      </c>
      <c r="V134" s="386">
        <v>42616</v>
      </c>
      <c r="W134" s="386">
        <v>42616</v>
      </c>
      <c r="X134" s="386">
        <v>116</v>
      </c>
      <c r="Y134" s="381">
        <f t="shared" si="2"/>
        <v>454.9019607843137</v>
      </c>
    </row>
    <row r="135" spans="1:25" s="363" customFormat="1" ht="18" customHeight="1">
      <c r="A135" s="392"/>
      <c r="B135" s="392" t="s">
        <v>1662</v>
      </c>
      <c r="C135" s="382">
        <v>129</v>
      </c>
      <c r="D135" s="383" t="s">
        <v>901</v>
      </c>
      <c r="E135" s="384" t="s">
        <v>814</v>
      </c>
      <c r="F135" s="385" t="s">
        <v>811</v>
      </c>
      <c r="G135" s="386"/>
      <c r="H135" s="386"/>
      <c r="I135" s="386">
        <v>159</v>
      </c>
      <c r="J135" s="386"/>
      <c r="K135" s="383">
        <v>0</v>
      </c>
      <c r="L135" s="383"/>
      <c r="M135" s="383">
        <v>2</v>
      </c>
      <c r="N135" s="383"/>
      <c r="O135" s="383"/>
      <c r="P135" s="383">
        <v>2</v>
      </c>
      <c r="Q135" s="383"/>
      <c r="R135" s="383"/>
      <c r="S135" s="383"/>
      <c r="T135" s="387" t="s">
        <v>505</v>
      </c>
      <c r="U135" s="386">
        <v>1500</v>
      </c>
      <c r="V135" s="386">
        <v>46967</v>
      </c>
      <c r="W135" s="386">
        <v>46967</v>
      </c>
      <c r="X135" s="386">
        <v>504</v>
      </c>
      <c r="Y135" s="381">
        <f t="shared" si="2"/>
        <v>3169.811320754717</v>
      </c>
    </row>
    <row r="136" spans="1:25" s="363" customFormat="1" ht="18" customHeight="1">
      <c r="A136" s="392"/>
      <c r="B136" s="392" t="s">
        <v>1662</v>
      </c>
      <c r="C136" s="382">
        <v>130</v>
      </c>
      <c r="D136" s="383" t="s">
        <v>902</v>
      </c>
      <c r="E136" s="384" t="s">
        <v>814</v>
      </c>
      <c r="F136" s="385" t="s">
        <v>811</v>
      </c>
      <c r="G136" s="386"/>
      <c r="H136" s="386"/>
      <c r="I136" s="386">
        <v>84</v>
      </c>
      <c r="J136" s="386"/>
      <c r="K136" s="383">
        <v>0</v>
      </c>
      <c r="L136" s="383"/>
      <c r="M136" s="383">
        <v>1</v>
      </c>
      <c r="N136" s="383"/>
      <c r="O136" s="383"/>
      <c r="P136" s="383">
        <v>1</v>
      </c>
      <c r="Q136" s="383"/>
      <c r="R136" s="383"/>
      <c r="S136" s="383"/>
      <c r="T136" s="387" t="s">
        <v>505</v>
      </c>
      <c r="U136" s="386">
        <v>1500</v>
      </c>
      <c r="V136" s="386">
        <v>20807</v>
      </c>
      <c r="W136" s="386">
        <v>20807</v>
      </c>
      <c r="X136" s="386">
        <v>55</v>
      </c>
      <c r="Y136" s="381">
        <f t="shared" si="2"/>
        <v>654.7619047619048</v>
      </c>
    </row>
    <row r="137" spans="1:25" s="363" customFormat="1" ht="18" customHeight="1" thickBot="1">
      <c r="A137" s="392"/>
      <c r="B137" s="392" t="s">
        <v>1662</v>
      </c>
      <c r="C137" s="382">
        <v>131</v>
      </c>
      <c r="D137" s="383" t="s">
        <v>903</v>
      </c>
      <c r="E137" s="384" t="s">
        <v>814</v>
      </c>
      <c r="F137" s="385" t="s">
        <v>812</v>
      </c>
      <c r="G137" s="386"/>
      <c r="H137" s="386"/>
      <c r="I137" s="386">
        <v>255</v>
      </c>
      <c r="J137" s="386"/>
      <c r="K137" s="383">
        <v>0</v>
      </c>
      <c r="L137" s="383"/>
      <c r="M137" s="383">
        <v>1</v>
      </c>
      <c r="N137" s="383"/>
      <c r="O137" s="383"/>
      <c r="P137" s="383">
        <v>1</v>
      </c>
      <c r="Q137" s="383"/>
      <c r="R137" s="383"/>
      <c r="S137" s="383"/>
      <c r="T137" s="387" t="s">
        <v>505</v>
      </c>
      <c r="U137" s="386">
        <v>800</v>
      </c>
      <c r="V137" s="386">
        <v>38351</v>
      </c>
      <c r="W137" s="386">
        <v>38351</v>
      </c>
      <c r="X137" s="386">
        <v>150</v>
      </c>
      <c r="Y137" s="381">
        <f t="shared" si="2"/>
        <v>588.2352941176471</v>
      </c>
    </row>
    <row r="138" spans="1:25" s="363" customFormat="1" ht="18" customHeight="1" thickTop="1">
      <c r="A138" s="388"/>
      <c r="B138" s="388"/>
      <c r="C138" s="393"/>
      <c r="D138" s="394" t="s">
        <v>904</v>
      </c>
      <c r="E138" s="395"/>
      <c r="F138" s="396"/>
      <c r="G138" s="397">
        <f>SUM(G7:G137)</f>
        <v>170564</v>
      </c>
      <c r="H138" s="397">
        <f>SUM(H7:H137)</f>
        <v>134464</v>
      </c>
      <c r="I138" s="397">
        <f>SUM(I7:I137)</f>
        <v>140900</v>
      </c>
      <c r="J138" s="397">
        <f>SUM(J7:J137)</f>
        <v>78097.2</v>
      </c>
      <c r="K138" s="398">
        <f>SUM(K7:K137)</f>
        <v>54</v>
      </c>
      <c r="L138" s="398">
        <f aca="true" t="shared" si="3" ref="L138:S138">SUM(L7:L137)</f>
        <v>27</v>
      </c>
      <c r="M138" s="398">
        <f t="shared" si="3"/>
        <v>104</v>
      </c>
      <c r="N138" s="398">
        <f t="shared" si="3"/>
        <v>4</v>
      </c>
      <c r="O138" s="398">
        <f t="shared" si="3"/>
        <v>8</v>
      </c>
      <c r="P138" s="398">
        <f t="shared" si="3"/>
        <v>61</v>
      </c>
      <c r="Q138" s="398">
        <f t="shared" si="3"/>
        <v>25</v>
      </c>
      <c r="R138" s="398">
        <f t="shared" si="3"/>
        <v>51</v>
      </c>
      <c r="S138" s="398">
        <f t="shared" si="3"/>
        <v>25</v>
      </c>
      <c r="T138" s="399"/>
      <c r="U138" s="399"/>
      <c r="V138" s="397">
        <f>SUM(V7:V137)</f>
        <v>17877476</v>
      </c>
      <c r="W138" s="397">
        <f>SUM(W7:W137)</f>
        <v>15010198</v>
      </c>
      <c r="X138" s="397">
        <f>SUM(X7:X137)</f>
        <v>69960.1</v>
      </c>
      <c r="Y138" s="394">
        <f>X138*1000/I138</f>
        <v>496.52306600425834</v>
      </c>
    </row>
    <row r="139" spans="1:20" s="363" customFormat="1" ht="13.5">
      <c r="A139" s="388"/>
      <c r="B139" s="388"/>
      <c r="C139" s="400"/>
      <c r="E139" s="365"/>
      <c r="F139" s="401"/>
      <c r="T139" s="365"/>
    </row>
  </sheetData>
  <mergeCells count="3">
    <mergeCell ref="T2:U2"/>
    <mergeCell ref="K2:O2"/>
    <mergeCell ref="P2:S2"/>
  </mergeCells>
  <printOptions horizontalCentered="1"/>
  <pageMargins left="0.7874015748031497" right="0.7874015748031497" top="0.5905511811023623" bottom="0.5905511811023623" header="0.5118110236220472" footer="0.3937007874015748"/>
  <pageSetup fitToHeight="0" fitToWidth="1" horizontalDpi="600" verticalDpi="600" orientation="landscape" paperSize="9" scale="74" r:id="rId1"/>
  <headerFooter alignWithMargins="0">
    <oddFooter>&amp;C- &amp;P+17 -</oddFooter>
  </headerFooter>
  <rowBreaks count="3" manualBreakCount="3">
    <brk id="40" min="2" max="24" man="1"/>
    <brk id="75" min="2" max="24" man="1"/>
    <brk id="110" min="2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"/>
  <sheetViews>
    <sheetView showZeros="0" view="pageBreakPreview" zoomScale="75" zoomScaleSheetLayoutView="75" workbookViewId="0" topLeftCell="B1">
      <pane xSplit="1" ySplit="6" topLeftCell="C7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J28" sqref="J28"/>
    </sheetView>
  </sheetViews>
  <sheetFormatPr defaultColWidth="9.00390625" defaultRowHeight="13.5"/>
  <cols>
    <col min="1" max="1" width="8.125" style="310" customWidth="1"/>
    <col min="2" max="2" width="7.875" style="310" customWidth="1"/>
    <col min="3" max="4" width="4.625" style="310" customWidth="1"/>
    <col min="5" max="5" width="4.875" style="310" customWidth="1"/>
    <col min="6" max="11" width="8.625" style="310" customWidth="1"/>
    <col min="12" max="14" width="4.625" style="310" customWidth="1"/>
    <col min="15" max="19" width="3.625" style="310" customWidth="1"/>
    <col min="20" max="21" width="8.625" style="310" customWidth="1"/>
    <col min="22" max="22" width="8.625" style="310" hidden="1" customWidth="1"/>
    <col min="23" max="23" width="5.75390625" style="310" bestFit="1" customWidth="1"/>
    <col min="24" max="24" width="3.625" style="310" customWidth="1"/>
    <col min="25" max="25" width="3.75390625" style="310" customWidth="1"/>
    <col min="26" max="26" width="4.625" style="310" customWidth="1"/>
    <col min="27" max="28" width="3.625" style="310" customWidth="1"/>
    <col min="29" max="29" width="4.625" style="310" customWidth="1"/>
    <col min="30" max="30" width="4.00390625" style="310" customWidth="1"/>
    <col min="31" max="31" width="3.875" style="310" customWidth="1"/>
    <col min="32" max="32" width="6.00390625" style="310" customWidth="1"/>
    <col min="33" max="33" width="5.25390625" style="310" customWidth="1"/>
    <col min="34" max="35" width="3.625" style="310" customWidth="1"/>
    <col min="36" max="16384" width="9.00390625" style="310" customWidth="1"/>
  </cols>
  <sheetData>
    <row r="1" ht="15.75" customHeight="1">
      <c r="A1" s="310" t="s">
        <v>910</v>
      </c>
    </row>
    <row r="2" spans="1:35" ht="15.75" customHeight="1">
      <c r="A2" s="563" t="s">
        <v>1560</v>
      </c>
      <c r="B2" s="699" t="s">
        <v>911</v>
      </c>
      <c r="C2" s="675" t="s">
        <v>912</v>
      </c>
      <c r="D2" s="676"/>
      <c r="E2" s="677"/>
      <c r="F2" s="675" t="s">
        <v>913</v>
      </c>
      <c r="G2" s="676"/>
      <c r="H2" s="677"/>
      <c r="I2" s="675" t="s">
        <v>914</v>
      </c>
      <c r="J2" s="676"/>
      <c r="K2" s="677"/>
      <c r="L2" s="675" t="s">
        <v>915</v>
      </c>
      <c r="M2" s="676"/>
      <c r="N2" s="677"/>
      <c r="O2" s="675" t="s">
        <v>916</v>
      </c>
      <c r="P2" s="676"/>
      <c r="Q2" s="676"/>
      <c r="R2" s="676"/>
      <c r="S2" s="677"/>
      <c r="T2" s="675" t="s">
        <v>917</v>
      </c>
      <c r="U2" s="578"/>
      <c r="V2" s="350"/>
      <c r="W2" s="675" t="s">
        <v>918</v>
      </c>
      <c r="X2" s="676"/>
      <c r="Y2" s="677"/>
      <c r="Z2" s="675" t="s">
        <v>919</v>
      </c>
      <c r="AA2" s="676"/>
      <c r="AB2" s="677"/>
      <c r="AC2" s="675" t="s">
        <v>920</v>
      </c>
      <c r="AD2" s="676"/>
      <c r="AE2" s="677"/>
      <c r="AF2" s="699" t="s">
        <v>922</v>
      </c>
      <c r="AG2" s="675" t="s">
        <v>923</v>
      </c>
      <c r="AH2" s="676"/>
      <c r="AI2" s="677"/>
    </row>
    <row r="3" spans="1:35" ht="15.75" customHeight="1">
      <c r="A3" s="697"/>
      <c r="B3" s="697" t="s">
        <v>1706</v>
      </c>
      <c r="C3" s="691" t="s">
        <v>924</v>
      </c>
      <c r="D3" s="694" t="s">
        <v>925</v>
      </c>
      <c r="E3" s="694" t="s">
        <v>1447</v>
      </c>
      <c r="F3" s="691" t="s">
        <v>924</v>
      </c>
      <c r="G3" s="691" t="s">
        <v>926</v>
      </c>
      <c r="H3" s="694" t="s">
        <v>1447</v>
      </c>
      <c r="I3" s="691" t="s">
        <v>924</v>
      </c>
      <c r="J3" s="691" t="s">
        <v>926</v>
      </c>
      <c r="K3" s="694" t="s">
        <v>1447</v>
      </c>
      <c r="L3" s="691" t="s">
        <v>924</v>
      </c>
      <c r="M3" s="694" t="s">
        <v>927</v>
      </c>
      <c r="N3" s="694" t="s">
        <v>928</v>
      </c>
      <c r="O3" s="694" t="s">
        <v>929</v>
      </c>
      <c r="P3" s="694" t="s">
        <v>930</v>
      </c>
      <c r="Q3" s="694" t="s">
        <v>931</v>
      </c>
      <c r="R3" s="694" t="s">
        <v>1545</v>
      </c>
      <c r="S3" s="694" t="s">
        <v>1127</v>
      </c>
      <c r="T3" s="691" t="s">
        <v>924</v>
      </c>
      <c r="U3" s="691" t="s">
        <v>926</v>
      </c>
      <c r="V3" s="352"/>
      <c r="W3" s="694" t="s">
        <v>932</v>
      </c>
      <c r="X3" s="694" t="s">
        <v>933</v>
      </c>
      <c r="Y3" s="694" t="s">
        <v>934</v>
      </c>
      <c r="Z3" s="694" t="s">
        <v>935</v>
      </c>
      <c r="AA3" s="686" t="s">
        <v>936</v>
      </c>
      <c r="AB3" s="686" t="s">
        <v>937</v>
      </c>
      <c r="AC3" s="691" t="s">
        <v>938</v>
      </c>
      <c r="AD3" s="694" t="s">
        <v>1445</v>
      </c>
      <c r="AE3" s="694" t="s">
        <v>1545</v>
      </c>
      <c r="AF3" s="697" t="s">
        <v>1706</v>
      </c>
      <c r="AG3" s="694" t="s">
        <v>939</v>
      </c>
      <c r="AH3" s="694" t="s">
        <v>940</v>
      </c>
      <c r="AI3" s="694" t="s">
        <v>941</v>
      </c>
    </row>
    <row r="4" spans="1:35" ht="15.75" customHeight="1">
      <c r="A4" s="697"/>
      <c r="B4" s="697" t="s">
        <v>1708</v>
      </c>
      <c r="C4" s="692" t="s">
        <v>942</v>
      </c>
      <c r="D4" s="695" t="s">
        <v>943</v>
      </c>
      <c r="E4" s="695" t="s">
        <v>1447</v>
      </c>
      <c r="F4" s="692" t="s">
        <v>942</v>
      </c>
      <c r="G4" s="692" t="s">
        <v>926</v>
      </c>
      <c r="H4" s="695" t="s">
        <v>1447</v>
      </c>
      <c r="I4" s="692" t="s">
        <v>942</v>
      </c>
      <c r="J4" s="692" t="s">
        <v>926</v>
      </c>
      <c r="K4" s="695" t="s">
        <v>1447</v>
      </c>
      <c r="L4" s="692" t="s">
        <v>942</v>
      </c>
      <c r="M4" s="695" t="s">
        <v>944</v>
      </c>
      <c r="N4" s="695"/>
      <c r="O4" s="695"/>
      <c r="P4" s="695"/>
      <c r="Q4" s="695" t="s">
        <v>1551</v>
      </c>
      <c r="R4" s="695" t="s">
        <v>1128</v>
      </c>
      <c r="S4" s="695"/>
      <c r="T4" s="692" t="s">
        <v>942</v>
      </c>
      <c r="U4" s="692" t="s">
        <v>926</v>
      </c>
      <c r="V4" s="353"/>
      <c r="W4" s="695"/>
      <c r="X4" s="695" t="s">
        <v>1551</v>
      </c>
      <c r="Y4" s="695" t="s">
        <v>1128</v>
      </c>
      <c r="Z4" s="695"/>
      <c r="AA4" s="687"/>
      <c r="AB4" s="689" t="s">
        <v>945</v>
      </c>
      <c r="AC4" s="692"/>
      <c r="AD4" s="695" t="s">
        <v>1551</v>
      </c>
      <c r="AE4" s="695" t="s">
        <v>1128</v>
      </c>
      <c r="AF4" s="697" t="s">
        <v>1708</v>
      </c>
      <c r="AG4" s="695"/>
      <c r="AH4" s="695" t="s">
        <v>1551</v>
      </c>
      <c r="AI4" s="695" t="s">
        <v>1128</v>
      </c>
    </row>
    <row r="5" spans="1:35" ht="15.75" customHeight="1">
      <c r="A5" s="697"/>
      <c r="B5" s="697"/>
      <c r="C5" s="692" t="s">
        <v>1129</v>
      </c>
      <c r="D5" s="695" t="s">
        <v>946</v>
      </c>
      <c r="E5" s="695"/>
      <c r="F5" s="692" t="s">
        <v>1130</v>
      </c>
      <c r="G5" s="692"/>
      <c r="H5" s="695"/>
      <c r="I5" s="692" t="s">
        <v>1130</v>
      </c>
      <c r="J5" s="692"/>
      <c r="K5" s="695"/>
      <c r="L5" s="692" t="s">
        <v>1130</v>
      </c>
      <c r="M5" s="695" t="s">
        <v>1131</v>
      </c>
      <c r="N5" s="695" t="s">
        <v>947</v>
      </c>
      <c r="O5" s="695" t="s">
        <v>948</v>
      </c>
      <c r="P5" s="695" t="s">
        <v>949</v>
      </c>
      <c r="Q5" s="695" t="s">
        <v>1132</v>
      </c>
      <c r="R5" s="695" t="s">
        <v>1557</v>
      </c>
      <c r="S5" s="695" t="s">
        <v>950</v>
      </c>
      <c r="T5" s="692" t="s">
        <v>951</v>
      </c>
      <c r="U5" s="692"/>
      <c r="V5" s="353"/>
      <c r="W5" s="695" t="s">
        <v>949</v>
      </c>
      <c r="X5" s="695" t="s">
        <v>1132</v>
      </c>
      <c r="Y5" s="695" t="s">
        <v>1557</v>
      </c>
      <c r="Z5" s="695" t="s">
        <v>950</v>
      </c>
      <c r="AA5" s="687"/>
      <c r="AB5" s="689" t="s">
        <v>935</v>
      </c>
      <c r="AC5" s="692" t="s">
        <v>949</v>
      </c>
      <c r="AD5" s="695" t="s">
        <v>1132</v>
      </c>
      <c r="AE5" s="695" t="s">
        <v>1557</v>
      </c>
      <c r="AF5" s="697"/>
      <c r="AG5" s="695" t="s">
        <v>949</v>
      </c>
      <c r="AH5" s="695" t="s">
        <v>1132</v>
      </c>
      <c r="AI5" s="695" t="s">
        <v>1557</v>
      </c>
    </row>
    <row r="6" spans="1:35" ht="15.75" customHeight="1">
      <c r="A6" s="698"/>
      <c r="B6" s="698"/>
      <c r="C6" s="693"/>
      <c r="D6" s="696" t="s">
        <v>952</v>
      </c>
      <c r="E6" s="696"/>
      <c r="F6" s="693"/>
      <c r="G6" s="693"/>
      <c r="H6" s="696"/>
      <c r="I6" s="693"/>
      <c r="J6" s="693"/>
      <c r="K6" s="696"/>
      <c r="L6" s="693"/>
      <c r="M6" s="696" t="s">
        <v>1133</v>
      </c>
      <c r="N6" s="696" t="s">
        <v>1134</v>
      </c>
      <c r="O6" s="696" t="s">
        <v>1134</v>
      </c>
      <c r="P6" s="696" t="s">
        <v>1134</v>
      </c>
      <c r="Q6" s="696" t="s">
        <v>1133</v>
      </c>
      <c r="R6" s="696"/>
      <c r="S6" s="696"/>
      <c r="T6" s="693"/>
      <c r="U6" s="693"/>
      <c r="V6" s="355"/>
      <c r="W6" s="696" t="s">
        <v>1134</v>
      </c>
      <c r="X6" s="696" t="s">
        <v>1133</v>
      </c>
      <c r="Y6" s="696"/>
      <c r="Z6" s="696"/>
      <c r="AA6" s="688"/>
      <c r="AB6" s="690"/>
      <c r="AC6" s="693" t="s">
        <v>1134</v>
      </c>
      <c r="AD6" s="696" t="s">
        <v>1133</v>
      </c>
      <c r="AE6" s="696"/>
      <c r="AF6" s="698"/>
      <c r="AG6" s="696" t="s">
        <v>1134</v>
      </c>
      <c r="AH6" s="696" t="s">
        <v>1133</v>
      </c>
      <c r="AI6" s="696"/>
    </row>
    <row r="7" spans="1:35" ht="19.5" customHeight="1">
      <c r="A7" s="356" t="s">
        <v>1711</v>
      </c>
      <c r="B7" s="356" t="s">
        <v>310</v>
      </c>
      <c r="C7" s="357"/>
      <c r="D7" s="357">
        <v>1</v>
      </c>
      <c r="E7" s="357">
        <f>C7+D7</f>
        <v>1</v>
      </c>
      <c r="F7" s="357"/>
      <c r="G7" s="357">
        <v>12000</v>
      </c>
      <c r="H7" s="357">
        <f>F7+G7</f>
        <v>12000</v>
      </c>
      <c r="I7" s="357"/>
      <c r="J7" s="357">
        <v>11000</v>
      </c>
      <c r="K7" s="357">
        <f>I7+J7</f>
        <v>11000</v>
      </c>
      <c r="L7" s="358"/>
      <c r="M7" s="357">
        <v>1</v>
      </c>
      <c r="N7" s="357"/>
      <c r="O7" s="357"/>
      <c r="P7" s="357"/>
      <c r="Q7" s="357">
        <v>1</v>
      </c>
      <c r="R7" s="357"/>
      <c r="S7" s="357"/>
      <c r="T7" s="357"/>
      <c r="U7" s="357">
        <f>V7-T7</f>
        <v>3900</v>
      </c>
      <c r="V7" s="357">
        <v>3900</v>
      </c>
      <c r="W7" s="357">
        <v>1</v>
      </c>
      <c r="X7" s="357"/>
      <c r="Y7" s="357"/>
      <c r="Z7" s="357">
        <v>1</v>
      </c>
      <c r="AA7" s="357"/>
      <c r="AB7" s="357"/>
      <c r="AC7" s="358">
        <v>1</v>
      </c>
      <c r="AD7" s="357"/>
      <c r="AE7" s="357"/>
      <c r="AF7" s="357">
        <v>1</v>
      </c>
      <c r="AG7" s="357">
        <v>1</v>
      </c>
      <c r="AH7" s="357"/>
      <c r="AI7" s="357"/>
    </row>
    <row r="8" spans="1:35" ht="19.5" customHeight="1">
      <c r="A8" s="563" t="s">
        <v>1596</v>
      </c>
      <c r="B8" s="356" t="s">
        <v>1598</v>
      </c>
      <c r="C8" s="357">
        <v>9</v>
      </c>
      <c r="D8" s="357">
        <v>1</v>
      </c>
      <c r="E8" s="357">
        <f aca="true" t="shared" si="0" ref="E8:E23">C8+D8</f>
        <v>10</v>
      </c>
      <c r="F8" s="357">
        <v>1196</v>
      </c>
      <c r="G8" s="357">
        <v>3375</v>
      </c>
      <c r="H8" s="357">
        <f aca="true" t="shared" si="1" ref="H8:H23">F8+G8</f>
        <v>4571</v>
      </c>
      <c r="I8" s="357">
        <v>357</v>
      </c>
      <c r="J8" s="357">
        <v>540</v>
      </c>
      <c r="K8" s="357">
        <f aca="true" t="shared" si="2" ref="K8:K23">I8+J8</f>
        <v>897</v>
      </c>
      <c r="L8" s="357">
        <v>9</v>
      </c>
      <c r="M8" s="357">
        <v>1</v>
      </c>
      <c r="N8" s="357">
        <v>0</v>
      </c>
      <c r="O8" s="357"/>
      <c r="P8" s="357">
        <v>8</v>
      </c>
      <c r="Q8" s="357">
        <v>2</v>
      </c>
      <c r="R8" s="357">
        <v>0</v>
      </c>
      <c r="S8" s="357"/>
      <c r="T8" s="357">
        <v>1145</v>
      </c>
      <c r="U8" s="357">
        <f aca="true" t="shared" si="3" ref="U8:U23">V8-T8</f>
        <v>597</v>
      </c>
      <c r="V8" s="357">
        <v>1742</v>
      </c>
      <c r="W8" s="357">
        <v>10</v>
      </c>
      <c r="X8" s="357"/>
      <c r="Y8" s="357"/>
      <c r="Z8" s="357">
        <v>7</v>
      </c>
      <c r="AA8" s="357"/>
      <c r="AB8" s="357"/>
      <c r="AC8" s="357">
        <v>2</v>
      </c>
      <c r="AD8" s="357"/>
      <c r="AE8" s="357">
        <v>5</v>
      </c>
      <c r="AF8" s="357">
        <v>19</v>
      </c>
      <c r="AG8" s="357">
        <v>7</v>
      </c>
      <c r="AH8" s="357"/>
      <c r="AI8" s="357"/>
    </row>
    <row r="9" spans="1:35" ht="19.5" customHeight="1">
      <c r="A9" s="674"/>
      <c r="B9" s="356" t="s">
        <v>1597</v>
      </c>
      <c r="C9" s="357"/>
      <c r="D9" s="357">
        <v>1</v>
      </c>
      <c r="E9" s="357">
        <f t="shared" si="0"/>
        <v>1</v>
      </c>
      <c r="F9" s="357"/>
      <c r="G9" s="357">
        <v>0</v>
      </c>
      <c r="H9" s="357">
        <f t="shared" si="1"/>
        <v>0</v>
      </c>
      <c r="I9" s="357"/>
      <c r="J9" s="357">
        <v>0</v>
      </c>
      <c r="K9" s="357">
        <f t="shared" si="2"/>
        <v>0</v>
      </c>
      <c r="L9" s="357"/>
      <c r="M9" s="357"/>
      <c r="N9" s="357">
        <v>1</v>
      </c>
      <c r="O9" s="357"/>
      <c r="P9" s="357">
        <v>1</v>
      </c>
      <c r="Q9" s="357"/>
      <c r="R9" s="357"/>
      <c r="S9" s="357"/>
      <c r="T9" s="357"/>
      <c r="U9" s="357">
        <f t="shared" si="3"/>
        <v>0</v>
      </c>
      <c r="V9" s="357"/>
      <c r="W9" s="357">
        <v>0</v>
      </c>
      <c r="X9" s="357"/>
      <c r="Y9" s="357">
        <v>1</v>
      </c>
      <c r="Z9" s="357">
        <v>1</v>
      </c>
      <c r="AA9" s="357"/>
      <c r="AB9" s="357"/>
      <c r="AC9" s="357"/>
      <c r="AD9" s="357"/>
      <c r="AE9" s="357">
        <v>1</v>
      </c>
      <c r="AF9" s="357">
        <v>4</v>
      </c>
      <c r="AG9" s="357">
        <v>1</v>
      </c>
      <c r="AH9" s="357"/>
      <c r="AI9" s="357"/>
    </row>
    <row r="10" spans="1:35" ht="19.5" customHeight="1">
      <c r="A10" s="563" t="s">
        <v>1599</v>
      </c>
      <c r="B10" s="356" t="s">
        <v>1601</v>
      </c>
      <c r="C10" s="357">
        <v>6</v>
      </c>
      <c r="D10" s="357">
        <v>5</v>
      </c>
      <c r="E10" s="357">
        <f t="shared" si="0"/>
        <v>11</v>
      </c>
      <c r="F10" s="357">
        <v>7548</v>
      </c>
      <c r="G10" s="357">
        <v>7255</v>
      </c>
      <c r="H10" s="357">
        <f t="shared" si="1"/>
        <v>14803</v>
      </c>
      <c r="I10" s="357">
        <v>530</v>
      </c>
      <c r="J10" s="357">
        <v>700</v>
      </c>
      <c r="K10" s="357">
        <f t="shared" si="2"/>
        <v>1230</v>
      </c>
      <c r="L10" s="357">
        <v>6</v>
      </c>
      <c r="M10" s="357"/>
      <c r="N10" s="357">
        <v>5</v>
      </c>
      <c r="O10" s="357"/>
      <c r="P10" s="357">
        <v>3</v>
      </c>
      <c r="Q10" s="357">
        <v>3</v>
      </c>
      <c r="R10" s="357">
        <v>5</v>
      </c>
      <c r="S10" s="357"/>
      <c r="T10" s="357">
        <v>85187</v>
      </c>
      <c r="U10" s="357">
        <f t="shared" si="3"/>
        <v>8843</v>
      </c>
      <c r="V10" s="357">
        <v>94030</v>
      </c>
      <c r="W10" s="357">
        <v>4</v>
      </c>
      <c r="X10" s="357"/>
      <c r="Y10" s="357">
        <v>7</v>
      </c>
      <c r="Z10" s="357">
        <v>11</v>
      </c>
      <c r="AA10" s="357"/>
      <c r="AB10" s="357"/>
      <c r="AC10" s="357">
        <v>6</v>
      </c>
      <c r="AD10" s="357"/>
      <c r="AE10" s="357">
        <v>5</v>
      </c>
      <c r="AF10" s="357">
        <v>54</v>
      </c>
      <c r="AG10" s="357">
        <v>11</v>
      </c>
      <c r="AH10" s="357"/>
      <c r="AI10" s="357"/>
    </row>
    <row r="11" spans="1:35" ht="19.5" customHeight="1">
      <c r="A11" s="674"/>
      <c r="B11" s="356" t="s">
        <v>1600</v>
      </c>
      <c r="C11" s="357">
        <v>1</v>
      </c>
      <c r="D11" s="357">
        <v>10</v>
      </c>
      <c r="E11" s="357">
        <f t="shared" si="0"/>
        <v>11</v>
      </c>
      <c r="F11" s="357"/>
      <c r="G11" s="357">
        <v>17008</v>
      </c>
      <c r="H11" s="357">
        <f t="shared" si="1"/>
        <v>17008</v>
      </c>
      <c r="I11" s="357"/>
      <c r="J11" s="357">
        <v>9035</v>
      </c>
      <c r="K11" s="357">
        <f t="shared" si="2"/>
        <v>9035</v>
      </c>
      <c r="L11" s="357">
        <v>1</v>
      </c>
      <c r="M11" s="357">
        <v>9</v>
      </c>
      <c r="N11" s="357">
        <v>1</v>
      </c>
      <c r="O11" s="357"/>
      <c r="P11" s="357"/>
      <c r="Q11" s="357">
        <v>10</v>
      </c>
      <c r="R11" s="357">
        <v>0</v>
      </c>
      <c r="S11" s="357">
        <v>1</v>
      </c>
      <c r="T11" s="357">
        <v>2700</v>
      </c>
      <c r="U11" s="357">
        <f t="shared" si="3"/>
        <v>5669</v>
      </c>
      <c r="V11" s="357">
        <v>8369</v>
      </c>
      <c r="W11" s="357">
        <v>9</v>
      </c>
      <c r="X11" s="357"/>
      <c r="Y11" s="357">
        <v>2</v>
      </c>
      <c r="Z11" s="357">
        <v>11</v>
      </c>
      <c r="AA11" s="357"/>
      <c r="AB11" s="357"/>
      <c r="AC11" s="357">
        <v>4</v>
      </c>
      <c r="AD11" s="357"/>
      <c r="AE11" s="357">
        <v>7</v>
      </c>
      <c r="AF11" s="357">
        <v>20</v>
      </c>
      <c r="AG11" s="357">
        <v>10</v>
      </c>
      <c r="AH11" s="357">
        <v>1</v>
      </c>
      <c r="AI11" s="357"/>
    </row>
    <row r="12" spans="1:35" ht="19.5" customHeight="1">
      <c r="A12" s="356" t="s">
        <v>1602</v>
      </c>
      <c r="B12" s="356" t="s">
        <v>1345</v>
      </c>
      <c r="C12" s="357">
        <v>2</v>
      </c>
      <c r="D12" s="357">
        <v>10</v>
      </c>
      <c r="E12" s="357">
        <f t="shared" si="0"/>
        <v>12</v>
      </c>
      <c r="F12" s="357">
        <v>13050</v>
      </c>
      <c r="G12" s="357">
        <v>2060</v>
      </c>
      <c r="H12" s="357">
        <f t="shared" si="1"/>
        <v>15110</v>
      </c>
      <c r="I12" s="357">
        <v>50</v>
      </c>
      <c r="J12" s="357">
        <v>1534</v>
      </c>
      <c r="K12" s="357">
        <f t="shared" si="2"/>
        <v>1584</v>
      </c>
      <c r="L12" s="357">
        <v>2</v>
      </c>
      <c r="M12" s="357">
        <v>4</v>
      </c>
      <c r="N12" s="357">
        <v>6</v>
      </c>
      <c r="O12" s="357"/>
      <c r="P12" s="357">
        <v>6</v>
      </c>
      <c r="Q12" s="357">
        <v>5</v>
      </c>
      <c r="R12" s="357">
        <v>1</v>
      </c>
      <c r="S12" s="357"/>
      <c r="T12" s="357">
        <v>1360</v>
      </c>
      <c r="U12" s="357">
        <f t="shared" si="3"/>
        <v>3010</v>
      </c>
      <c r="V12" s="357">
        <v>4370</v>
      </c>
      <c r="W12" s="357">
        <v>11</v>
      </c>
      <c r="X12" s="357"/>
      <c r="Y12" s="357">
        <v>1</v>
      </c>
      <c r="Z12" s="357">
        <v>12</v>
      </c>
      <c r="AA12" s="357"/>
      <c r="AB12" s="357"/>
      <c r="AC12" s="357">
        <v>7</v>
      </c>
      <c r="AD12" s="357"/>
      <c r="AE12" s="357">
        <v>5</v>
      </c>
      <c r="AF12" s="357">
        <v>13</v>
      </c>
      <c r="AG12" s="357">
        <v>10</v>
      </c>
      <c r="AH12" s="357"/>
      <c r="AI12" s="357">
        <v>2</v>
      </c>
    </row>
    <row r="13" spans="1:35" ht="19.5" customHeight="1">
      <c r="A13" s="356" t="s">
        <v>1604</v>
      </c>
      <c r="B13" s="356" t="s">
        <v>1604</v>
      </c>
      <c r="C13" s="357"/>
      <c r="D13" s="357">
        <v>1</v>
      </c>
      <c r="E13" s="357">
        <f t="shared" si="0"/>
        <v>1</v>
      </c>
      <c r="F13" s="357"/>
      <c r="G13" s="357">
        <v>1405</v>
      </c>
      <c r="H13" s="357">
        <f t="shared" si="1"/>
        <v>1405</v>
      </c>
      <c r="I13" s="357"/>
      <c r="J13" s="357">
        <v>400</v>
      </c>
      <c r="K13" s="357">
        <f t="shared" si="2"/>
        <v>400</v>
      </c>
      <c r="L13" s="357"/>
      <c r="M13" s="357">
        <v>1</v>
      </c>
      <c r="N13" s="357"/>
      <c r="O13" s="357"/>
      <c r="P13" s="357"/>
      <c r="Q13" s="357"/>
      <c r="R13" s="357"/>
      <c r="S13" s="357">
        <v>1</v>
      </c>
      <c r="T13" s="357"/>
      <c r="U13" s="357">
        <f t="shared" si="3"/>
        <v>593</v>
      </c>
      <c r="V13" s="357">
        <v>593</v>
      </c>
      <c r="W13" s="357">
        <v>1</v>
      </c>
      <c r="X13" s="357"/>
      <c r="Y13" s="357"/>
      <c r="Z13" s="357">
        <v>1</v>
      </c>
      <c r="AA13" s="357"/>
      <c r="AB13" s="357"/>
      <c r="AC13" s="357"/>
      <c r="AD13" s="357"/>
      <c r="AE13" s="357">
        <v>1</v>
      </c>
      <c r="AF13" s="357">
        <v>1</v>
      </c>
      <c r="AG13" s="357">
        <v>1</v>
      </c>
      <c r="AH13" s="357"/>
      <c r="AI13" s="357"/>
    </row>
    <row r="14" spans="1:35" ht="19.5" customHeight="1">
      <c r="A14" s="563" t="s">
        <v>1606</v>
      </c>
      <c r="B14" s="356" t="s">
        <v>1608</v>
      </c>
      <c r="C14" s="357">
        <v>8</v>
      </c>
      <c r="D14" s="357">
        <v>2</v>
      </c>
      <c r="E14" s="357">
        <f t="shared" si="0"/>
        <v>10</v>
      </c>
      <c r="F14" s="357">
        <v>746</v>
      </c>
      <c r="G14" s="357">
        <v>2780</v>
      </c>
      <c r="H14" s="357">
        <f t="shared" si="1"/>
        <v>3526</v>
      </c>
      <c r="I14" s="357">
        <v>251</v>
      </c>
      <c r="J14" s="357"/>
      <c r="K14" s="357">
        <f t="shared" si="2"/>
        <v>251</v>
      </c>
      <c r="L14" s="357">
        <v>8</v>
      </c>
      <c r="M14" s="357">
        <v>1</v>
      </c>
      <c r="N14" s="357">
        <v>1</v>
      </c>
      <c r="O14" s="357">
        <v>4</v>
      </c>
      <c r="P14" s="357">
        <v>2</v>
      </c>
      <c r="Q14" s="357">
        <v>2</v>
      </c>
      <c r="R14" s="357">
        <v>2</v>
      </c>
      <c r="S14" s="357"/>
      <c r="T14" s="357">
        <v>605</v>
      </c>
      <c r="U14" s="357">
        <f t="shared" si="3"/>
        <v>375</v>
      </c>
      <c r="V14" s="357">
        <v>980</v>
      </c>
      <c r="W14" s="357">
        <v>9</v>
      </c>
      <c r="X14" s="357"/>
      <c r="Y14" s="357">
        <v>1</v>
      </c>
      <c r="Z14" s="357">
        <v>10</v>
      </c>
      <c r="AA14" s="357"/>
      <c r="AB14" s="357"/>
      <c r="AC14" s="357">
        <v>7</v>
      </c>
      <c r="AD14" s="357"/>
      <c r="AE14" s="357">
        <v>3</v>
      </c>
      <c r="AF14" s="357">
        <v>1</v>
      </c>
      <c r="AG14" s="357">
        <v>10</v>
      </c>
      <c r="AH14" s="357"/>
      <c r="AI14" s="357"/>
    </row>
    <row r="15" spans="1:35" ht="19.5" customHeight="1">
      <c r="A15" s="674"/>
      <c r="B15" s="356" t="s">
        <v>1607</v>
      </c>
      <c r="C15" s="357"/>
      <c r="D15" s="357">
        <v>1</v>
      </c>
      <c r="E15" s="357">
        <f t="shared" si="0"/>
        <v>1</v>
      </c>
      <c r="F15" s="357"/>
      <c r="G15" s="357">
        <v>8000</v>
      </c>
      <c r="H15" s="357">
        <f t="shared" si="1"/>
        <v>8000</v>
      </c>
      <c r="I15" s="357"/>
      <c r="J15" s="357">
        <v>180</v>
      </c>
      <c r="K15" s="357">
        <f t="shared" si="2"/>
        <v>180</v>
      </c>
      <c r="L15" s="357"/>
      <c r="M15" s="357">
        <v>1</v>
      </c>
      <c r="N15" s="357"/>
      <c r="O15" s="357"/>
      <c r="P15" s="357"/>
      <c r="Q15" s="357">
        <v>1</v>
      </c>
      <c r="R15" s="357"/>
      <c r="S15" s="357"/>
      <c r="T15" s="357"/>
      <c r="U15" s="357">
        <f t="shared" si="3"/>
        <v>550</v>
      </c>
      <c r="V15" s="357">
        <v>550</v>
      </c>
      <c r="W15" s="357">
        <v>1</v>
      </c>
      <c r="X15" s="357"/>
      <c r="Y15" s="357"/>
      <c r="Z15" s="357">
        <v>1</v>
      </c>
      <c r="AA15" s="357"/>
      <c r="AB15" s="357"/>
      <c r="AC15" s="357"/>
      <c r="AD15" s="357"/>
      <c r="AE15" s="357">
        <v>1</v>
      </c>
      <c r="AF15" s="357"/>
      <c r="AG15" s="357">
        <v>1</v>
      </c>
      <c r="AH15" s="357"/>
      <c r="AI15" s="357"/>
    </row>
    <row r="16" spans="1:35" ht="19.5" customHeight="1">
      <c r="A16" s="563" t="s">
        <v>311</v>
      </c>
      <c r="B16" s="356" t="s">
        <v>1610</v>
      </c>
      <c r="C16" s="357">
        <v>2</v>
      </c>
      <c r="D16" s="357">
        <v>2</v>
      </c>
      <c r="E16" s="357">
        <f t="shared" si="0"/>
        <v>4</v>
      </c>
      <c r="F16" s="357">
        <v>707</v>
      </c>
      <c r="G16" s="357">
        <v>1092</v>
      </c>
      <c r="H16" s="357">
        <f t="shared" si="1"/>
        <v>1799</v>
      </c>
      <c r="I16" s="357">
        <v>64</v>
      </c>
      <c r="J16" s="357"/>
      <c r="K16" s="357">
        <f t="shared" si="2"/>
        <v>64</v>
      </c>
      <c r="L16" s="357">
        <v>2</v>
      </c>
      <c r="M16" s="357">
        <v>1</v>
      </c>
      <c r="N16" s="357">
        <v>1</v>
      </c>
      <c r="O16" s="357"/>
      <c r="P16" s="357"/>
      <c r="Q16" s="357">
        <v>3</v>
      </c>
      <c r="R16" s="357">
        <v>1</v>
      </c>
      <c r="S16" s="357"/>
      <c r="T16" s="357">
        <v>154</v>
      </c>
      <c r="U16" s="357">
        <f t="shared" si="3"/>
        <v>900</v>
      </c>
      <c r="V16" s="357">
        <v>1054</v>
      </c>
      <c r="W16" s="357">
        <v>3</v>
      </c>
      <c r="X16" s="357">
        <v>1</v>
      </c>
      <c r="Y16" s="357"/>
      <c r="Z16" s="357">
        <v>3</v>
      </c>
      <c r="AA16" s="357">
        <v>1</v>
      </c>
      <c r="AB16" s="357"/>
      <c r="AC16" s="357">
        <v>2</v>
      </c>
      <c r="AD16" s="357"/>
      <c r="AE16" s="357">
        <v>2</v>
      </c>
      <c r="AF16" s="357">
        <v>3</v>
      </c>
      <c r="AG16" s="357">
        <v>3</v>
      </c>
      <c r="AH16" s="357">
        <v>1</v>
      </c>
      <c r="AI16" s="357"/>
    </row>
    <row r="17" spans="1:35" ht="19.5" customHeight="1">
      <c r="A17" s="674"/>
      <c r="B17" s="356" t="s">
        <v>1344</v>
      </c>
      <c r="C17" s="357">
        <v>3</v>
      </c>
      <c r="D17" s="357">
        <v>1</v>
      </c>
      <c r="E17" s="357">
        <f t="shared" si="0"/>
        <v>4</v>
      </c>
      <c r="F17" s="357">
        <v>1373</v>
      </c>
      <c r="G17" s="357">
        <v>1875</v>
      </c>
      <c r="H17" s="357">
        <f t="shared" si="1"/>
        <v>3248</v>
      </c>
      <c r="I17" s="357">
        <v>40</v>
      </c>
      <c r="J17" s="357">
        <v>0</v>
      </c>
      <c r="K17" s="357">
        <f t="shared" si="2"/>
        <v>40</v>
      </c>
      <c r="L17" s="357">
        <v>3</v>
      </c>
      <c r="M17" s="357"/>
      <c r="N17" s="357">
        <v>1</v>
      </c>
      <c r="O17" s="357"/>
      <c r="P17" s="357">
        <v>1</v>
      </c>
      <c r="Q17" s="357">
        <v>1</v>
      </c>
      <c r="R17" s="357">
        <v>2</v>
      </c>
      <c r="S17" s="357"/>
      <c r="T17" s="357">
        <v>430</v>
      </c>
      <c r="U17" s="357">
        <f t="shared" si="3"/>
        <v>175</v>
      </c>
      <c r="V17" s="357">
        <v>605</v>
      </c>
      <c r="W17" s="357">
        <v>4</v>
      </c>
      <c r="X17" s="357"/>
      <c r="Y17" s="357"/>
      <c r="Z17" s="357">
        <v>3</v>
      </c>
      <c r="AA17" s="357"/>
      <c r="AB17" s="357">
        <v>1</v>
      </c>
      <c r="AC17" s="357">
        <v>2</v>
      </c>
      <c r="AD17" s="357"/>
      <c r="AE17" s="357">
        <v>2</v>
      </c>
      <c r="AF17" s="357">
        <v>2</v>
      </c>
      <c r="AG17" s="357">
        <v>3</v>
      </c>
      <c r="AH17" s="357"/>
      <c r="AI17" s="357">
        <v>1</v>
      </c>
    </row>
    <row r="18" spans="1:35" ht="19.5" customHeight="1">
      <c r="A18" s="356" t="s">
        <v>312</v>
      </c>
      <c r="B18" s="356" t="s">
        <v>1658</v>
      </c>
      <c r="C18" s="357">
        <v>2</v>
      </c>
      <c r="D18" s="357">
        <v>1</v>
      </c>
      <c r="E18" s="357">
        <f t="shared" si="0"/>
        <v>3</v>
      </c>
      <c r="F18" s="357">
        <v>80</v>
      </c>
      <c r="G18" s="357">
        <v>0</v>
      </c>
      <c r="H18" s="357">
        <f t="shared" si="1"/>
        <v>80</v>
      </c>
      <c r="I18" s="357">
        <v>80</v>
      </c>
      <c r="J18" s="357">
        <v>0</v>
      </c>
      <c r="K18" s="357">
        <f t="shared" si="2"/>
        <v>80</v>
      </c>
      <c r="L18" s="357">
        <v>2</v>
      </c>
      <c r="M18" s="357"/>
      <c r="N18" s="357">
        <v>1</v>
      </c>
      <c r="O18" s="357"/>
      <c r="P18" s="357">
        <v>1</v>
      </c>
      <c r="Q18" s="357">
        <v>1</v>
      </c>
      <c r="R18" s="357">
        <v>1</v>
      </c>
      <c r="S18" s="357"/>
      <c r="T18" s="357">
        <v>1380</v>
      </c>
      <c r="U18" s="357">
        <f t="shared" si="3"/>
        <v>290</v>
      </c>
      <c r="V18" s="357">
        <v>1670</v>
      </c>
      <c r="W18" s="357">
        <v>2</v>
      </c>
      <c r="X18" s="357"/>
      <c r="Y18" s="357">
        <v>1</v>
      </c>
      <c r="Z18" s="357">
        <v>3</v>
      </c>
      <c r="AA18" s="357"/>
      <c r="AB18" s="357"/>
      <c r="AC18" s="357"/>
      <c r="AD18" s="357"/>
      <c r="AE18" s="357">
        <v>3</v>
      </c>
      <c r="AF18" s="357">
        <v>6</v>
      </c>
      <c r="AG18" s="357">
        <v>3</v>
      </c>
      <c r="AH18" s="357"/>
      <c r="AI18" s="357"/>
    </row>
    <row r="19" spans="1:35" ht="19.5" customHeight="1">
      <c r="A19" s="356" t="s">
        <v>313</v>
      </c>
      <c r="B19" s="314" t="s">
        <v>1661</v>
      </c>
      <c r="C19" s="357">
        <v>3</v>
      </c>
      <c r="D19" s="357">
        <v>3</v>
      </c>
      <c r="E19" s="357">
        <f t="shared" si="0"/>
        <v>6</v>
      </c>
      <c r="F19" s="357">
        <v>4811</v>
      </c>
      <c r="G19" s="357">
        <v>11595</v>
      </c>
      <c r="H19" s="357">
        <f t="shared" si="1"/>
        <v>16406</v>
      </c>
      <c r="I19" s="357"/>
      <c r="J19" s="357">
        <v>0</v>
      </c>
      <c r="K19" s="357">
        <f t="shared" si="2"/>
        <v>0</v>
      </c>
      <c r="L19" s="357">
        <v>3</v>
      </c>
      <c r="M19" s="357">
        <v>2</v>
      </c>
      <c r="N19" s="357">
        <v>1</v>
      </c>
      <c r="O19" s="357"/>
      <c r="P19" s="357">
        <v>1</v>
      </c>
      <c r="Q19" s="357">
        <v>2</v>
      </c>
      <c r="R19" s="357">
        <v>3</v>
      </c>
      <c r="S19" s="357"/>
      <c r="T19" s="357">
        <v>1256</v>
      </c>
      <c r="U19" s="357">
        <f t="shared" si="3"/>
        <v>965</v>
      </c>
      <c r="V19" s="357">
        <v>2221</v>
      </c>
      <c r="W19" s="357">
        <v>6</v>
      </c>
      <c r="X19" s="357"/>
      <c r="Y19" s="357"/>
      <c r="Z19" s="357">
        <v>6</v>
      </c>
      <c r="AA19" s="357"/>
      <c r="AB19" s="357"/>
      <c r="AC19" s="357"/>
      <c r="AD19" s="357"/>
      <c r="AE19" s="357">
        <v>6</v>
      </c>
      <c r="AF19" s="357">
        <v>6</v>
      </c>
      <c r="AG19" s="357">
        <v>5</v>
      </c>
      <c r="AH19" s="357"/>
      <c r="AI19" s="357">
        <v>1</v>
      </c>
    </row>
    <row r="20" spans="1:35" ht="19.5" customHeight="1">
      <c r="A20" s="316" t="s">
        <v>1135</v>
      </c>
      <c r="B20" s="356" t="s">
        <v>291</v>
      </c>
      <c r="C20" s="357">
        <v>14</v>
      </c>
      <c r="D20" s="357">
        <v>31</v>
      </c>
      <c r="E20" s="357">
        <f t="shared" si="0"/>
        <v>45</v>
      </c>
      <c r="F20" s="357">
        <v>5553</v>
      </c>
      <c r="G20" s="357">
        <v>128522</v>
      </c>
      <c r="H20" s="357">
        <f t="shared" si="1"/>
        <v>134075</v>
      </c>
      <c r="I20" s="357">
        <v>1004</v>
      </c>
      <c r="J20" s="357">
        <v>35163</v>
      </c>
      <c r="K20" s="357">
        <f t="shared" si="2"/>
        <v>36167</v>
      </c>
      <c r="L20" s="357">
        <v>14</v>
      </c>
      <c r="M20" s="357">
        <v>15</v>
      </c>
      <c r="N20" s="357">
        <v>16</v>
      </c>
      <c r="O20" s="357"/>
      <c r="P20" s="357">
        <v>4</v>
      </c>
      <c r="Q20" s="357">
        <v>17</v>
      </c>
      <c r="R20" s="357">
        <v>24</v>
      </c>
      <c r="S20" s="357"/>
      <c r="T20" s="357">
        <v>7313</v>
      </c>
      <c r="U20" s="357">
        <f t="shared" si="3"/>
        <v>17440</v>
      </c>
      <c r="V20" s="357">
        <v>24753</v>
      </c>
      <c r="W20" s="357">
        <v>38</v>
      </c>
      <c r="X20" s="357"/>
      <c r="Y20" s="357">
        <v>7</v>
      </c>
      <c r="Z20" s="357">
        <v>44</v>
      </c>
      <c r="AA20" s="357">
        <v>1</v>
      </c>
      <c r="AB20" s="357">
        <v>0</v>
      </c>
      <c r="AC20" s="357">
        <v>1</v>
      </c>
      <c r="AD20" s="357"/>
      <c r="AE20" s="357">
        <v>44</v>
      </c>
      <c r="AF20" s="357">
        <v>104</v>
      </c>
      <c r="AG20" s="357">
        <v>43</v>
      </c>
      <c r="AH20" s="357"/>
      <c r="AI20" s="357">
        <v>2</v>
      </c>
    </row>
    <row r="21" spans="1:35" ht="19.5" customHeight="1">
      <c r="A21" s="316" t="s">
        <v>1103</v>
      </c>
      <c r="B21" s="356" t="s">
        <v>292</v>
      </c>
      <c r="C21" s="357">
        <v>12</v>
      </c>
      <c r="D21" s="357">
        <v>5</v>
      </c>
      <c r="E21" s="357">
        <v>17</v>
      </c>
      <c r="F21" s="357">
        <v>1385</v>
      </c>
      <c r="G21" s="357">
        <v>5195</v>
      </c>
      <c r="H21" s="357">
        <f t="shared" si="1"/>
        <v>6580</v>
      </c>
      <c r="I21" s="357">
        <v>173</v>
      </c>
      <c r="J21" s="357">
        <v>2752</v>
      </c>
      <c r="K21" s="357">
        <f t="shared" si="2"/>
        <v>2925</v>
      </c>
      <c r="L21" s="357">
        <v>12</v>
      </c>
      <c r="M21" s="357">
        <v>5</v>
      </c>
      <c r="N21" s="357"/>
      <c r="O21" s="357">
        <v>1</v>
      </c>
      <c r="P21" s="357">
        <v>3</v>
      </c>
      <c r="Q21" s="357">
        <v>7</v>
      </c>
      <c r="R21" s="357">
        <v>6</v>
      </c>
      <c r="S21" s="357"/>
      <c r="T21" s="357">
        <v>16082</v>
      </c>
      <c r="U21" s="357">
        <f t="shared" si="3"/>
        <v>2436</v>
      </c>
      <c r="V21" s="357">
        <v>18518</v>
      </c>
      <c r="W21" s="357">
        <v>16</v>
      </c>
      <c r="X21" s="357">
        <v>0</v>
      </c>
      <c r="Y21" s="357">
        <v>1</v>
      </c>
      <c r="Z21" s="357">
        <v>16</v>
      </c>
      <c r="AA21" s="357"/>
      <c r="AB21" s="357"/>
      <c r="AC21" s="357">
        <v>9</v>
      </c>
      <c r="AD21" s="357"/>
      <c r="AE21" s="357">
        <v>7</v>
      </c>
      <c r="AF21" s="357">
        <v>55</v>
      </c>
      <c r="AG21" s="357">
        <v>13</v>
      </c>
      <c r="AH21" s="357"/>
      <c r="AI21" s="357">
        <v>3</v>
      </c>
    </row>
    <row r="22" spans="1:35" ht="19.5" customHeight="1">
      <c r="A22" s="316" t="s">
        <v>1104</v>
      </c>
      <c r="B22" s="356" t="s">
        <v>293</v>
      </c>
      <c r="C22" s="357"/>
      <c r="D22" s="357">
        <v>3</v>
      </c>
      <c r="E22" s="357">
        <f t="shared" si="0"/>
        <v>3</v>
      </c>
      <c r="F22" s="357"/>
      <c r="G22" s="357"/>
      <c r="H22" s="357">
        <f t="shared" si="1"/>
        <v>0</v>
      </c>
      <c r="I22" s="357"/>
      <c r="J22" s="357">
        <v>0</v>
      </c>
      <c r="K22" s="357">
        <f t="shared" si="2"/>
        <v>0</v>
      </c>
      <c r="L22" s="357"/>
      <c r="M22" s="357"/>
      <c r="N22" s="357">
        <v>3</v>
      </c>
      <c r="O22" s="357"/>
      <c r="P22" s="357"/>
      <c r="Q22" s="357"/>
      <c r="R22" s="357">
        <v>3</v>
      </c>
      <c r="S22" s="357"/>
      <c r="T22" s="357"/>
      <c r="U22" s="357">
        <f t="shared" si="3"/>
        <v>364</v>
      </c>
      <c r="V22" s="357">
        <v>364</v>
      </c>
      <c r="W22" s="357"/>
      <c r="X22" s="357"/>
      <c r="Y22" s="357">
        <v>3</v>
      </c>
      <c r="Z22" s="357">
        <v>3</v>
      </c>
      <c r="AA22" s="357"/>
      <c r="AB22" s="357"/>
      <c r="AC22" s="357"/>
      <c r="AD22" s="357"/>
      <c r="AE22" s="357">
        <v>3</v>
      </c>
      <c r="AF22" s="357">
        <v>7</v>
      </c>
      <c r="AG22" s="357">
        <v>3</v>
      </c>
      <c r="AH22" s="357"/>
      <c r="AI22" s="357"/>
    </row>
    <row r="23" spans="1:35" ht="19.5" customHeight="1" thickBot="1">
      <c r="A23" s="359" t="s">
        <v>1105</v>
      </c>
      <c r="B23" s="360" t="s">
        <v>294</v>
      </c>
      <c r="C23" s="361">
        <v>1</v>
      </c>
      <c r="D23" s="361">
        <v>15</v>
      </c>
      <c r="E23" s="361">
        <f t="shared" si="0"/>
        <v>16</v>
      </c>
      <c r="F23" s="361">
        <v>188</v>
      </c>
      <c r="G23" s="361">
        <v>49382</v>
      </c>
      <c r="H23" s="361">
        <f t="shared" si="1"/>
        <v>49570</v>
      </c>
      <c r="I23" s="361">
        <v>98</v>
      </c>
      <c r="J23" s="361">
        <v>30341</v>
      </c>
      <c r="K23" s="361">
        <f t="shared" si="2"/>
        <v>30439</v>
      </c>
      <c r="L23" s="361">
        <v>1</v>
      </c>
      <c r="M23" s="361">
        <v>10</v>
      </c>
      <c r="N23" s="361">
        <v>5</v>
      </c>
      <c r="O23" s="361"/>
      <c r="P23" s="361">
        <v>1</v>
      </c>
      <c r="Q23" s="361">
        <v>10</v>
      </c>
      <c r="R23" s="361">
        <v>5</v>
      </c>
      <c r="S23" s="361"/>
      <c r="T23" s="361">
        <v>50</v>
      </c>
      <c r="U23" s="361">
        <f t="shared" si="3"/>
        <v>14685</v>
      </c>
      <c r="V23" s="361">
        <v>14735</v>
      </c>
      <c r="W23" s="361">
        <v>15</v>
      </c>
      <c r="X23" s="361"/>
      <c r="Y23" s="361">
        <v>1</v>
      </c>
      <c r="Z23" s="361">
        <v>14</v>
      </c>
      <c r="AA23" s="361"/>
      <c r="AB23" s="361"/>
      <c r="AC23" s="361">
        <v>0</v>
      </c>
      <c r="AD23" s="361"/>
      <c r="AE23" s="361">
        <v>14</v>
      </c>
      <c r="AF23" s="361">
        <v>15</v>
      </c>
      <c r="AG23" s="361">
        <v>14</v>
      </c>
      <c r="AH23" s="361"/>
      <c r="AI23" s="361"/>
    </row>
    <row r="24" spans="1:35" ht="19.5" customHeight="1" thickTop="1">
      <c r="A24" s="362"/>
      <c r="B24" s="321" t="s">
        <v>295</v>
      </c>
      <c r="C24" s="320">
        <f>SUM(C7:C23)</f>
        <v>63</v>
      </c>
      <c r="D24" s="320">
        <f>SUM(D7:D23)</f>
        <v>93</v>
      </c>
      <c r="E24" s="320">
        <f>SUM(E7:E23)</f>
        <v>156</v>
      </c>
      <c r="F24" s="320">
        <f>SUM(F7:F23)</f>
        <v>36637</v>
      </c>
      <c r="G24" s="320">
        <f aca="true" t="shared" si="4" ref="G24:AI24">SUM(G7:G23)</f>
        <v>251544</v>
      </c>
      <c r="H24" s="320">
        <f t="shared" si="4"/>
        <v>288181</v>
      </c>
      <c r="I24" s="320">
        <f t="shared" si="4"/>
        <v>2647</v>
      </c>
      <c r="J24" s="320">
        <f t="shared" si="4"/>
        <v>91645</v>
      </c>
      <c r="K24" s="320">
        <f t="shared" si="4"/>
        <v>94292</v>
      </c>
      <c r="L24" s="320">
        <f t="shared" si="4"/>
        <v>63</v>
      </c>
      <c r="M24" s="320">
        <f t="shared" si="4"/>
        <v>51</v>
      </c>
      <c r="N24" s="320">
        <f t="shared" si="4"/>
        <v>42</v>
      </c>
      <c r="O24" s="320">
        <f t="shared" si="4"/>
        <v>5</v>
      </c>
      <c r="P24" s="320">
        <f t="shared" si="4"/>
        <v>31</v>
      </c>
      <c r="Q24" s="320">
        <f t="shared" si="4"/>
        <v>65</v>
      </c>
      <c r="R24" s="320">
        <f t="shared" si="4"/>
        <v>53</v>
      </c>
      <c r="S24" s="320">
        <f t="shared" si="4"/>
        <v>2</v>
      </c>
      <c r="T24" s="320">
        <f t="shared" si="4"/>
        <v>117662</v>
      </c>
      <c r="U24" s="320">
        <f t="shared" si="4"/>
        <v>60792</v>
      </c>
      <c r="V24" s="320"/>
      <c r="W24" s="320">
        <f t="shared" si="4"/>
        <v>130</v>
      </c>
      <c r="X24" s="320">
        <f t="shared" si="4"/>
        <v>1</v>
      </c>
      <c r="Y24" s="320">
        <f t="shared" si="4"/>
        <v>25</v>
      </c>
      <c r="Z24" s="320">
        <f t="shared" si="4"/>
        <v>147</v>
      </c>
      <c r="AA24" s="320">
        <f t="shared" si="4"/>
        <v>2</v>
      </c>
      <c r="AB24" s="320">
        <f t="shared" si="4"/>
        <v>1</v>
      </c>
      <c r="AC24" s="320">
        <f t="shared" si="4"/>
        <v>41</v>
      </c>
      <c r="AD24" s="320">
        <f t="shared" si="4"/>
        <v>0</v>
      </c>
      <c r="AE24" s="320">
        <f t="shared" si="4"/>
        <v>109</v>
      </c>
      <c r="AF24" s="320">
        <f t="shared" si="4"/>
        <v>311</v>
      </c>
      <c r="AG24" s="320">
        <f t="shared" si="4"/>
        <v>139</v>
      </c>
      <c r="AH24" s="320">
        <f t="shared" si="4"/>
        <v>2</v>
      </c>
      <c r="AI24" s="320">
        <f t="shared" si="4"/>
        <v>9</v>
      </c>
    </row>
    <row r="28" ht="13.5" customHeight="1"/>
  </sheetData>
  <mergeCells count="48">
    <mergeCell ref="A2:A6"/>
    <mergeCell ref="B2:B6"/>
    <mergeCell ref="AF2:AF6"/>
    <mergeCell ref="Y3:Y6"/>
    <mergeCell ref="Z3:Z6"/>
    <mergeCell ref="AD3:AD6"/>
    <mergeCell ref="AE3:AE6"/>
    <mergeCell ref="T3:T6"/>
    <mergeCell ref="U3:U6"/>
    <mergeCell ref="W3:W6"/>
    <mergeCell ref="G3:G6"/>
    <mergeCell ref="H3:H6"/>
    <mergeCell ref="I3:I6"/>
    <mergeCell ref="J3:J6"/>
    <mergeCell ref="C3:C6"/>
    <mergeCell ref="D3:D6"/>
    <mergeCell ref="E3:E6"/>
    <mergeCell ref="F3:F6"/>
    <mergeCell ref="K3:K6"/>
    <mergeCell ref="N3:N6"/>
    <mergeCell ref="O3:O6"/>
    <mergeCell ref="P3:P6"/>
    <mergeCell ref="AG3:AG6"/>
    <mergeCell ref="AH3:AH6"/>
    <mergeCell ref="AI3:AI6"/>
    <mergeCell ref="AC3:AC6"/>
    <mergeCell ref="AG2:AI2"/>
    <mergeCell ref="O2:S2"/>
    <mergeCell ref="W2:Y2"/>
    <mergeCell ref="Z2:AB2"/>
    <mergeCell ref="AC2:AE2"/>
    <mergeCell ref="T2:U2"/>
    <mergeCell ref="C2:E2"/>
    <mergeCell ref="F2:H2"/>
    <mergeCell ref="I2:K2"/>
    <mergeCell ref="L2:N2"/>
    <mergeCell ref="AA3:AA6"/>
    <mergeCell ref="AB3:AB6"/>
    <mergeCell ref="L3:L6"/>
    <mergeCell ref="M3:M6"/>
    <mergeCell ref="R3:R6"/>
    <mergeCell ref="Q3:Q6"/>
    <mergeCell ref="X3:X6"/>
    <mergeCell ref="S3:S6"/>
    <mergeCell ref="A8:A9"/>
    <mergeCell ref="A10:A11"/>
    <mergeCell ref="A14:A15"/>
    <mergeCell ref="A16:A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  <headerFooter alignWithMargins="0">
    <oddFooter>&amp;C- 22 -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I163"/>
  <sheetViews>
    <sheetView view="pageBreakPreview" zoomScaleSheetLayoutView="100" workbookViewId="0" topLeftCell="A1">
      <pane xSplit="3" ySplit="4" topLeftCell="F5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C17" sqref="C17"/>
    </sheetView>
  </sheetViews>
  <sheetFormatPr defaultColWidth="9.00390625" defaultRowHeight="15.75" customHeight="1"/>
  <cols>
    <col min="1" max="1" width="3.625" style="497" customWidth="1"/>
    <col min="2" max="2" width="8.875" style="349" customWidth="1"/>
    <col min="3" max="3" width="36.375" style="498" customWidth="1"/>
    <col min="4" max="4" width="8.75390625" style="499" customWidth="1"/>
    <col min="5" max="5" width="16.00390625" style="497" customWidth="1"/>
    <col min="6" max="7" width="9.125" style="497" bestFit="1" customWidth="1"/>
    <col min="8" max="9" width="10.125" style="349" customWidth="1"/>
    <col min="10" max="10" width="1.625" style="348" customWidth="1"/>
    <col min="11" max="11" width="7.875" style="497" customWidth="1"/>
    <col min="12" max="12" width="1.625" style="497" customWidth="1"/>
    <col min="13" max="14" width="9.00390625" style="349" customWidth="1"/>
    <col min="15" max="15" width="13.25390625" style="349" customWidth="1"/>
    <col min="16" max="16" width="5.375" style="505" customWidth="1"/>
    <col min="17" max="17" width="6.50390625" style="349" customWidth="1"/>
    <col min="18" max="18" width="2.625" style="497" customWidth="1"/>
    <col min="19" max="16384" width="9.00390625" style="497" customWidth="1"/>
  </cols>
  <sheetData>
    <row r="1" spans="1:17" s="475" customFormat="1" ht="16.5" customHeight="1">
      <c r="A1" s="74" t="s">
        <v>953</v>
      </c>
      <c r="B1" s="190"/>
      <c r="C1" s="476"/>
      <c r="D1" s="477"/>
      <c r="H1" s="190"/>
      <c r="I1" s="190"/>
      <c r="J1" s="189"/>
      <c r="K1" s="475" t="s">
        <v>1562</v>
      </c>
      <c r="M1" s="190"/>
      <c r="N1" s="190"/>
      <c r="O1" s="190"/>
      <c r="P1" s="501"/>
      <c r="Q1" s="190"/>
    </row>
    <row r="2" spans="1:17" s="475" customFormat="1" ht="16.5" customHeight="1">
      <c r="A2" s="478"/>
      <c r="B2" s="479" t="s">
        <v>1529</v>
      </c>
      <c r="C2" s="480"/>
      <c r="D2" s="481"/>
      <c r="E2" s="478"/>
      <c r="F2" s="479" t="s">
        <v>954</v>
      </c>
      <c r="G2" s="479" t="s">
        <v>955</v>
      </c>
      <c r="H2" s="479"/>
      <c r="I2" s="700" t="s">
        <v>956</v>
      </c>
      <c r="J2" s="703" t="s">
        <v>957</v>
      </c>
      <c r="K2" s="704"/>
      <c r="L2" s="705"/>
      <c r="M2" s="482" t="s">
        <v>958</v>
      </c>
      <c r="N2" s="479"/>
      <c r="O2" s="712" t="s">
        <v>959</v>
      </c>
      <c r="P2" s="483" t="s">
        <v>960</v>
      </c>
      <c r="Q2" s="700" t="s">
        <v>961</v>
      </c>
    </row>
    <row r="3" spans="1:17" s="475" customFormat="1" ht="16.5" customHeight="1">
      <c r="A3" s="484" t="s">
        <v>1106</v>
      </c>
      <c r="B3" s="484" t="s">
        <v>1107</v>
      </c>
      <c r="C3" s="485" t="s">
        <v>524</v>
      </c>
      <c r="D3" s="486" t="s">
        <v>1108</v>
      </c>
      <c r="E3" s="484" t="s">
        <v>962</v>
      </c>
      <c r="F3" s="484" t="s">
        <v>1109</v>
      </c>
      <c r="G3" s="484" t="s">
        <v>1109</v>
      </c>
      <c r="H3" s="484" t="s">
        <v>963</v>
      </c>
      <c r="I3" s="701"/>
      <c r="J3" s="706"/>
      <c r="K3" s="707"/>
      <c r="L3" s="708"/>
      <c r="M3" s="487" t="s">
        <v>964</v>
      </c>
      <c r="N3" s="484" t="s">
        <v>965</v>
      </c>
      <c r="O3" s="713" t="s">
        <v>966</v>
      </c>
      <c r="P3" s="488" t="s">
        <v>1110</v>
      </c>
      <c r="Q3" s="701" t="s">
        <v>967</v>
      </c>
    </row>
    <row r="4" spans="1:17" s="475" customFormat="1" ht="16.5" customHeight="1">
      <c r="A4" s="489" t="s">
        <v>1102</v>
      </c>
      <c r="B4" s="484"/>
      <c r="C4" s="490"/>
      <c r="D4" s="491"/>
      <c r="E4" s="492"/>
      <c r="F4" s="493" t="s">
        <v>968</v>
      </c>
      <c r="G4" s="493" t="s">
        <v>968</v>
      </c>
      <c r="H4" s="493"/>
      <c r="I4" s="702"/>
      <c r="J4" s="709"/>
      <c r="K4" s="710"/>
      <c r="L4" s="711"/>
      <c r="M4" s="494" t="s">
        <v>969</v>
      </c>
      <c r="N4" s="493"/>
      <c r="O4" s="714"/>
      <c r="P4" s="495" t="s">
        <v>970</v>
      </c>
      <c r="Q4" s="702"/>
    </row>
    <row r="5" spans="1:17" s="475" customFormat="1" ht="16.5" customHeight="1">
      <c r="A5" s="178">
        <v>1</v>
      </c>
      <c r="B5" s="179" t="s">
        <v>317</v>
      </c>
      <c r="C5" s="254" t="s">
        <v>971</v>
      </c>
      <c r="D5" s="180">
        <v>32528</v>
      </c>
      <c r="E5" s="181" t="s">
        <v>219</v>
      </c>
      <c r="F5" s="234">
        <v>12000</v>
      </c>
      <c r="G5" s="234">
        <v>11000</v>
      </c>
      <c r="H5" s="179" t="s">
        <v>972</v>
      </c>
      <c r="I5" s="182" t="s">
        <v>973</v>
      </c>
      <c r="J5" s="183" t="str">
        <f aca="true" t="shared" si="0" ref="J5:J68">IF(H5="自己水源","","（ ")</f>
        <v>（ </v>
      </c>
      <c r="K5" s="237">
        <v>3900</v>
      </c>
      <c r="L5" s="184" t="str">
        <f aca="true" t="shared" si="1" ref="L5:L15">IF(H5="自己水源","　","） ")</f>
        <v>） </v>
      </c>
      <c r="M5" s="182" t="s">
        <v>974</v>
      </c>
      <c r="N5" s="185" t="s">
        <v>975</v>
      </c>
      <c r="O5" s="186" t="s">
        <v>976</v>
      </c>
      <c r="P5" s="502">
        <v>1</v>
      </c>
      <c r="Q5" s="182" t="s">
        <v>1302</v>
      </c>
    </row>
    <row r="6" spans="1:17" s="475" customFormat="1" ht="16.5" customHeight="1">
      <c r="A6" s="178">
        <v>2</v>
      </c>
      <c r="B6" s="179" t="s">
        <v>318</v>
      </c>
      <c r="C6" s="254" t="s">
        <v>0</v>
      </c>
      <c r="D6" s="180">
        <v>31837</v>
      </c>
      <c r="E6" s="181" t="s">
        <v>220</v>
      </c>
      <c r="F6" s="234"/>
      <c r="G6" s="234"/>
      <c r="H6" s="179" t="s">
        <v>286</v>
      </c>
      <c r="I6" s="182" t="s">
        <v>977</v>
      </c>
      <c r="J6" s="183" t="str">
        <f t="shared" si="0"/>
        <v>（ </v>
      </c>
      <c r="K6" s="237"/>
      <c r="L6" s="184" t="str">
        <f t="shared" si="1"/>
        <v>） </v>
      </c>
      <c r="M6" s="182" t="s">
        <v>1081</v>
      </c>
      <c r="N6" s="185" t="s">
        <v>975</v>
      </c>
      <c r="O6" s="186" t="s">
        <v>978</v>
      </c>
      <c r="P6" s="502">
        <v>4</v>
      </c>
      <c r="Q6" s="182" t="s">
        <v>1302</v>
      </c>
    </row>
    <row r="7" spans="1:17" s="475" customFormat="1" ht="16.5" customHeight="1">
      <c r="A7" s="178">
        <v>3</v>
      </c>
      <c r="B7" s="179" t="s">
        <v>979</v>
      </c>
      <c r="C7" s="254" t="s">
        <v>1298</v>
      </c>
      <c r="D7" s="180">
        <v>22251</v>
      </c>
      <c r="E7" s="181" t="s">
        <v>980</v>
      </c>
      <c r="F7" s="234">
        <v>3375</v>
      </c>
      <c r="G7" s="234">
        <v>540</v>
      </c>
      <c r="H7" s="179" t="s">
        <v>972</v>
      </c>
      <c r="I7" s="182" t="s">
        <v>973</v>
      </c>
      <c r="J7" s="183" t="str">
        <f t="shared" si="0"/>
        <v>（ </v>
      </c>
      <c r="K7" s="237">
        <v>597</v>
      </c>
      <c r="L7" s="184" t="str">
        <f t="shared" si="1"/>
        <v>） </v>
      </c>
      <c r="M7" s="182" t="s">
        <v>974</v>
      </c>
      <c r="N7" s="185" t="s">
        <v>975</v>
      </c>
      <c r="O7" s="186" t="s">
        <v>976</v>
      </c>
      <c r="P7" s="502">
        <v>3</v>
      </c>
      <c r="Q7" s="182" t="s">
        <v>1302</v>
      </c>
    </row>
    <row r="8" spans="1:17" s="475" customFormat="1" ht="16.5" customHeight="1">
      <c r="A8" s="178">
        <v>4</v>
      </c>
      <c r="B8" s="179" t="s">
        <v>979</v>
      </c>
      <c r="C8" s="254" t="s">
        <v>1</v>
      </c>
      <c r="D8" s="180">
        <v>22586</v>
      </c>
      <c r="E8" s="181" t="s">
        <v>981</v>
      </c>
      <c r="F8" s="234">
        <v>0</v>
      </c>
      <c r="G8" s="234">
        <v>0</v>
      </c>
      <c r="H8" s="179" t="s">
        <v>202</v>
      </c>
      <c r="I8" s="182" t="s">
        <v>977</v>
      </c>
      <c r="J8" s="183">
        <f t="shared" si="0"/>
      </c>
      <c r="K8" s="237">
        <v>100</v>
      </c>
      <c r="L8" s="184" t="str">
        <f t="shared" si="1"/>
        <v>　</v>
      </c>
      <c r="M8" s="182" t="s">
        <v>974</v>
      </c>
      <c r="N8" s="185" t="s">
        <v>975</v>
      </c>
      <c r="O8" s="186" t="s">
        <v>978</v>
      </c>
      <c r="P8" s="502">
        <v>2</v>
      </c>
      <c r="Q8" s="182" t="s">
        <v>1302</v>
      </c>
    </row>
    <row r="9" spans="1:17" s="475" customFormat="1" ht="16.5" customHeight="1">
      <c r="A9" s="178">
        <v>5</v>
      </c>
      <c r="B9" s="179" t="s">
        <v>979</v>
      </c>
      <c r="C9" s="254" t="s">
        <v>2</v>
      </c>
      <c r="D9" s="180">
        <v>23559</v>
      </c>
      <c r="E9" s="181" t="s">
        <v>982</v>
      </c>
      <c r="F9" s="234">
        <v>0</v>
      </c>
      <c r="G9" s="234">
        <v>0</v>
      </c>
      <c r="H9" s="179" t="s">
        <v>202</v>
      </c>
      <c r="I9" s="182" t="s">
        <v>977</v>
      </c>
      <c r="J9" s="183">
        <f t="shared" si="0"/>
      </c>
      <c r="K9" s="237">
        <v>120</v>
      </c>
      <c r="L9" s="184" t="str">
        <f t="shared" si="1"/>
        <v>　</v>
      </c>
      <c r="M9" s="182" t="s">
        <v>974</v>
      </c>
      <c r="N9" s="185" t="s">
        <v>975</v>
      </c>
      <c r="O9" s="186" t="s">
        <v>978</v>
      </c>
      <c r="P9" s="502">
        <v>4</v>
      </c>
      <c r="Q9" s="182" t="s">
        <v>1302</v>
      </c>
    </row>
    <row r="10" spans="1:17" s="475" customFormat="1" ht="16.5" customHeight="1">
      <c r="A10" s="178">
        <v>6</v>
      </c>
      <c r="B10" s="179" t="s">
        <v>979</v>
      </c>
      <c r="C10" s="254" t="s">
        <v>3</v>
      </c>
      <c r="D10" s="180">
        <v>27912</v>
      </c>
      <c r="E10" s="181" t="s">
        <v>982</v>
      </c>
      <c r="F10" s="234">
        <v>0</v>
      </c>
      <c r="G10" s="234">
        <v>0</v>
      </c>
      <c r="H10" s="179" t="s">
        <v>202</v>
      </c>
      <c r="I10" s="182" t="s">
        <v>977</v>
      </c>
      <c r="J10" s="183">
        <f t="shared" si="0"/>
      </c>
      <c r="K10" s="237">
        <v>190</v>
      </c>
      <c r="L10" s="184" t="str">
        <f t="shared" si="1"/>
        <v>　</v>
      </c>
      <c r="M10" s="182" t="s">
        <v>974</v>
      </c>
      <c r="N10" s="185" t="s">
        <v>975</v>
      </c>
      <c r="O10" s="186" t="s">
        <v>978</v>
      </c>
      <c r="P10" s="502">
        <v>3</v>
      </c>
      <c r="Q10" s="182" t="s">
        <v>1302</v>
      </c>
    </row>
    <row r="11" spans="1:17" s="475" customFormat="1" ht="16.5" customHeight="1">
      <c r="A11" s="178">
        <v>7</v>
      </c>
      <c r="B11" s="179" t="s">
        <v>979</v>
      </c>
      <c r="C11" s="254" t="s">
        <v>4</v>
      </c>
      <c r="D11" s="180">
        <v>32568</v>
      </c>
      <c r="E11" s="181" t="s">
        <v>983</v>
      </c>
      <c r="F11" s="234">
        <v>0</v>
      </c>
      <c r="G11" s="234">
        <v>0</v>
      </c>
      <c r="H11" s="179" t="s">
        <v>202</v>
      </c>
      <c r="I11" s="182" t="s">
        <v>977</v>
      </c>
      <c r="J11" s="183">
        <f t="shared" si="0"/>
      </c>
      <c r="K11" s="237">
        <v>129</v>
      </c>
      <c r="L11" s="184" t="str">
        <f t="shared" si="1"/>
        <v>　</v>
      </c>
      <c r="M11" s="182" t="s">
        <v>974</v>
      </c>
      <c r="N11" s="185" t="s">
        <v>975</v>
      </c>
      <c r="O11" s="186" t="s">
        <v>978</v>
      </c>
      <c r="P11" s="502">
        <v>2</v>
      </c>
      <c r="Q11" s="182" t="s">
        <v>1302</v>
      </c>
    </row>
    <row r="12" spans="1:17" s="475" customFormat="1" ht="16.5" customHeight="1">
      <c r="A12" s="178">
        <v>8</v>
      </c>
      <c r="B12" s="179" t="s">
        <v>979</v>
      </c>
      <c r="C12" s="254" t="s">
        <v>5</v>
      </c>
      <c r="D12" s="180">
        <v>34182</v>
      </c>
      <c r="E12" s="181" t="s">
        <v>984</v>
      </c>
      <c r="F12" s="234">
        <v>0</v>
      </c>
      <c r="G12" s="234">
        <v>0</v>
      </c>
      <c r="H12" s="179" t="s">
        <v>202</v>
      </c>
      <c r="I12" s="182" t="s">
        <v>977</v>
      </c>
      <c r="J12" s="183">
        <f t="shared" si="0"/>
      </c>
      <c r="K12" s="237">
        <v>206</v>
      </c>
      <c r="L12" s="184" t="str">
        <f t="shared" si="1"/>
        <v>　</v>
      </c>
      <c r="M12" s="182" t="s">
        <v>974</v>
      </c>
      <c r="N12" s="185" t="s">
        <v>975</v>
      </c>
      <c r="O12" s="186" t="s">
        <v>978</v>
      </c>
      <c r="P12" s="502">
        <v>3</v>
      </c>
      <c r="Q12" s="182" t="s">
        <v>1302</v>
      </c>
    </row>
    <row r="13" spans="1:17" s="475" customFormat="1" ht="16.5" customHeight="1">
      <c r="A13" s="178">
        <v>9</v>
      </c>
      <c r="B13" s="179" t="s">
        <v>985</v>
      </c>
      <c r="C13" s="254" t="s">
        <v>986</v>
      </c>
      <c r="D13" s="180">
        <v>26207</v>
      </c>
      <c r="E13" s="181" t="s">
        <v>987</v>
      </c>
      <c r="F13" s="234">
        <v>548</v>
      </c>
      <c r="G13" s="234">
        <v>357</v>
      </c>
      <c r="H13" s="179" t="s">
        <v>202</v>
      </c>
      <c r="I13" s="182" t="s">
        <v>973</v>
      </c>
      <c r="J13" s="183">
        <f t="shared" si="0"/>
      </c>
      <c r="K13" s="237">
        <v>164</v>
      </c>
      <c r="L13" s="184" t="str">
        <f t="shared" si="1"/>
        <v>　</v>
      </c>
      <c r="M13" s="182" t="s">
        <v>974</v>
      </c>
      <c r="N13" s="185" t="s">
        <v>975</v>
      </c>
      <c r="O13" s="186" t="s">
        <v>976</v>
      </c>
      <c r="P13" s="502">
        <v>2</v>
      </c>
      <c r="Q13" s="182" t="s">
        <v>1302</v>
      </c>
    </row>
    <row r="14" spans="1:17" s="475" customFormat="1" ht="16.5" customHeight="1">
      <c r="A14" s="178">
        <v>10</v>
      </c>
      <c r="B14" s="179" t="s">
        <v>985</v>
      </c>
      <c r="C14" s="254" t="s">
        <v>989</v>
      </c>
      <c r="D14" s="180"/>
      <c r="E14" s="181" t="s">
        <v>1068</v>
      </c>
      <c r="F14" s="234">
        <v>352</v>
      </c>
      <c r="G14" s="234">
        <v>0</v>
      </c>
      <c r="H14" s="179" t="s">
        <v>202</v>
      </c>
      <c r="I14" s="182" t="s">
        <v>977</v>
      </c>
      <c r="J14" s="183">
        <f t="shared" si="0"/>
      </c>
      <c r="K14" s="237">
        <v>126</v>
      </c>
      <c r="L14" s="184" t="str">
        <f t="shared" si="1"/>
        <v>　</v>
      </c>
      <c r="M14" s="182" t="s">
        <v>974</v>
      </c>
      <c r="N14" s="185"/>
      <c r="O14" s="186"/>
      <c r="P14" s="502"/>
      <c r="Q14" s="182"/>
    </row>
    <row r="15" spans="1:17" s="475" customFormat="1" ht="16.5" customHeight="1">
      <c r="A15" s="178">
        <v>11</v>
      </c>
      <c r="B15" s="179" t="s">
        <v>985</v>
      </c>
      <c r="C15" s="254" t="s">
        <v>1069</v>
      </c>
      <c r="D15" s="180">
        <v>36281</v>
      </c>
      <c r="E15" s="181" t="s">
        <v>1070</v>
      </c>
      <c r="F15" s="234">
        <v>124</v>
      </c>
      <c r="G15" s="234">
        <v>0</v>
      </c>
      <c r="H15" s="179" t="s">
        <v>202</v>
      </c>
      <c r="I15" s="182" t="s">
        <v>977</v>
      </c>
      <c r="J15" s="183">
        <f t="shared" si="0"/>
      </c>
      <c r="K15" s="237">
        <v>50</v>
      </c>
      <c r="L15" s="184" t="str">
        <f t="shared" si="1"/>
        <v>　</v>
      </c>
      <c r="M15" s="182" t="s">
        <v>974</v>
      </c>
      <c r="N15" s="185"/>
      <c r="O15" s="186"/>
      <c r="P15" s="502"/>
      <c r="Q15" s="182"/>
    </row>
    <row r="16" spans="1:17" s="475" customFormat="1" ht="16.5" customHeight="1">
      <c r="A16" s="178">
        <v>12</v>
      </c>
      <c r="B16" s="179" t="s">
        <v>985</v>
      </c>
      <c r="C16" s="254" t="s">
        <v>1071</v>
      </c>
      <c r="D16" s="180">
        <v>37591</v>
      </c>
      <c r="E16" s="181" t="s">
        <v>1072</v>
      </c>
      <c r="F16" s="234">
        <v>172</v>
      </c>
      <c r="G16" s="234">
        <v>0</v>
      </c>
      <c r="H16" s="179" t="s">
        <v>202</v>
      </c>
      <c r="I16" s="182" t="s">
        <v>977</v>
      </c>
      <c r="J16" s="183">
        <f t="shared" si="0"/>
      </c>
      <c r="K16" s="237">
        <v>60</v>
      </c>
      <c r="L16" s="184"/>
      <c r="M16" s="182" t="s">
        <v>974</v>
      </c>
      <c r="N16" s="185"/>
      <c r="O16" s="186"/>
      <c r="P16" s="502"/>
      <c r="Q16" s="182"/>
    </row>
    <row r="17" spans="1:17" s="475" customFormat="1" ht="16.5" customHeight="1">
      <c r="A17" s="178">
        <v>13</v>
      </c>
      <c r="B17" s="179" t="s">
        <v>319</v>
      </c>
      <c r="C17" s="254" t="s">
        <v>1073</v>
      </c>
      <c r="D17" s="180">
        <v>20729</v>
      </c>
      <c r="E17" s="181" t="s">
        <v>1074</v>
      </c>
      <c r="F17" s="234">
        <v>169</v>
      </c>
      <c r="G17" s="234">
        <v>46</v>
      </c>
      <c r="H17" s="179" t="s">
        <v>569</v>
      </c>
      <c r="I17" s="182" t="s">
        <v>973</v>
      </c>
      <c r="J17" s="183" t="str">
        <f t="shared" si="0"/>
        <v>（ </v>
      </c>
      <c r="K17" s="237">
        <v>750</v>
      </c>
      <c r="L17" s="184" t="str">
        <f aca="true" t="shared" si="2" ref="L17:L27">IF(H17="自己水源","　","） ")</f>
        <v>） </v>
      </c>
      <c r="M17" s="182" t="s">
        <v>974</v>
      </c>
      <c r="N17" s="185" t="s">
        <v>975</v>
      </c>
      <c r="O17" s="186" t="s">
        <v>976</v>
      </c>
      <c r="P17" s="502">
        <v>3</v>
      </c>
      <c r="Q17" s="182" t="s">
        <v>1302</v>
      </c>
    </row>
    <row r="18" spans="1:17" s="475" customFormat="1" ht="16.5" customHeight="1">
      <c r="A18" s="178">
        <v>14</v>
      </c>
      <c r="B18" s="179" t="s">
        <v>319</v>
      </c>
      <c r="C18" s="254" t="s">
        <v>1227</v>
      </c>
      <c r="D18" s="180">
        <v>24504</v>
      </c>
      <c r="E18" s="181" t="s">
        <v>1075</v>
      </c>
      <c r="F18" s="234">
        <v>2855</v>
      </c>
      <c r="G18" s="234">
        <v>1520</v>
      </c>
      <c r="H18" s="179" t="s">
        <v>972</v>
      </c>
      <c r="I18" s="182" t="s">
        <v>973</v>
      </c>
      <c r="J18" s="183" t="str">
        <f t="shared" si="0"/>
        <v>（ </v>
      </c>
      <c r="K18" s="237">
        <v>514</v>
      </c>
      <c r="L18" s="184" t="str">
        <f t="shared" si="2"/>
        <v>） </v>
      </c>
      <c r="M18" s="182" t="s">
        <v>974</v>
      </c>
      <c r="N18" s="185" t="s">
        <v>975</v>
      </c>
      <c r="O18" s="186" t="s">
        <v>978</v>
      </c>
      <c r="P18" s="502">
        <v>1</v>
      </c>
      <c r="Q18" s="182" t="s">
        <v>1302</v>
      </c>
    </row>
    <row r="19" spans="1:17" s="475" customFormat="1" ht="16.5" customHeight="1">
      <c r="A19" s="178">
        <v>15</v>
      </c>
      <c r="B19" s="179" t="s">
        <v>319</v>
      </c>
      <c r="C19" s="254" t="s">
        <v>535</v>
      </c>
      <c r="D19" s="180">
        <v>24869</v>
      </c>
      <c r="E19" s="181" t="s">
        <v>1075</v>
      </c>
      <c r="F19" s="234">
        <v>1044</v>
      </c>
      <c r="G19" s="234">
        <v>598</v>
      </c>
      <c r="H19" s="179" t="s">
        <v>972</v>
      </c>
      <c r="I19" s="182" t="s">
        <v>973</v>
      </c>
      <c r="J19" s="183" t="str">
        <f t="shared" si="0"/>
        <v>（ </v>
      </c>
      <c r="K19" s="237">
        <v>326</v>
      </c>
      <c r="L19" s="184" t="str">
        <f t="shared" si="2"/>
        <v>） </v>
      </c>
      <c r="M19" s="182" t="s">
        <v>974</v>
      </c>
      <c r="N19" s="185" t="s">
        <v>975</v>
      </c>
      <c r="O19" s="186" t="s">
        <v>976</v>
      </c>
      <c r="P19" s="502">
        <v>1</v>
      </c>
      <c r="Q19" s="182" t="s">
        <v>1302</v>
      </c>
    </row>
    <row r="20" spans="1:17" s="475" customFormat="1" ht="16.5" customHeight="1">
      <c r="A20" s="178">
        <v>16</v>
      </c>
      <c r="B20" s="179" t="s">
        <v>319</v>
      </c>
      <c r="C20" s="254" t="s">
        <v>1228</v>
      </c>
      <c r="D20" s="180">
        <v>25051</v>
      </c>
      <c r="E20" s="181" t="s">
        <v>1075</v>
      </c>
      <c r="F20" s="234">
        <v>3795</v>
      </c>
      <c r="G20" s="234">
        <v>1680</v>
      </c>
      <c r="H20" s="179" t="s">
        <v>972</v>
      </c>
      <c r="I20" s="182" t="s">
        <v>973</v>
      </c>
      <c r="J20" s="183" t="str">
        <f t="shared" si="0"/>
        <v>（ </v>
      </c>
      <c r="K20" s="237">
        <v>683</v>
      </c>
      <c r="L20" s="184" t="str">
        <f t="shared" si="2"/>
        <v>） </v>
      </c>
      <c r="M20" s="182" t="s">
        <v>974</v>
      </c>
      <c r="N20" s="185" t="s">
        <v>975</v>
      </c>
      <c r="O20" s="186" t="s">
        <v>978</v>
      </c>
      <c r="P20" s="502">
        <v>1</v>
      </c>
      <c r="Q20" s="182" t="s">
        <v>1302</v>
      </c>
    </row>
    <row r="21" spans="1:17" s="475" customFormat="1" ht="16.5" customHeight="1">
      <c r="A21" s="178">
        <v>17</v>
      </c>
      <c r="B21" s="179" t="s">
        <v>319</v>
      </c>
      <c r="C21" s="254" t="s">
        <v>1076</v>
      </c>
      <c r="D21" s="180">
        <v>27211</v>
      </c>
      <c r="E21" s="181" t="s">
        <v>1077</v>
      </c>
      <c r="F21" s="234">
        <v>1320</v>
      </c>
      <c r="G21" s="234">
        <v>901</v>
      </c>
      <c r="H21" s="179" t="s">
        <v>972</v>
      </c>
      <c r="I21" s="182" t="s">
        <v>973</v>
      </c>
      <c r="J21" s="183" t="str">
        <f t="shared" si="0"/>
        <v>（ </v>
      </c>
      <c r="K21" s="237">
        <v>264</v>
      </c>
      <c r="L21" s="184" t="str">
        <f t="shared" si="2"/>
        <v>） </v>
      </c>
      <c r="M21" s="182" t="s">
        <v>974</v>
      </c>
      <c r="N21" s="185" t="s">
        <v>975</v>
      </c>
      <c r="O21" s="186" t="s">
        <v>976</v>
      </c>
      <c r="P21" s="502">
        <v>1</v>
      </c>
      <c r="Q21" s="182" t="s">
        <v>1570</v>
      </c>
    </row>
    <row r="22" spans="1:17" s="475" customFormat="1" ht="16.5" customHeight="1">
      <c r="A22" s="178">
        <v>18</v>
      </c>
      <c r="B22" s="179" t="s">
        <v>319</v>
      </c>
      <c r="C22" s="254" t="s">
        <v>570</v>
      </c>
      <c r="D22" s="180">
        <v>27638</v>
      </c>
      <c r="E22" s="181" t="s">
        <v>1078</v>
      </c>
      <c r="F22" s="234">
        <v>2160</v>
      </c>
      <c r="G22" s="234">
        <v>1300</v>
      </c>
      <c r="H22" s="179" t="s">
        <v>972</v>
      </c>
      <c r="I22" s="182" t="s">
        <v>973</v>
      </c>
      <c r="J22" s="183" t="str">
        <f t="shared" si="0"/>
        <v>（ </v>
      </c>
      <c r="K22" s="237">
        <v>648</v>
      </c>
      <c r="L22" s="184" t="str">
        <f t="shared" si="2"/>
        <v>） </v>
      </c>
      <c r="M22" s="182" t="s">
        <v>974</v>
      </c>
      <c r="N22" s="185" t="s">
        <v>975</v>
      </c>
      <c r="O22" s="186" t="s">
        <v>976</v>
      </c>
      <c r="P22" s="502">
        <v>6</v>
      </c>
      <c r="Q22" s="182" t="s">
        <v>1302</v>
      </c>
    </row>
    <row r="23" spans="1:17" s="475" customFormat="1" ht="16.5" customHeight="1">
      <c r="A23" s="178">
        <v>19</v>
      </c>
      <c r="B23" s="179" t="s">
        <v>319</v>
      </c>
      <c r="C23" s="254" t="s">
        <v>1079</v>
      </c>
      <c r="D23" s="180">
        <v>27638</v>
      </c>
      <c r="E23" s="181" t="s">
        <v>1078</v>
      </c>
      <c r="F23" s="234">
        <v>1600</v>
      </c>
      <c r="G23" s="234">
        <v>1200</v>
      </c>
      <c r="H23" s="179" t="s">
        <v>972</v>
      </c>
      <c r="I23" s="182" t="s">
        <v>973</v>
      </c>
      <c r="J23" s="183" t="str">
        <f t="shared" si="0"/>
        <v>（ </v>
      </c>
      <c r="K23" s="237">
        <v>864</v>
      </c>
      <c r="L23" s="184" t="str">
        <f t="shared" si="2"/>
        <v>） </v>
      </c>
      <c r="M23" s="182" t="s">
        <v>974</v>
      </c>
      <c r="N23" s="185" t="s">
        <v>975</v>
      </c>
      <c r="O23" s="186" t="s">
        <v>978</v>
      </c>
      <c r="P23" s="502">
        <v>2</v>
      </c>
      <c r="Q23" s="182" t="s">
        <v>1302</v>
      </c>
    </row>
    <row r="24" spans="1:17" s="475" customFormat="1" ht="16.5" customHeight="1">
      <c r="A24" s="178">
        <v>20</v>
      </c>
      <c r="B24" s="179" t="s">
        <v>319</v>
      </c>
      <c r="C24" s="254" t="s">
        <v>1229</v>
      </c>
      <c r="D24" s="180">
        <v>27638</v>
      </c>
      <c r="E24" s="181" t="s">
        <v>1078</v>
      </c>
      <c r="F24" s="234">
        <v>1505</v>
      </c>
      <c r="G24" s="234">
        <v>870</v>
      </c>
      <c r="H24" s="179" t="s">
        <v>972</v>
      </c>
      <c r="I24" s="182" t="s">
        <v>973</v>
      </c>
      <c r="J24" s="183" t="str">
        <f t="shared" si="0"/>
        <v>（ </v>
      </c>
      <c r="K24" s="237">
        <v>452</v>
      </c>
      <c r="L24" s="184" t="str">
        <f t="shared" si="2"/>
        <v>） </v>
      </c>
      <c r="M24" s="182" t="s">
        <v>974</v>
      </c>
      <c r="N24" s="185" t="s">
        <v>975</v>
      </c>
      <c r="O24" s="186" t="s">
        <v>978</v>
      </c>
      <c r="P24" s="502">
        <v>1</v>
      </c>
      <c r="Q24" s="182" t="s">
        <v>1302</v>
      </c>
    </row>
    <row r="25" spans="1:17" s="475" customFormat="1" ht="16.5" customHeight="1">
      <c r="A25" s="178">
        <v>21</v>
      </c>
      <c r="B25" s="179" t="s">
        <v>319</v>
      </c>
      <c r="C25" s="254" t="s">
        <v>1230</v>
      </c>
      <c r="D25" s="180">
        <v>27638</v>
      </c>
      <c r="E25" s="181" t="s">
        <v>1078</v>
      </c>
      <c r="F25" s="234">
        <v>2560</v>
      </c>
      <c r="G25" s="234">
        <v>920</v>
      </c>
      <c r="H25" s="179" t="s">
        <v>972</v>
      </c>
      <c r="I25" s="182" t="s">
        <v>973</v>
      </c>
      <c r="J25" s="183" t="str">
        <f t="shared" si="0"/>
        <v>（ </v>
      </c>
      <c r="K25" s="237">
        <v>768</v>
      </c>
      <c r="L25" s="184" t="str">
        <f t="shared" si="2"/>
        <v>） </v>
      </c>
      <c r="M25" s="182" t="s">
        <v>974</v>
      </c>
      <c r="N25" s="185" t="s">
        <v>975</v>
      </c>
      <c r="O25" s="186" t="s">
        <v>978</v>
      </c>
      <c r="P25" s="502">
        <v>1</v>
      </c>
      <c r="Q25" s="182" t="s">
        <v>1302</v>
      </c>
    </row>
    <row r="26" spans="1:17" s="475" customFormat="1" ht="16.5" customHeight="1">
      <c r="A26" s="178">
        <v>22</v>
      </c>
      <c r="B26" s="179" t="s">
        <v>319</v>
      </c>
      <c r="C26" s="254" t="s">
        <v>6</v>
      </c>
      <c r="D26" s="180">
        <v>20729</v>
      </c>
      <c r="E26" s="181" t="s">
        <v>1080</v>
      </c>
      <c r="F26" s="234">
        <v>0</v>
      </c>
      <c r="G26" s="234">
        <v>0</v>
      </c>
      <c r="H26" s="179" t="s">
        <v>202</v>
      </c>
      <c r="I26" s="182" t="s">
        <v>973</v>
      </c>
      <c r="J26" s="183">
        <f t="shared" si="0"/>
      </c>
      <c r="K26" s="237">
        <v>2700</v>
      </c>
      <c r="L26" s="184" t="str">
        <f t="shared" si="2"/>
        <v>　</v>
      </c>
      <c r="M26" s="182" t="s">
        <v>1081</v>
      </c>
      <c r="N26" s="185" t="s">
        <v>975</v>
      </c>
      <c r="O26" s="186" t="s">
        <v>978</v>
      </c>
      <c r="P26" s="502">
        <v>2</v>
      </c>
      <c r="Q26" s="182" t="s">
        <v>1302</v>
      </c>
    </row>
    <row r="27" spans="1:17" s="475" customFormat="1" ht="16.5" customHeight="1">
      <c r="A27" s="178">
        <v>23</v>
      </c>
      <c r="B27" s="179" t="s">
        <v>319</v>
      </c>
      <c r="C27" s="254" t="s">
        <v>571</v>
      </c>
      <c r="D27" s="180"/>
      <c r="E27" s="181" t="s">
        <v>1083</v>
      </c>
      <c r="F27" s="234">
        <v>0</v>
      </c>
      <c r="G27" s="234">
        <v>0</v>
      </c>
      <c r="H27" s="179" t="s">
        <v>972</v>
      </c>
      <c r="I27" s="182"/>
      <c r="J27" s="183" t="str">
        <f t="shared" si="0"/>
        <v>（ </v>
      </c>
      <c r="K27" s="237">
        <v>400</v>
      </c>
      <c r="L27" s="184" t="str">
        <f t="shared" si="2"/>
        <v>） </v>
      </c>
      <c r="M27" s="182" t="s">
        <v>1081</v>
      </c>
      <c r="N27" s="185" t="s">
        <v>975</v>
      </c>
      <c r="O27" s="186" t="s">
        <v>978</v>
      </c>
      <c r="P27" s="502">
        <v>1</v>
      </c>
      <c r="Q27" s="182" t="s">
        <v>1302</v>
      </c>
    </row>
    <row r="28" spans="1:17" s="475" customFormat="1" ht="16.5" customHeight="1">
      <c r="A28" s="178">
        <v>24</v>
      </c>
      <c r="B28" s="179" t="s">
        <v>320</v>
      </c>
      <c r="C28" s="254" t="s">
        <v>1231</v>
      </c>
      <c r="D28" s="180" t="s">
        <v>536</v>
      </c>
      <c r="E28" s="181" t="s">
        <v>1232</v>
      </c>
      <c r="F28" s="234">
        <v>2968</v>
      </c>
      <c r="G28" s="234">
        <v>60</v>
      </c>
      <c r="H28" s="179" t="s">
        <v>202</v>
      </c>
      <c r="I28" s="182" t="s">
        <v>1082</v>
      </c>
      <c r="J28" s="183">
        <f t="shared" si="0"/>
      </c>
      <c r="K28" s="237">
        <v>150</v>
      </c>
      <c r="L28" s="184" t="str">
        <f aca="true" t="shared" si="3" ref="L28:L76">IF(H28="自己水源","　","） ")</f>
        <v>　</v>
      </c>
      <c r="M28" s="182" t="s">
        <v>974</v>
      </c>
      <c r="N28" s="185" t="s">
        <v>975</v>
      </c>
      <c r="O28" s="186" t="s">
        <v>976</v>
      </c>
      <c r="P28" s="502">
        <v>1</v>
      </c>
      <c r="Q28" s="182" t="s">
        <v>1302</v>
      </c>
    </row>
    <row r="29" spans="1:17" s="475" customFormat="1" ht="16.5" customHeight="1">
      <c r="A29" s="178">
        <v>25</v>
      </c>
      <c r="B29" s="179" t="s">
        <v>320</v>
      </c>
      <c r="C29" s="254" t="s">
        <v>1233</v>
      </c>
      <c r="D29" s="180" t="s">
        <v>537</v>
      </c>
      <c r="E29" s="181" t="s">
        <v>1232</v>
      </c>
      <c r="F29" s="234">
        <v>530</v>
      </c>
      <c r="G29" s="234">
        <v>470</v>
      </c>
      <c r="H29" s="179" t="s">
        <v>202</v>
      </c>
      <c r="I29" s="182" t="s">
        <v>973</v>
      </c>
      <c r="J29" s="183">
        <f t="shared" si="0"/>
      </c>
      <c r="K29" s="237">
        <v>230</v>
      </c>
      <c r="L29" s="184" t="str">
        <f t="shared" si="3"/>
        <v>　</v>
      </c>
      <c r="M29" s="182" t="s">
        <v>974</v>
      </c>
      <c r="N29" s="185" t="s">
        <v>975</v>
      </c>
      <c r="O29" s="186" t="s">
        <v>976</v>
      </c>
      <c r="P29" s="502">
        <v>2</v>
      </c>
      <c r="Q29" s="182" t="s">
        <v>1302</v>
      </c>
    </row>
    <row r="30" spans="1:17" s="475" customFormat="1" ht="16.5" customHeight="1">
      <c r="A30" s="178">
        <v>26</v>
      </c>
      <c r="B30" s="179" t="s">
        <v>320</v>
      </c>
      <c r="C30" s="254" t="s">
        <v>1234</v>
      </c>
      <c r="D30" s="180" t="s">
        <v>538</v>
      </c>
      <c r="E30" s="181" t="s">
        <v>1235</v>
      </c>
      <c r="F30" s="234">
        <v>560</v>
      </c>
      <c r="G30" s="234">
        <v>0</v>
      </c>
      <c r="H30" s="179" t="s">
        <v>569</v>
      </c>
      <c r="I30" s="182" t="s">
        <v>1082</v>
      </c>
      <c r="J30" s="183" t="str">
        <f t="shared" si="0"/>
        <v>（ </v>
      </c>
      <c r="K30" s="237">
        <v>1268</v>
      </c>
      <c r="L30" s="184" t="str">
        <f t="shared" si="3"/>
        <v>） </v>
      </c>
      <c r="M30" s="182" t="s">
        <v>1081</v>
      </c>
      <c r="N30" s="185" t="s">
        <v>975</v>
      </c>
      <c r="O30" s="186" t="s">
        <v>978</v>
      </c>
      <c r="P30" s="502">
        <v>2</v>
      </c>
      <c r="Q30" s="182" t="s">
        <v>1302</v>
      </c>
    </row>
    <row r="31" spans="1:17" s="475" customFormat="1" ht="16.5" customHeight="1">
      <c r="A31" s="178">
        <v>27</v>
      </c>
      <c r="B31" s="179" t="s">
        <v>320</v>
      </c>
      <c r="C31" s="254" t="s">
        <v>1236</v>
      </c>
      <c r="D31" s="180" t="s">
        <v>539</v>
      </c>
      <c r="E31" s="181" t="s">
        <v>1237</v>
      </c>
      <c r="F31" s="234">
        <v>195</v>
      </c>
      <c r="G31" s="234">
        <v>0</v>
      </c>
      <c r="H31" s="179" t="s">
        <v>569</v>
      </c>
      <c r="I31" s="182" t="s">
        <v>1082</v>
      </c>
      <c r="J31" s="183" t="str">
        <f t="shared" si="0"/>
        <v>（ </v>
      </c>
      <c r="K31" s="237">
        <v>696</v>
      </c>
      <c r="L31" s="184" t="str">
        <f t="shared" si="3"/>
        <v>） </v>
      </c>
      <c r="M31" s="182" t="s">
        <v>1081</v>
      </c>
      <c r="N31" s="185" t="s">
        <v>975</v>
      </c>
      <c r="O31" s="186" t="s">
        <v>976</v>
      </c>
      <c r="P31" s="502">
        <v>6</v>
      </c>
      <c r="Q31" s="182" t="s">
        <v>1302</v>
      </c>
    </row>
    <row r="32" spans="1:191" s="475" customFormat="1" ht="16.5" customHeight="1">
      <c r="A32" s="178">
        <v>28</v>
      </c>
      <c r="B32" s="179" t="s">
        <v>320</v>
      </c>
      <c r="C32" s="254" t="s">
        <v>1238</v>
      </c>
      <c r="D32" s="180" t="s">
        <v>540</v>
      </c>
      <c r="E32" s="181" t="s">
        <v>1232</v>
      </c>
      <c r="F32" s="234">
        <v>800</v>
      </c>
      <c r="G32" s="234">
        <v>0</v>
      </c>
      <c r="H32" s="179" t="s">
        <v>569</v>
      </c>
      <c r="I32" s="182" t="s">
        <v>988</v>
      </c>
      <c r="J32" s="183" t="str">
        <f t="shared" si="0"/>
        <v>（ </v>
      </c>
      <c r="K32" s="237">
        <v>690</v>
      </c>
      <c r="L32" s="184" t="str">
        <f t="shared" si="3"/>
        <v>） </v>
      </c>
      <c r="M32" s="182" t="s">
        <v>974</v>
      </c>
      <c r="N32" s="185" t="s">
        <v>975</v>
      </c>
      <c r="O32" s="186" t="s">
        <v>978</v>
      </c>
      <c r="P32" s="502">
        <v>6</v>
      </c>
      <c r="Q32" s="182" t="s">
        <v>1302</v>
      </c>
      <c r="GI32" s="496"/>
    </row>
    <row r="33" spans="1:17" s="475" customFormat="1" ht="16.5" customHeight="1">
      <c r="A33" s="178">
        <v>29</v>
      </c>
      <c r="B33" s="179" t="s">
        <v>1493</v>
      </c>
      <c r="C33" s="254" t="s">
        <v>572</v>
      </c>
      <c r="D33" s="180">
        <v>39071</v>
      </c>
      <c r="E33" s="181" t="s">
        <v>573</v>
      </c>
      <c r="F33" s="234">
        <v>1200</v>
      </c>
      <c r="G33" s="234">
        <v>700</v>
      </c>
      <c r="H33" s="179" t="s">
        <v>569</v>
      </c>
      <c r="I33" s="182" t="s">
        <v>988</v>
      </c>
      <c r="J33" s="183" t="str">
        <f t="shared" si="0"/>
        <v>（ </v>
      </c>
      <c r="K33" s="237">
        <v>389</v>
      </c>
      <c r="L33" s="184" t="str">
        <f t="shared" si="3"/>
        <v>） </v>
      </c>
      <c r="M33" s="182" t="s">
        <v>974</v>
      </c>
      <c r="N33" s="185" t="s">
        <v>975</v>
      </c>
      <c r="O33" s="186" t="s">
        <v>978</v>
      </c>
      <c r="P33" s="502">
        <v>6</v>
      </c>
      <c r="Q33" s="182" t="s">
        <v>1302</v>
      </c>
    </row>
    <row r="34" spans="1:17" s="475" customFormat="1" ht="16.5" customHeight="1">
      <c r="A34" s="178">
        <v>30</v>
      </c>
      <c r="B34" s="179" t="s">
        <v>1084</v>
      </c>
      <c r="C34" s="254" t="s">
        <v>1675</v>
      </c>
      <c r="D34" s="180">
        <v>28095</v>
      </c>
      <c r="E34" s="181" t="s">
        <v>574</v>
      </c>
      <c r="F34" s="234">
        <v>2300</v>
      </c>
      <c r="G34" s="234">
        <v>0</v>
      </c>
      <c r="H34" s="179" t="s">
        <v>202</v>
      </c>
      <c r="I34" s="182" t="s">
        <v>977</v>
      </c>
      <c r="J34" s="183">
        <f t="shared" si="0"/>
      </c>
      <c r="K34" s="237">
        <v>78000</v>
      </c>
      <c r="L34" s="184" t="str">
        <f t="shared" si="3"/>
        <v>　</v>
      </c>
      <c r="M34" s="182" t="s">
        <v>1081</v>
      </c>
      <c r="N34" s="185" t="s">
        <v>975</v>
      </c>
      <c r="O34" s="186" t="s">
        <v>976</v>
      </c>
      <c r="P34" s="502">
        <v>13</v>
      </c>
      <c r="Q34" s="182" t="s">
        <v>1302</v>
      </c>
    </row>
    <row r="35" spans="1:17" s="475" customFormat="1" ht="16.5" customHeight="1">
      <c r="A35" s="178">
        <v>31</v>
      </c>
      <c r="B35" s="179" t="s">
        <v>1084</v>
      </c>
      <c r="C35" s="254" t="s">
        <v>1676</v>
      </c>
      <c r="D35" s="180">
        <v>31717</v>
      </c>
      <c r="E35" s="181" t="s">
        <v>1294</v>
      </c>
      <c r="F35" s="234">
        <v>4500</v>
      </c>
      <c r="G35" s="234">
        <v>0</v>
      </c>
      <c r="H35" s="179" t="s">
        <v>569</v>
      </c>
      <c r="I35" s="182" t="s">
        <v>977</v>
      </c>
      <c r="J35" s="183" t="str">
        <f t="shared" si="0"/>
        <v>（ </v>
      </c>
      <c r="K35" s="237">
        <v>5800</v>
      </c>
      <c r="L35" s="184" t="str">
        <f t="shared" si="3"/>
        <v>） </v>
      </c>
      <c r="M35" s="182" t="s">
        <v>1081</v>
      </c>
      <c r="N35" s="185" t="s">
        <v>975</v>
      </c>
      <c r="O35" s="186" t="s">
        <v>976</v>
      </c>
      <c r="P35" s="502">
        <v>6</v>
      </c>
      <c r="Q35" s="182" t="s">
        <v>1302</v>
      </c>
    </row>
    <row r="36" spans="1:17" s="475" customFormat="1" ht="16.5" customHeight="1">
      <c r="A36" s="178">
        <v>32</v>
      </c>
      <c r="B36" s="179" t="s">
        <v>1084</v>
      </c>
      <c r="C36" s="254" t="s">
        <v>1677</v>
      </c>
      <c r="D36" s="180">
        <v>31868</v>
      </c>
      <c r="E36" s="181" t="s">
        <v>1294</v>
      </c>
      <c r="F36" s="234">
        <v>500</v>
      </c>
      <c r="G36" s="234">
        <v>0</v>
      </c>
      <c r="H36" s="179" t="s">
        <v>202</v>
      </c>
      <c r="I36" s="182" t="s">
        <v>977</v>
      </c>
      <c r="J36" s="183">
        <f t="shared" si="0"/>
      </c>
      <c r="K36" s="237">
        <v>3500</v>
      </c>
      <c r="L36" s="184" t="str">
        <f t="shared" si="3"/>
        <v>　</v>
      </c>
      <c r="M36" s="182" t="s">
        <v>1081</v>
      </c>
      <c r="N36" s="185" t="s">
        <v>975</v>
      </c>
      <c r="O36" s="186" t="s">
        <v>976</v>
      </c>
      <c r="P36" s="502">
        <v>8</v>
      </c>
      <c r="Q36" s="182" t="s">
        <v>1302</v>
      </c>
    </row>
    <row r="37" spans="1:17" s="475" customFormat="1" ht="16.5" customHeight="1">
      <c r="A37" s="178">
        <v>33</v>
      </c>
      <c r="B37" s="179" t="s">
        <v>321</v>
      </c>
      <c r="C37" s="254" t="s">
        <v>1239</v>
      </c>
      <c r="D37" s="180">
        <v>33725</v>
      </c>
      <c r="E37" s="181" t="s">
        <v>1295</v>
      </c>
      <c r="F37" s="234">
        <v>800</v>
      </c>
      <c r="G37" s="234">
        <v>0</v>
      </c>
      <c r="H37" s="179" t="s">
        <v>202</v>
      </c>
      <c r="I37" s="182" t="s">
        <v>973</v>
      </c>
      <c r="J37" s="183">
        <f t="shared" si="0"/>
      </c>
      <c r="K37" s="237">
        <v>2400</v>
      </c>
      <c r="L37" s="184" t="str">
        <f t="shared" si="3"/>
        <v>　</v>
      </c>
      <c r="M37" s="182" t="s">
        <v>1081</v>
      </c>
      <c r="N37" s="185" t="s">
        <v>975</v>
      </c>
      <c r="O37" s="186" t="s">
        <v>978</v>
      </c>
      <c r="P37" s="502">
        <v>2</v>
      </c>
      <c r="Q37" s="182" t="s">
        <v>1302</v>
      </c>
    </row>
    <row r="38" spans="1:17" s="475" customFormat="1" ht="16.5" customHeight="1">
      <c r="A38" s="178">
        <v>34</v>
      </c>
      <c r="B38" s="179" t="s">
        <v>321</v>
      </c>
      <c r="C38" s="254" t="s">
        <v>1678</v>
      </c>
      <c r="D38" s="180">
        <v>34516</v>
      </c>
      <c r="E38" s="181" t="s">
        <v>1296</v>
      </c>
      <c r="F38" s="234">
        <v>450</v>
      </c>
      <c r="G38" s="234">
        <v>0</v>
      </c>
      <c r="H38" s="179" t="s">
        <v>202</v>
      </c>
      <c r="I38" s="182" t="s">
        <v>973</v>
      </c>
      <c r="J38" s="183">
        <f t="shared" si="0"/>
      </c>
      <c r="K38" s="237">
        <v>907</v>
      </c>
      <c r="L38" s="184" t="str">
        <f t="shared" si="3"/>
        <v>　</v>
      </c>
      <c r="M38" s="182" t="s">
        <v>1081</v>
      </c>
      <c r="N38" s="185" t="s">
        <v>975</v>
      </c>
      <c r="O38" s="186" t="s">
        <v>978</v>
      </c>
      <c r="P38" s="502">
        <v>2</v>
      </c>
      <c r="Q38" s="182" t="s">
        <v>1302</v>
      </c>
    </row>
    <row r="39" spans="1:17" s="475" customFormat="1" ht="16.5" customHeight="1">
      <c r="A39" s="178">
        <v>35</v>
      </c>
      <c r="B39" s="179" t="s">
        <v>322</v>
      </c>
      <c r="C39" s="254" t="s">
        <v>1297</v>
      </c>
      <c r="D39" s="180">
        <v>28895</v>
      </c>
      <c r="E39" s="181" t="s">
        <v>223</v>
      </c>
      <c r="F39" s="234"/>
      <c r="G39" s="234"/>
      <c r="H39" s="179" t="s">
        <v>569</v>
      </c>
      <c r="I39" s="182" t="s">
        <v>977</v>
      </c>
      <c r="J39" s="183" t="str">
        <f t="shared" si="0"/>
        <v>（ </v>
      </c>
      <c r="K39" s="237">
        <v>300</v>
      </c>
      <c r="L39" s="184" t="str">
        <f t="shared" si="3"/>
        <v>） </v>
      </c>
      <c r="M39" s="182" t="s">
        <v>974</v>
      </c>
      <c r="N39" s="185" t="s">
        <v>975</v>
      </c>
      <c r="O39" s="186" t="s">
        <v>976</v>
      </c>
      <c r="P39" s="502">
        <v>1</v>
      </c>
      <c r="Q39" s="182" t="s">
        <v>1302</v>
      </c>
    </row>
    <row r="40" spans="1:17" s="475" customFormat="1" ht="16.5" customHeight="1">
      <c r="A40" s="178">
        <v>36</v>
      </c>
      <c r="B40" s="179" t="s">
        <v>322</v>
      </c>
      <c r="C40" s="254" t="s">
        <v>7</v>
      </c>
      <c r="D40" s="180">
        <v>29045</v>
      </c>
      <c r="E40" s="181" t="s">
        <v>224</v>
      </c>
      <c r="F40" s="234">
        <v>1560</v>
      </c>
      <c r="G40" s="234">
        <v>1250</v>
      </c>
      <c r="H40" s="179" t="s">
        <v>972</v>
      </c>
      <c r="I40" s="182" t="s">
        <v>973</v>
      </c>
      <c r="J40" s="183" t="str">
        <f t="shared" si="0"/>
        <v>（ </v>
      </c>
      <c r="K40" s="237">
        <v>557</v>
      </c>
      <c r="L40" s="184" t="str">
        <f t="shared" si="3"/>
        <v>） </v>
      </c>
      <c r="M40" s="182" t="s">
        <v>974</v>
      </c>
      <c r="N40" s="185" t="s">
        <v>975</v>
      </c>
      <c r="O40" s="186" t="s">
        <v>978</v>
      </c>
      <c r="P40" s="502">
        <v>1</v>
      </c>
      <c r="Q40" s="182" t="s">
        <v>1302</v>
      </c>
    </row>
    <row r="41" spans="1:17" s="475" customFormat="1" ht="16.5" customHeight="1">
      <c r="A41" s="178">
        <v>37</v>
      </c>
      <c r="B41" s="179" t="s">
        <v>322</v>
      </c>
      <c r="C41" s="254" t="s">
        <v>8</v>
      </c>
      <c r="D41" s="180">
        <v>30508</v>
      </c>
      <c r="E41" s="181" t="s">
        <v>225</v>
      </c>
      <c r="F41" s="234"/>
      <c r="G41" s="234"/>
      <c r="H41" s="179" t="s">
        <v>972</v>
      </c>
      <c r="I41" s="182" t="s">
        <v>973</v>
      </c>
      <c r="J41" s="183" t="str">
        <f t="shared" si="0"/>
        <v>（ </v>
      </c>
      <c r="K41" s="237">
        <v>350</v>
      </c>
      <c r="L41" s="184" t="str">
        <f t="shared" si="3"/>
        <v>） </v>
      </c>
      <c r="M41" s="182" t="s">
        <v>974</v>
      </c>
      <c r="N41" s="185" t="s">
        <v>975</v>
      </c>
      <c r="O41" s="186" t="s">
        <v>976</v>
      </c>
      <c r="P41" s="502">
        <v>1</v>
      </c>
      <c r="Q41" s="182" t="s">
        <v>1305</v>
      </c>
    </row>
    <row r="42" spans="1:17" s="475" customFormat="1" ht="16.5" customHeight="1">
      <c r="A42" s="178">
        <v>38</v>
      </c>
      <c r="B42" s="179" t="s">
        <v>322</v>
      </c>
      <c r="C42" s="254" t="s">
        <v>9</v>
      </c>
      <c r="D42" s="180">
        <v>32764</v>
      </c>
      <c r="E42" s="181" t="s">
        <v>226</v>
      </c>
      <c r="F42" s="234">
        <v>500</v>
      </c>
      <c r="G42" s="234">
        <v>4</v>
      </c>
      <c r="H42" s="179" t="s">
        <v>569</v>
      </c>
      <c r="I42" s="182" t="s">
        <v>973</v>
      </c>
      <c r="J42" s="183" t="str">
        <f t="shared" si="0"/>
        <v>（ </v>
      </c>
      <c r="K42" s="237">
        <v>200</v>
      </c>
      <c r="L42" s="184" t="str">
        <f t="shared" si="3"/>
        <v>） </v>
      </c>
      <c r="M42" s="182" t="s">
        <v>974</v>
      </c>
      <c r="N42" s="185" t="s">
        <v>975</v>
      </c>
      <c r="O42" s="186" t="s">
        <v>976</v>
      </c>
      <c r="P42" s="502">
        <v>1</v>
      </c>
      <c r="Q42" s="182" t="s">
        <v>1302</v>
      </c>
    </row>
    <row r="43" spans="1:17" s="475" customFormat="1" ht="16.5" customHeight="1">
      <c r="A43" s="178">
        <v>39</v>
      </c>
      <c r="B43" s="179" t="s">
        <v>322</v>
      </c>
      <c r="C43" s="254" t="s">
        <v>1303</v>
      </c>
      <c r="D43" s="180">
        <v>32987</v>
      </c>
      <c r="E43" s="181" t="s">
        <v>227</v>
      </c>
      <c r="F43" s="234"/>
      <c r="G43" s="234"/>
      <c r="H43" s="179" t="s">
        <v>569</v>
      </c>
      <c r="I43" s="182" t="s">
        <v>977</v>
      </c>
      <c r="J43" s="183" t="str">
        <f t="shared" si="0"/>
        <v>（ </v>
      </c>
      <c r="K43" s="237">
        <v>288</v>
      </c>
      <c r="L43" s="184" t="str">
        <f t="shared" si="3"/>
        <v>） </v>
      </c>
      <c r="M43" s="182" t="s">
        <v>974</v>
      </c>
      <c r="N43" s="185" t="s">
        <v>975</v>
      </c>
      <c r="O43" s="186" t="s">
        <v>976</v>
      </c>
      <c r="P43" s="502">
        <v>1</v>
      </c>
      <c r="Q43" s="182" t="s">
        <v>1302</v>
      </c>
    </row>
    <row r="44" spans="1:17" s="475" customFormat="1" ht="16.5" customHeight="1">
      <c r="A44" s="178">
        <v>40</v>
      </c>
      <c r="B44" s="179" t="s">
        <v>322</v>
      </c>
      <c r="C44" s="254" t="s">
        <v>1304</v>
      </c>
      <c r="D44" s="180">
        <v>38502</v>
      </c>
      <c r="E44" s="181" t="s">
        <v>228</v>
      </c>
      <c r="F44" s="234"/>
      <c r="G44" s="234"/>
      <c r="H44" s="179" t="s">
        <v>569</v>
      </c>
      <c r="I44" s="182" t="s">
        <v>988</v>
      </c>
      <c r="J44" s="183" t="str">
        <f t="shared" si="0"/>
        <v>（ </v>
      </c>
      <c r="K44" s="237">
        <v>70</v>
      </c>
      <c r="L44" s="184" t="str">
        <f t="shared" si="3"/>
        <v>） </v>
      </c>
      <c r="M44" s="182" t="s">
        <v>974</v>
      </c>
      <c r="N44" s="185" t="s">
        <v>975</v>
      </c>
      <c r="O44" s="186" t="s">
        <v>976</v>
      </c>
      <c r="P44" s="502">
        <v>1</v>
      </c>
      <c r="Q44" s="182" t="s">
        <v>1302</v>
      </c>
    </row>
    <row r="45" spans="1:17" s="475" customFormat="1" ht="16.5" customHeight="1">
      <c r="A45" s="178">
        <v>41</v>
      </c>
      <c r="B45" s="179" t="s">
        <v>1501</v>
      </c>
      <c r="C45" s="254" t="s">
        <v>10</v>
      </c>
      <c r="D45" s="180">
        <v>27273</v>
      </c>
      <c r="E45" s="181" t="s">
        <v>229</v>
      </c>
      <c r="F45" s="234"/>
      <c r="G45" s="234"/>
      <c r="H45" s="179" t="s">
        <v>972</v>
      </c>
      <c r="I45" s="182" t="s">
        <v>973</v>
      </c>
      <c r="J45" s="183" t="str">
        <f t="shared" si="0"/>
        <v>（ </v>
      </c>
      <c r="K45" s="237">
        <v>267</v>
      </c>
      <c r="L45" s="184" t="str">
        <f t="shared" si="3"/>
        <v>） </v>
      </c>
      <c r="M45" s="182" t="s">
        <v>974</v>
      </c>
      <c r="N45" s="185" t="s">
        <v>975</v>
      </c>
      <c r="O45" s="186" t="s">
        <v>978</v>
      </c>
      <c r="P45" s="502">
        <v>1</v>
      </c>
      <c r="Q45" s="182" t="s">
        <v>1305</v>
      </c>
    </row>
    <row r="46" spans="1:17" s="475" customFormat="1" ht="16.5" customHeight="1">
      <c r="A46" s="178">
        <v>42</v>
      </c>
      <c r="B46" s="179" t="s">
        <v>323</v>
      </c>
      <c r="C46" s="254" t="s">
        <v>11</v>
      </c>
      <c r="D46" s="187">
        <v>27956</v>
      </c>
      <c r="E46" s="181" t="s">
        <v>230</v>
      </c>
      <c r="F46" s="234"/>
      <c r="G46" s="234">
        <v>280</v>
      </c>
      <c r="H46" s="179" t="s">
        <v>972</v>
      </c>
      <c r="I46" s="182" t="s">
        <v>973</v>
      </c>
      <c r="J46" s="183" t="str">
        <f t="shared" si="0"/>
        <v>（ </v>
      </c>
      <c r="K46" s="237">
        <v>341</v>
      </c>
      <c r="L46" s="184" t="str">
        <f t="shared" si="3"/>
        <v>） </v>
      </c>
      <c r="M46" s="182" t="s">
        <v>1081</v>
      </c>
      <c r="N46" s="185" t="s">
        <v>975</v>
      </c>
      <c r="O46" s="186" t="s">
        <v>976</v>
      </c>
      <c r="P46" s="502">
        <v>2</v>
      </c>
      <c r="Q46" s="182" t="s">
        <v>1302</v>
      </c>
    </row>
    <row r="47" spans="1:17" s="475" customFormat="1" ht="16.5" customHeight="1">
      <c r="A47" s="178">
        <v>43</v>
      </c>
      <c r="B47" s="179" t="s">
        <v>575</v>
      </c>
      <c r="C47" s="254" t="s">
        <v>534</v>
      </c>
      <c r="D47" s="187">
        <v>28245</v>
      </c>
      <c r="E47" s="181" t="s">
        <v>231</v>
      </c>
      <c r="F47" s="234">
        <v>13050</v>
      </c>
      <c r="G47" s="234">
        <v>50</v>
      </c>
      <c r="H47" s="179" t="s">
        <v>202</v>
      </c>
      <c r="I47" s="182" t="s">
        <v>977</v>
      </c>
      <c r="J47" s="183">
        <f t="shared" si="0"/>
      </c>
      <c r="K47" s="237">
        <v>1080</v>
      </c>
      <c r="L47" s="184" t="str">
        <f t="shared" si="3"/>
        <v>　</v>
      </c>
      <c r="M47" s="188" t="s">
        <v>974</v>
      </c>
      <c r="N47" s="185" t="s">
        <v>975</v>
      </c>
      <c r="O47" s="186" t="s">
        <v>976</v>
      </c>
      <c r="P47" s="502">
        <v>1</v>
      </c>
      <c r="Q47" s="182" t="s">
        <v>1302</v>
      </c>
    </row>
    <row r="48" spans="1:17" s="475" customFormat="1" ht="16.5" customHeight="1">
      <c r="A48" s="178">
        <v>44</v>
      </c>
      <c r="B48" s="179" t="s">
        <v>575</v>
      </c>
      <c r="C48" s="254" t="s">
        <v>576</v>
      </c>
      <c r="D48" s="180">
        <v>29056</v>
      </c>
      <c r="E48" s="181" t="s">
        <v>232</v>
      </c>
      <c r="F48" s="234"/>
      <c r="G48" s="234"/>
      <c r="H48" s="179" t="s">
        <v>286</v>
      </c>
      <c r="I48" s="182" t="s">
        <v>977</v>
      </c>
      <c r="J48" s="183" t="str">
        <f t="shared" si="0"/>
        <v>（ </v>
      </c>
      <c r="K48" s="237">
        <v>600</v>
      </c>
      <c r="L48" s="184" t="str">
        <f t="shared" si="3"/>
        <v>） </v>
      </c>
      <c r="M48" s="188" t="s">
        <v>974</v>
      </c>
      <c r="N48" s="185" t="s">
        <v>975</v>
      </c>
      <c r="O48" s="186" t="s">
        <v>978</v>
      </c>
      <c r="P48" s="502">
        <v>1</v>
      </c>
      <c r="Q48" s="182" t="s">
        <v>1302</v>
      </c>
    </row>
    <row r="49" spans="1:17" s="475" customFormat="1" ht="16.5" customHeight="1">
      <c r="A49" s="178">
        <v>45</v>
      </c>
      <c r="B49" s="179" t="s">
        <v>575</v>
      </c>
      <c r="C49" s="254" t="s">
        <v>12</v>
      </c>
      <c r="D49" s="180">
        <v>33491</v>
      </c>
      <c r="E49" s="181" t="s">
        <v>233</v>
      </c>
      <c r="F49" s="234"/>
      <c r="G49" s="234"/>
      <c r="H49" s="179" t="s">
        <v>202</v>
      </c>
      <c r="I49" s="182" t="s">
        <v>977</v>
      </c>
      <c r="J49" s="183">
        <f t="shared" si="0"/>
      </c>
      <c r="K49" s="237">
        <v>280</v>
      </c>
      <c r="L49" s="184" t="str">
        <f t="shared" si="3"/>
        <v>　</v>
      </c>
      <c r="M49" s="188" t="s">
        <v>974</v>
      </c>
      <c r="N49" s="185" t="s">
        <v>975</v>
      </c>
      <c r="O49" s="186" t="s">
        <v>978</v>
      </c>
      <c r="P49" s="502">
        <v>1</v>
      </c>
      <c r="Q49" s="182" t="s">
        <v>1302</v>
      </c>
    </row>
    <row r="50" spans="1:17" s="475" customFormat="1" ht="16.5" customHeight="1">
      <c r="A50" s="178">
        <v>46</v>
      </c>
      <c r="B50" s="179" t="s">
        <v>575</v>
      </c>
      <c r="C50" s="254" t="s">
        <v>577</v>
      </c>
      <c r="D50" s="180">
        <v>37716</v>
      </c>
      <c r="E50" s="181" t="s">
        <v>234</v>
      </c>
      <c r="F50" s="234"/>
      <c r="G50" s="234"/>
      <c r="H50" s="179" t="s">
        <v>286</v>
      </c>
      <c r="I50" s="182" t="s">
        <v>977</v>
      </c>
      <c r="J50" s="183" t="str">
        <f t="shared" si="0"/>
        <v>（ </v>
      </c>
      <c r="K50" s="237">
        <v>37</v>
      </c>
      <c r="L50" s="184" t="str">
        <f t="shared" si="3"/>
        <v>） </v>
      </c>
      <c r="M50" s="182" t="s">
        <v>974</v>
      </c>
      <c r="N50" s="185" t="s">
        <v>975</v>
      </c>
      <c r="O50" s="186" t="s">
        <v>978</v>
      </c>
      <c r="P50" s="502">
        <v>1</v>
      </c>
      <c r="Q50" s="182" t="s">
        <v>1302</v>
      </c>
    </row>
    <row r="51" spans="1:17" s="475" customFormat="1" ht="16.5" customHeight="1">
      <c r="A51" s="178">
        <v>47</v>
      </c>
      <c r="B51" s="179" t="s">
        <v>324</v>
      </c>
      <c r="C51" s="254" t="s">
        <v>578</v>
      </c>
      <c r="D51" s="180">
        <v>33664</v>
      </c>
      <c r="E51" s="181" t="s">
        <v>235</v>
      </c>
      <c r="F51" s="234">
        <v>1405</v>
      </c>
      <c r="G51" s="234">
        <v>400</v>
      </c>
      <c r="H51" s="179" t="s">
        <v>972</v>
      </c>
      <c r="I51" s="182"/>
      <c r="J51" s="183" t="str">
        <f t="shared" si="0"/>
        <v>（ </v>
      </c>
      <c r="K51" s="237">
        <v>593</v>
      </c>
      <c r="L51" s="184" t="str">
        <f t="shared" si="3"/>
        <v>） </v>
      </c>
      <c r="M51" s="182" t="s">
        <v>974</v>
      </c>
      <c r="N51" s="185" t="s">
        <v>975</v>
      </c>
      <c r="O51" s="186" t="s">
        <v>978</v>
      </c>
      <c r="P51" s="502">
        <v>1</v>
      </c>
      <c r="Q51" s="182" t="s">
        <v>1302</v>
      </c>
    </row>
    <row r="52" spans="1:17" s="475" customFormat="1" ht="16.5" customHeight="1">
      <c r="A52" s="178">
        <v>48</v>
      </c>
      <c r="B52" s="179" t="s">
        <v>1510</v>
      </c>
      <c r="C52" s="254" t="s">
        <v>1299</v>
      </c>
      <c r="D52" s="180">
        <v>33239</v>
      </c>
      <c r="E52" s="181" t="s">
        <v>236</v>
      </c>
      <c r="F52" s="234">
        <v>120</v>
      </c>
      <c r="G52" s="234">
        <v>120</v>
      </c>
      <c r="H52" s="179" t="s">
        <v>202</v>
      </c>
      <c r="I52" s="182" t="s">
        <v>977</v>
      </c>
      <c r="J52" s="183">
        <f t="shared" si="0"/>
      </c>
      <c r="K52" s="237">
        <v>37</v>
      </c>
      <c r="L52" s="184" t="str">
        <f t="shared" si="3"/>
        <v>　</v>
      </c>
      <c r="M52" s="182" t="s">
        <v>974</v>
      </c>
      <c r="N52" s="185" t="s">
        <v>975</v>
      </c>
      <c r="O52" s="186" t="s">
        <v>978</v>
      </c>
      <c r="P52" s="502"/>
      <c r="Q52" s="182" t="s">
        <v>1302</v>
      </c>
    </row>
    <row r="53" spans="1:17" s="475" customFormat="1" ht="16.5" customHeight="1">
      <c r="A53" s="178">
        <v>49</v>
      </c>
      <c r="B53" s="179" t="s">
        <v>1510</v>
      </c>
      <c r="C53" s="254" t="s">
        <v>1306</v>
      </c>
      <c r="D53" s="187">
        <v>30498</v>
      </c>
      <c r="E53" s="181" t="s">
        <v>237</v>
      </c>
      <c r="F53" s="234">
        <v>410</v>
      </c>
      <c r="G53" s="234">
        <v>8</v>
      </c>
      <c r="H53" s="179" t="s">
        <v>202</v>
      </c>
      <c r="I53" s="182" t="s">
        <v>1307</v>
      </c>
      <c r="J53" s="183">
        <f t="shared" si="0"/>
      </c>
      <c r="K53" s="237">
        <v>46</v>
      </c>
      <c r="L53" s="184" t="str">
        <f t="shared" si="3"/>
        <v>　</v>
      </c>
      <c r="M53" s="188" t="s">
        <v>974</v>
      </c>
      <c r="N53" s="185" t="s">
        <v>975</v>
      </c>
      <c r="O53" s="186" t="s">
        <v>976</v>
      </c>
      <c r="P53" s="502"/>
      <c r="Q53" s="182" t="s">
        <v>1302</v>
      </c>
    </row>
    <row r="54" spans="1:17" s="475" customFormat="1" ht="16.5" customHeight="1">
      <c r="A54" s="178">
        <v>50</v>
      </c>
      <c r="B54" s="179" t="s">
        <v>325</v>
      </c>
      <c r="C54" s="254" t="s">
        <v>1308</v>
      </c>
      <c r="D54" s="180">
        <v>35156</v>
      </c>
      <c r="E54" s="181" t="s">
        <v>238</v>
      </c>
      <c r="F54" s="234">
        <v>96</v>
      </c>
      <c r="G54" s="234">
        <v>61</v>
      </c>
      <c r="H54" s="179" t="s">
        <v>202</v>
      </c>
      <c r="I54" s="182" t="s">
        <v>1307</v>
      </c>
      <c r="J54" s="183">
        <f t="shared" si="0"/>
      </c>
      <c r="K54" s="237">
        <v>36</v>
      </c>
      <c r="L54" s="184" t="str">
        <f t="shared" si="3"/>
        <v>　</v>
      </c>
      <c r="M54" s="182" t="s">
        <v>974</v>
      </c>
      <c r="N54" s="185" t="s">
        <v>975</v>
      </c>
      <c r="O54" s="186" t="s">
        <v>976</v>
      </c>
      <c r="P54" s="502"/>
      <c r="Q54" s="182" t="s">
        <v>1302</v>
      </c>
    </row>
    <row r="55" spans="1:17" s="475" customFormat="1" ht="16.5" customHeight="1">
      <c r="A55" s="178">
        <v>51</v>
      </c>
      <c r="B55" s="179" t="s">
        <v>325</v>
      </c>
      <c r="C55" s="254" t="s">
        <v>1309</v>
      </c>
      <c r="D55" s="180">
        <v>35125</v>
      </c>
      <c r="E55" s="181" t="s">
        <v>239</v>
      </c>
      <c r="F55" s="234">
        <v>70</v>
      </c>
      <c r="G55" s="234">
        <v>32</v>
      </c>
      <c r="H55" s="179" t="s">
        <v>202</v>
      </c>
      <c r="I55" s="182" t="s">
        <v>1307</v>
      </c>
      <c r="J55" s="183">
        <f t="shared" si="0"/>
      </c>
      <c r="K55" s="237">
        <v>38</v>
      </c>
      <c r="L55" s="184" t="str">
        <f t="shared" si="3"/>
        <v>　</v>
      </c>
      <c r="M55" s="182" t="s">
        <v>974</v>
      </c>
      <c r="N55" s="185" t="s">
        <v>975</v>
      </c>
      <c r="O55" s="186" t="s">
        <v>976</v>
      </c>
      <c r="P55" s="502"/>
      <c r="Q55" s="182" t="s">
        <v>1302</v>
      </c>
    </row>
    <row r="56" spans="1:17" s="475" customFormat="1" ht="16.5" customHeight="1">
      <c r="A56" s="178">
        <v>52</v>
      </c>
      <c r="B56" s="179" t="s">
        <v>325</v>
      </c>
      <c r="C56" s="254" t="s">
        <v>1310</v>
      </c>
      <c r="D56" s="187">
        <v>36281</v>
      </c>
      <c r="E56" s="181" t="s">
        <v>240</v>
      </c>
      <c r="F56" s="234">
        <v>0</v>
      </c>
      <c r="G56" s="234">
        <v>0</v>
      </c>
      <c r="H56" s="179" t="s">
        <v>202</v>
      </c>
      <c r="I56" s="182" t="s">
        <v>988</v>
      </c>
      <c r="J56" s="183">
        <f t="shared" si="0"/>
      </c>
      <c r="K56" s="237">
        <v>165</v>
      </c>
      <c r="L56" s="184" t="str">
        <f t="shared" si="3"/>
        <v>　</v>
      </c>
      <c r="M56" s="188" t="s">
        <v>974</v>
      </c>
      <c r="N56" s="185" t="s">
        <v>975</v>
      </c>
      <c r="O56" s="186" t="s">
        <v>976</v>
      </c>
      <c r="P56" s="502"/>
      <c r="Q56" s="182" t="s">
        <v>1302</v>
      </c>
    </row>
    <row r="57" spans="1:17" s="475" customFormat="1" ht="16.5" customHeight="1">
      <c r="A57" s="178">
        <v>53</v>
      </c>
      <c r="B57" s="179" t="s">
        <v>325</v>
      </c>
      <c r="C57" s="254" t="s">
        <v>1315</v>
      </c>
      <c r="D57" s="180">
        <v>31746</v>
      </c>
      <c r="E57" s="181" t="s">
        <v>241</v>
      </c>
      <c r="F57" s="234">
        <v>0</v>
      </c>
      <c r="G57" s="234">
        <v>0</v>
      </c>
      <c r="H57" s="179" t="s">
        <v>202</v>
      </c>
      <c r="I57" s="182" t="s">
        <v>1307</v>
      </c>
      <c r="J57" s="183">
        <f t="shared" si="0"/>
      </c>
      <c r="K57" s="237">
        <v>72</v>
      </c>
      <c r="L57" s="184" t="str">
        <f t="shared" si="3"/>
        <v>　</v>
      </c>
      <c r="M57" s="188" t="s">
        <v>974</v>
      </c>
      <c r="N57" s="185" t="s">
        <v>975</v>
      </c>
      <c r="O57" s="186" t="s">
        <v>976</v>
      </c>
      <c r="P57" s="502"/>
      <c r="Q57" s="182" t="s">
        <v>1302</v>
      </c>
    </row>
    <row r="58" spans="1:17" s="475" customFormat="1" ht="16.5" customHeight="1">
      <c r="A58" s="178">
        <v>54</v>
      </c>
      <c r="B58" s="179" t="s">
        <v>326</v>
      </c>
      <c r="C58" s="254" t="s">
        <v>1316</v>
      </c>
      <c r="D58" s="180">
        <v>36083</v>
      </c>
      <c r="E58" s="181" t="s">
        <v>242</v>
      </c>
      <c r="F58" s="234">
        <v>50</v>
      </c>
      <c r="G58" s="234">
        <v>30</v>
      </c>
      <c r="H58" s="179" t="s">
        <v>202</v>
      </c>
      <c r="I58" s="182" t="s">
        <v>977</v>
      </c>
      <c r="J58" s="183">
        <f t="shared" si="0"/>
      </c>
      <c r="K58" s="237">
        <v>37</v>
      </c>
      <c r="L58" s="184" t="str">
        <f t="shared" si="3"/>
        <v>　</v>
      </c>
      <c r="M58" s="182" t="s">
        <v>974</v>
      </c>
      <c r="N58" s="185" t="s">
        <v>975</v>
      </c>
      <c r="O58" s="186" t="s">
        <v>976</v>
      </c>
      <c r="P58" s="502"/>
      <c r="Q58" s="182" t="s">
        <v>1302</v>
      </c>
    </row>
    <row r="59" spans="1:17" s="475" customFormat="1" ht="16.5" customHeight="1">
      <c r="A59" s="178">
        <v>55</v>
      </c>
      <c r="B59" s="179" t="s">
        <v>326</v>
      </c>
      <c r="C59" s="254" t="s">
        <v>1317</v>
      </c>
      <c r="D59" s="180">
        <v>38001</v>
      </c>
      <c r="E59" s="181" t="s">
        <v>243</v>
      </c>
      <c r="F59" s="234">
        <v>680</v>
      </c>
      <c r="G59" s="234"/>
      <c r="H59" s="179" t="s">
        <v>202</v>
      </c>
      <c r="I59" s="182" t="s">
        <v>988</v>
      </c>
      <c r="J59" s="183">
        <f t="shared" si="0"/>
      </c>
      <c r="K59" s="237">
        <v>162</v>
      </c>
      <c r="L59" s="184" t="str">
        <f t="shared" si="3"/>
        <v>　</v>
      </c>
      <c r="M59" s="182" t="s">
        <v>974</v>
      </c>
      <c r="N59" s="185" t="s">
        <v>975</v>
      </c>
      <c r="O59" s="186" t="s">
        <v>978</v>
      </c>
      <c r="P59" s="502"/>
      <c r="Q59" s="182" t="s">
        <v>1302</v>
      </c>
    </row>
    <row r="60" spans="1:17" s="475" customFormat="1" ht="16.5" customHeight="1">
      <c r="A60" s="178">
        <v>56</v>
      </c>
      <c r="B60" s="179" t="s">
        <v>326</v>
      </c>
      <c r="C60" s="254" t="s">
        <v>13</v>
      </c>
      <c r="D60" s="180">
        <v>39153</v>
      </c>
      <c r="E60" s="181" t="s">
        <v>244</v>
      </c>
      <c r="F60" s="234">
        <v>2100</v>
      </c>
      <c r="G60" s="234">
        <v>0</v>
      </c>
      <c r="H60" s="179" t="s">
        <v>972</v>
      </c>
      <c r="I60" s="182" t="s">
        <v>973</v>
      </c>
      <c r="J60" s="183" t="str">
        <f t="shared" si="0"/>
        <v>（ </v>
      </c>
      <c r="K60" s="237">
        <v>213</v>
      </c>
      <c r="L60" s="184" t="str">
        <f t="shared" si="3"/>
        <v>） </v>
      </c>
      <c r="M60" s="182" t="s">
        <v>1081</v>
      </c>
      <c r="N60" s="185" t="s">
        <v>975</v>
      </c>
      <c r="O60" s="186" t="s">
        <v>978</v>
      </c>
      <c r="P60" s="502"/>
      <c r="Q60" s="182" t="s">
        <v>1302</v>
      </c>
    </row>
    <row r="61" spans="1:17" s="475" customFormat="1" ht="16.5" customHeight="1">
      <c r="A61" s="178">
        <v>57</v>
      </c>
      <c r="B61" s="179" t="s">
        <v>327</v>
      </c>
      <c r="C61" s="254" t="s">
        <v>1318</v>
      </c>
      <c r="D61" s="180">
        <v>33393</v>
      </c>
      <c r="E61" s="181" t="s">
        <v>245</v>
      </c>
      <c r="F61" s="234">
        <v>0</v>
      </c>
      <c r="G61" s="234">
        <v>0</v>
      </c>
      <c r="H61" s="179" t="s">
        <v>202</v>
      </c>
      <c r="I61" s="182" t="s">
        <v>973</v>
      </c>
      <c r="J61" s="183">
        <f t="shared" si="0"/>
      </c>
      <c r="K61" s="237">
        <v>174</v>
      </c>
      <c r="L61" s="184" t="str">
        <f t="shared" si="3"/>
        <v>　</v>
      </c>
      <c r="M61" s="182" t="s">
        <v>974</v>
      </c>
      <c r="N61" s="185" t="s">
        <v>975</v>
      </c>
      <c r="O61" s="186" t="s">
        <v>976</v>
      </c>
      <c r="P61" s="502">
        <v>1</v>
      </c>
      <c r="Q61" s="182" t="s">
        <v>1302</v>
      </c>
    </row>
    <row r="62" spans="1:17" s="475" customFormat="1" ht="16.5" customHeight="1">
      <c r="A62" s="178">
        <v>58</v>
      </c>
      <c r="B62" s="179" t="s">
        <v>1319</v>
      </c>
      <c r="C62" s="254" t="s">
        <v>1320</v>
      </c>
      <c r="D62" s="180">
        <v>25385</v>
      </c>
      <c r="E62" s="181" t="s">
        <v>246</v>
      </c>
      <c r="F62" s="235">
        <v>8000</v>
      </c>
      <c r="G62" s="235">
        <v>180</v>
      </c>
      <c r="H62" s="179" t="s">
        <v>972</v>
      </c>
      <c r="I62" s="182" t="s">
        <v>973</v>
      </c>
      <c r="J62" s="183" t="str">
        <f t="shared" si="0"/>
        <v>（ </v>
      </c>
      <c r="K62" s="237">
        <v>550</v>
      </c>
      <c r="L62" s="184" t="str">
        <f t="shared" si="3"/>
        <v>） </v>
      </c>
      <c r="M62" s="182" t="s">
        <v>974</v>
      </c>
      <c r="N62" s="185" t="s">
        <v>975</v>
      </c>
      <c r="O62" s="186" t="s">
        <v>978</v>
      </c>
      <c r="P62" s="502"/>
      <c r="Q62" s="182" t="s">
        <v>1302</v>
      </c>
    </row>
    <row r="63" spans="1:17" s="475" customFormat="1" ht="16.5" customHeight="1">
      <c r="A63" s="178">
        <v>59</v>
      </c>
      <c r="B63" s="179" t="s">
        <v>328</v>
      </c>
      <c r="C63" s="254" t="s">
        <v>1321</v>
      </c>
      <c r="D63" s="180">
        <v>32964</v>
      </c>
      <c r="E63" s="181" t="s">
        <v>247</v>
      </c>
      <c r="F63" s="235">
        <v>87</v>
      </c>
      <c r="G63" s="235">
        <v>64</v>
      </c>
      <c r="H63" s="179" t="s">
        <v>202</v>
      </c>
      <c r="I63" s="182" t="s">
        <v>973</v>
      </c>
      <c r="J63" s="183">
        <f t="shared" si="0"/>
      </c>
      <c r="K63" s="237">
        <v>22</v>
      </c>
      <c r="L63" s="184" t="str">
        <f t="shared" si="3"/>
        <v>　</v>
      </c>
      <c r="M63" s="182" t="s">
        <v>974</v>
      </c>
      <c r="N63" s="185" t="s">
        <v>975</v>
      </c>
      <c r="O63" s="186" t="s">
        <v>978</v>
      </c>
      <c r="P63" s="502"/>
      <c r="Q63" s="182" t="s">
        <v>1302</v>
      </c>
    </row>
    <row r="64" spans="1:17" s="475" customFormat="1" ht="16.5" customHeight="1">
      <c r="A64" s="178">
        <v>60</v>
      </c>
      <c r="B64" s="179" t="s">
        <v>328</v>
      </c>
      <c r="C64" s="254" t="s">
        <v>14</v>
      </c>
      <c r="D64" s="180">
        <v>38200</v>
      </c>
      <c r="E64" s="181" t="s">
        <v>248</v>
      </c>
      <c r="F64" s="234">
        <v>600</v>
      </c>
      <c r="G64" s="234">
        <v>0</v>
      </c>
      <c r="H64" s="179" t="s">
        <v>569</v>
      </c>
      <c r="I64" s="182" t="s">
        <v>988</v>
      </c>
      <c r="J64" s="183" t="str">
        <f t="shared" si="0"/>
        <v>（ </v>
      </c>
      <c r="K64" s="237">
        <v>800</v>
      </c>
      <c r="L64" s="184" t="str">
        <f t="shared" si="3"/>
        <v>） </v>
      </c>
      <c r="M64" s="182" t="s">
        <v>974</v>
      </c>
      <c r="N64" s="185" t="s">
        <v>975</v>
      </c>
      <c r="O64" s="186" t="s">
        <v>1240</v>
      </c>
      <c r="P64" s="502"/>
      <c r="Q64" s="182" t="s">
        <v>1302</v>
      </c>
    </row>
    <row r="65" spans="1:17" s="475" customFormat="1" ht="16.5" customHeight="1">
      <c r="A65" s="178">
        <v>61</v>
      </c>
      <c r="B65" s="179" t="s">
        <v>328</v>
      </c>
      <c r="C65" s="254" t="s">
        <v>1322</v>
      </c>
      <c r="D65" s="180">
        <v>39356</v>
      </c>
      <c r="E65" s="181" t="s">
        <v>249</v>
      </c>
      <c r="F65" s="234">
        <v>492</v>
      </c>
      <c r="G65" s="234"/>
      <c r="H65" s="179" t="s">
        <v>972</v>
      </c>
      <c r="I65" s="182" t="s">
        <v>973</v>
      </c>
      <c r="J65" s="183" t="str">
        <f t="shared" si="0"/>
        <v>（ </v>
      </c>
      <c r="K65" s="237">
        <v>100</v>
      </c>
      <c r="L65" s="184" t="str">
        <f t="shared" si="3"/>
        <v>） </v>
      </c>
      <c r="M65" s="182" t="s">
        <v>1571</v>
      </c>
      <c r="N65" s="185" t="s">
        <v>975</v>
      </c>
      <c r="O65" s="186" t="s">
        <v>978</v>
      </c>
      <c r="P65" s="502">
        <v>2</v>
      </c>
      <c r="Q65" s="182" t="s">
        <v>1570</v>
      </c>
    </row>
    <row r="66" spans="1:17" s="475" customFormat="1" ht="16.5" customHeight="1">
      <c r="A66" s="178">
        <v>62</v>
      </c>
      <c r="B66" s="179" t="s">
        <v>1323</v>
      </c>
      <c r="C66" s="254" t="s">
        <v>1323</v>
      </c>
      <c r="D66" s="180">
        <v>34060</v>
      </c>
      <c r="E66" s="181" t="s">
        <v>250</v>
      </c>
      <c r="F66" s="234">
        <v>620</v>
      </c>
      <c r="G66" s="234">
        <v>0</v>
      </c>
      <c r="H66" s="179" t="s">
        <v>202</v>
      </c>
      <c r="I66" s="182" t="s">
        <v>973</v>
      </c>
      <c r="J66" s="183">
        <f t="shared" si="0"/>
      </c>
      <c r="K66" s="237">
        <v>132</v>
      </c>
      <c r="L66" s="184" t="str">
        <f t="shared" si="3"/>
        <v>　</v>
      </c>
      <c r="M66" s="182" t="s">
        <v>974</v>
      </c>
      <c r="N66" s="185" t="s">
        <v>1324</v>
      </c>
      <c r="O66" s="186" t="s">
        <v>1240</v>
      </c>
      <c r="P66" s="502">
        <v>1</v>
      </c>
      <c r="Q66" s="182" t="s">
        <v>1302</v>
      </c>
    </row>
    <row r="67" spans="1:17" s="475" customFormat="1" ht="16.5" customHeight="1">
      <c r="A67" s="178">
        <v>63</v>
      </c>
      <c r="B67" s="179" t="s">
        <v>1516</v>
      </c>
      <c r="C67" s="254" t="s">
        <v>579</v>
      </c>
      <c r="D67" s="180">
        <v>38472</v>
      </c>
      <c r="E67" s="181" t="s">
        <v>251</v>
      </c>
      <c r="F67" s="234">
        <v>1875</v>
      </c>
      <c r="G67" s="234">
        <v>0</v>
      </c>
      <c r="H67" s="179" t="s">
        <v>569</v>
      </c>
      <c r="I67" s="182" t="s">
        <v>988</v>
      </c>
      <c r="J67" s="183" t="str">
        <f t="shared" si="0"/>
        <v>（ </v>
      </c>
      <c r="K67" s="237">
        <v>175</v>
      </c>
      <c r="L67" s="184" t="str">
        <f t="shared" si="3"/>
        <v>） </v>
      </c>
      <c r="M67" s="182" t="s">
        <v>974</v>
      </c>
      <c r="N67" s="185" t="s">
        <v>975</v>
      </c>
      <c r="O67" s="186" t="s">
        <v>978</v>
      </c>
      <c r="P67" s="502">
        <v>1</v>
      </c>
      <c r="Q67" s="182" t="s">
        <v>1302</v>
      </c>
    </row>
    <row r="68" spans="1:17" s="475" customFormat="1" ht="16.5" customHeight="1">
      <c r="A68" s="178">
        <v>64</v>
      </c>
      <c r="B68" s="179" t="s">
        <v>329</v>
      </c>
      <c r="C68" s="254" t="s">
        <v>1325</v>
      </c>
      <c r="D68" s="180">
        <v>23800</v>
      </c>
      <c r="E68" s="181" t="s">
        <v>252</v>
      </c>
      <c r="F68" s="234">
        <v>700</v>
      </c>
      <c r="G68" s="234">
        <v>0</v>
      </c>
      <c r="H68" s="179" t="s">
        <v>202</v>
      </c>
      <c r="I68" s="182" t="s">
        <v>1326</v>
      </c>
      <c r="J68" s="183">
        <f t="shared" si="0"/>
      </c>
      <c r="K68" s="237">
        <v>100</v>
      </c>
      <c r="L68" s="184" t="str">
        <f t="shared" si="3"/>
        <v>　</v>
      </c>
      <c r="M68" s="182" t="s">
        <v>974</v>
      </c>
      <c r="N68" s="185" t="s">
        <v>921</v>
      </c>
      <c r="O68" s="186" t="s">
        <v>978</v>
      </c>
      <c r="P68" s="502"/>
      <c r="Q68" s="182" t="s">
        <v>1305</v>
      </c>
    </row>
    <row r="69" spans="1:17" s="475" customFormat="1" ht="16.5" customHeight="1">
      <c r="A69" s="178">
        <v>65</v>
      </c>
      <c r="B69" s="179" t="s">
        <v>329</v>
      </c>
      <c r="C69" s="254" t="s">
        <v>1300</v>
      </c>
      <c r="D69" s="180">
        <v>37529</v>
      </c>
      <c r="E69" s="181" t="s">
        <v>253</v>
      </c>
      <c r="F69" s="234">
        <v>208</v>
      </c>
      <c r="G69" s="234">
        <v>40</v>
      </c>
      <c r="H69" s="179" t="s">
        <v>202</v>
      </c>
      <c r="I69" s="182" t="s">
        <v>977</v>
      </c>
      <c r="J69" s="183">
        <f aca="true" t="shared" si="4" ref="J69:J76">IF(H69="自己水源","","（ ")</f>
      </c>
      <c r="K69" s="237">
        <v>80</v>
      </c>
      <c r="L69" s="184" t="str">
        <f t="shared" si="3"/>
        <v>　</v>
      </c>
      <c r="M69" s="182" t="s">
        <v>974</v>
      </c>
      <c r="N69" s="185" t="s">
        <v>975</v>
      </c>
      <c r="O69" s="186" t="s">
        <v>1240</v>
      </c>
      <c r="P69" s="502"/>
      <c r="Q69" s="182" t="s">
        <v>1302</v>
      </c>
    </row>
    <row r="70" spans="1:17" s="475" customFormat="1" ht="16.5" customHeight="1">
      <c r="A70" s="178">
        <v>66</v>
      </c>
      <c r="B70" s="179" t="s">
        <v>329</v>
      </c>
      <c r="C70" s="254" t="s">
        <v>1241</v>
      </c>
      <c r="D70" s="180" t="s">
        <v>1111</v>
      </c>
      <c r="E70" s="181" t="s">
        <v>254</v>
      </c>
      <c r="F70" s="234">
        <v>465</v>
      </c>
      <c r="G70" s="234">
        <v>0</v>
      </c>
      <c r="H70" s="179" t="s">
        <v>202</v>
      </c>
      <c r="I70" s="182" t="s">
        <v>973</v>
      </c>
      <c r="J70" s="183">
        <f t="shared" si="4"/>
      </c>
      <c r="K70" s="237">
        <v>250</v>
      </c>
      <c r="L70" s="184" t="str">
        <f t="shared" si="3"/>
        <v>　</v>
      </c>
      <c r="M70" s="182" t="s">
        <v>974</v>
      </c>
      <c r="N70" s="185" t="s">
        <v>975</v>
      </c>
      <c r="O70" s="186" t="s">
        <v>1240</v>
      </c>
      <c r="P70" s="502">
        <v>1</v>
      </c>
      <c r="Q70" s="182" t="s">
        <v>1302</v>
      </c>
    </row>
    <row r="71" spans="1:17" s="475" customFormat="1" ht="16.5" customHeight="1">
      <c r="A71" s="178">
        <v>67</v>
      </c>
      <c r="B71" s="179" t="s">
        <v>330</v>
      </c>
      <c r="C71" s="254" t="s">
        <v>15</v>
      </c>
      <c r="D71" s="180">
        <v>38579</v>
      </c>
      <c r="E71" s="181" t="s">
        <v>255</v>
      </c>
      <c r="F71" s="234">
        <v>0</v>
      </c>
      <c r="G71" s="234">
        <v>0</v>
      </c>
      <c r="H71" s="179" t="s">
        <v>202</v>
      </c>
      <c r="I71" s="182" t="s">
        <v>988</v>
      </c>
      <c r="J71" s="183">
        <f t="shared" si="4"/>
      </c>
      <c r="K71" s="237">
        <v>400</v>
      </c>
      <c r="L71" s="184" t="str">
        <f t="shared" si="3"/>
        <v>　</v>
      </c>
      <c r="M71" s="182" t="s">
        <v>1081</v>
      </c>
      <c r="N71" s="185" t="s">
        <v>975</v>
      </c>
      <c r="O71" s="186" t="s">
        <v>978</v>
      </c>
      <c r="P71" s="502">
        <v>3</v>
      </c>
      <c r="Q71" s="182" t="s">
        <v>1302</v>
      </c>
    </row>
    <row r="72" spans="1:17" s="475" customFormat="1" ht="16.5" customHeight="1">
      <c r="A72" s="178">
        <v>68</v>
      </c>
      <c r="B72" s="179" t="s">
        <v>330</v>
      </c>
      <c r="C72" s="254" t="s">
        <v>1537</v>
      </c>
      <c r="D72" s="180">
        <v>37711</v>
      </c>
      <c r="E72" s="181" t="s">
        <v>256</v>
      </c>
      <c r="F72" s="234">
        <v>0</v>
      </c>
      <c r="G72" s="234">
        <v>0</v>
      </c>
      <c r="H72" s="179" t="s">
        <v>202</v>
      </c>
      <c r="I72" s="182" t="s">
        <v>977</v>
      </c>
      <c r="J72" s="183">
        <f t="shared" si="4"/>
      </c>
      <c r="K72" s="237">
        <v>290</v>
      </c>
      <c r="L72" s="184" t="str">
        <f t="shared" si="3"/>
        <v>　</v>
      </c>
      <c r="M72" s="182" t="s">
        <v>974</v>
      </c>
      <c r="N72" s="185" t="s">
        <v>975</v>
      </c>
      <c r="O72" s="186" t="s">
        <v>978</v>
      </c>
      <c r="P72" s="502">
        <v>1</v>
      </c>
      <c r="Q72" s="182" t="s">
        <v>1302</v>
      </c>
    </row>
    <row r="73" spans="1:17" s="475" customFormat="1" ht="16.5" customHeight="1">
      <c r="A73" s="178">
        <v>69</v>
      </c>
      <c r="B73" s="179" t="s">
        <v>1327</v>
      </c>
      <c r="C73" s="254" t="s">
        <v>16</v>
      </c>
      <c r="D73" s="180">
        <v>37797</v>
      </c>
      <c r="E73" s="181" t="s">
        <v>257</v>
      </c>
      <c r="F73" s="234">
        <v>80</v>
      </c>
      <c r="G73" s="234">
        <v>80</v>
      </c>
      <c r="H73" s="179" t="s">
        <v>202</v>
      </c>
      <c r="I73" s="182" t="s">
        <v>973</v>
      </c>
      <c r="J73" s="183">
        <f t="shared" si="4"/>
      </c>
      <c r="K73" s="237">
        <v>980</v>
      </c>
      <c r="L73" s="184" t="str">
        <f t="shared" si="3"/>
        <v>　</v>
      </c>
      <c r="M73" s="182" t="s">
        <v>974</v>
      </c>
      <c r="N73" s="185" t="s">
        <v>975</v>
      </c>
      <c r="O73" s="186" t="s">
        <v>978</v>
      </c>
      <c r="P73" s="502">
        <v>2</v>
      </c>
      <c r="Q73" s="182" t="s">
        <v>1302</v>
      </c>
    </row>
    <row r="74" spans="1:17" s="475" customFormat="1" ht="16.5" customHeight="1">
      <c r="A74" s="178">
        <v>70</v>
      </c>
      <c r="B74" s="179" t="s">
        <v>1328</v>
      </c>
      <c r="C74" s="254" t="s">
        <v>17</v>
      </c>
      <c r="D74" s="180">
        <v>39661</v>
      </c>
      <c r="E74" s="181" t="s">
        <v>1242</v>
      </c>
      <c r="F74" s="234">
        <v>2000</v>
      </c>
      <c r="G74" s="234">
        <v>0</v>
      </c>
      <c r="H74" s="179" t="s">
        <v>202</v>
      </c>
      <c r="I74" s="182" t="s">
        <v>988</v>
      </c>
      <c r="J74" s="183">
        <f t="shared" si="4"/>
      </c>
      <c r="K74" s="237">
        <v>300</v>
      </c>
      <c r="L74" s="184" t="str">
        <f t="shared" si="3"/>
        <v>　</v>
      </c>
      <c r="M74" s="182" t="s">
        <v>974</v>
      </c>
      <c r="N74" s="185" t="s">
        <v>975</v>
      </c>
      <c r="O74" s="186" t="s">
        <v>976</v>
      </c>
      <c r="P74" s="502">
        <v>1</v>
      </c>
      <c r="Q74" s="182" t="s">
        <v>1302</v>
      </c>
    </row>
    <row r="75" spans="1:17" s="475" customFormat="1" ht="16.5" customHeight="1">
      <c r="A75" s="178">
        <v>71</v>
      </c>
      <c r="B75" s="179" t="s">
        <v>1328</v>
      </c>
      <c r="C75" s="254" t="s">
        <v>18</v>
      </c>
      <c r="D75" s="180">
        <v>37500</v>
      </c>
      <c r="E75" s="181" t="s">
        <v>1243</v>
      </c>
      <c r="F75" s="234">
        <v>696</v>
      </c>
      <c r="G75" s="234">
        <v>0</v>
      </c>
      <c r="H75" s="179" t="s">
        <v>202</v>
      </c>
      <c r="I75" s="182" t="s">
        <v>977</v>
      </c>
      <c r="J75" s="183">
        <f t="shared" si="4"/>
      </c>
      <c r="K75" s="237">
        <v>500</v>
      </c>
      <c r="L75" s="184" t="str">
        <f t="shared" si="3"/>
        <v>　</v>
      </c>
      <c r="M75" s="182" t="s">
        <v>974</v>
      </c>
      <c r="N75" s="185" t="s">
        <v>975</v>
      </c>
      <c r="O75" s="186" t="s">
        <v>978</v>
      </c>
      <c r="P75" s="502">
        <v>1</v>
      </c>
      <c r="Q75" s="182" t="s">
        <v>1302</v>
      </c>
    </row>
    <row r="76" spans="1:17" s="475" customFormat="1" ht="16.5" customHeight="1">
      <c r="A76" s="178">
        <v>72</v>
      </c>
      <c r="B76" s="179" t="s">
        <v>332</v>
      </c>
      <c r="C76" s="254" t="s">
        <v>1329</v>
      </c>
      <c r="D76" s="180">
        <v>37712</v>
      </c>
      <c r="E76" s="181" t="s">
        <v>258</v>
      </c>
      <c r="F76" s="234">
        <v>10700</v>
      </c>
      <c r="G76" s="234">
        <v>0</v>
      </c>
      <c r="H76" s="179" t="s">
        <v>972</v>
      </c>
      <c r="I76" s="182" t="s">
        <v>973</v>
      </c>
      <c r="J76" s="183" t="str">
        <f t="shared" si="4"/>
        <v>（ </v>
      </c>
      <c r="K76" s="237">
        <v>361</v>
      </c>
      <c r="L76" s="184" t="str">
        <f t="shared" si="3"/>
        <v>） </v>
      </c>
      <c r="M76" s="182" t="s">
        <v>974</v>
      </c>
      <c r="N76" s="185" t="s">
        <v>975</v>
      </c>
      <c r="O76" s="186" t="s">
        <v>978</v>
      </c>
      <c r="P76" s="502">
        <v>1</v>
      </c>
      <c r="Q76" s="182" t="s">
        <v>1305</v>
      </c>
    </row>
    <row r="77" spans="1:17" s="475" customFormat="1" ht="16.5" customHeight="1">
      <c r="A77" s="178">
        <v>73</v>
      </c>
      <c r="B77" s="179" t="s">
        <v>332</v>
      </c>
      <c r="C77" s="254" t="s">
        <v>1244</v>
      </c>
      <c r="D77" s="180" t="s">
        <v>1112</v>
      </c>
      <c r="E77" s="181" t="s">
        <v>1245</v>
      </c>
      <c r="F77" s="234">
        <v>2115</v>
      </c>
      <c r="G77" s="234"/>
      <c r="H77" s="179" t="s">
        <v>202</v>
      </c>
      <c r="I77" s="182" t="s">
        <v>988</v>
      </c>
      <c r="J77" s="183"/>
      <c r="K77" s="237">
        <v>276</v>
      </c>
      <c r="L77" s="184"/>
      <c r="M77" s="182" t="s">
        <v>974</v>
      </c>
      <c r="N77" s="185" t="s">
        <v>975</v>
      </c>
      <c r="O77" s="186" t="s">
        <v>978</v>
      </c>
      <c r="P77" s="502">
        <v>1</v>
      </c>
      <c r="Q77" s="182" t="s">
        <v>1302</v>
      </c>
    </row>
    <row r="78" spans="1:17" s="475" customFormat="1" ht="16.5" customHeight="1">
      <c r="A78" s="178">
        <v>74</v>
      </c>
      <c r="B78" s="179" t="s">
        <v>331</v>
      </c>
      <c r="C78" s="254" t="s">
        <v>1330</v>
      </c>
      <c r="D78" s="180" t="s">
        <v>1113</v>
      </c>
      <c r="E78" s="181" t="s">
        <v>1246</v>
      </c>
      <c r="F78" s="234">
        <v>395</v>
      </c>
      <c r="G78" s="234">
        <v>0</v>
      </c>
      <c r="H78" s="179" t="s">
        <v>972</v>
      </c>
      <c r="I78" s="182" t="s">
        <v>973</v>
      </c>
      <c r="J78" s="183" t="str">
        <f aca="true" t="shared" si="5" ref="J78:J137">IF(H78="自己水源","","（ ")</f>
        <v>（ </v>
      </c>
      <c r="K78" s="237">
        <v>164</v>
      </c>
      <c r="L78" s="184" t="str">
        <f aca="true" t="shared" si="6" ref="L78:L137">IF(H78="自己水源","　","） ")</f>
        <v>） </v>
      </c>
      <c r="M78" s="182" t="s">
        <v>974</v>
      </c>
      <c r="N78" s="185" t="s">
        <v>975</v>
      </c>
      <c r="O78" s="186" t="s">
        <v>978</v>
      </c>
      <c r="P78" s="502">
        <v>1</v>
      </c>
      <c r="Q78" s="182" t="s">
        <v>1302</v>
      </c>
    </row>
    <row r="79" spans="1:17" s="475" customFormat="1" ht="16.5" customHeight="1">
      <c r="A79" s="178">
        <v>75</v>
      </c>
      <c r="B79" s="179" t="s">
        <v>331</v>
      </c>
      <c r="C79" s="254" t="s">
        <v>1538</v>
      </c>
      <c r="D79" s="187" t="s">
        <v>1114</v>
      </c>
      <c r="E79" s="181" t="s">
        <v>1247</v>
      </c>
      <c r="F79" s="234">
        <v>500</v>
      </c>
      <c r="G79" s="234">
        <v>0</v>
      </c>
      <c r="H79" s="179" t="s">
        <v>569</v>
      </c>
      <c r="I79" s="182" t="s">
        <v>988</v>
      </c>
      <c r="J79" s="183" t="str">
        <f t="shared" si="5"/>
        <v>（ </v>
      </c>
      <c r="K79" s="237">
        <v>440</v>
      </c>
      <c r="L79" s="184" t="str">
        <f t="shared" si="6"/>
        <v>） </v>
      </c>
      <c r="M79" s="188" t="s">
        <v>974</v>
      </c>
      <c r="N79" s="185" t="s">
        <v>975</v>
      </c>
      <c r="O79" s="186" t="s">
        <v>978</v>
      </c>
      <c r="P79" s="502">
        <v>1</v>
      </c>
      <c r="Q79" s="182" t="s">
        <v>1302</v>
      </c>
    </row>
    <row r="80" spans="1:17" s="475" customFormat="1" ht="16.5" customHeight="1">
      <c r="A80" s="178">
        <v>76</v>
      </c>
      <c r="B80" s="179" t="s">
        <v>1700</v>
      </c>
      <c r="C80" s="254" t="s">
        <v>19</v>
      </c>
      <c r="D80" s="187">
        <v>39222</v>
      </c>
      <c r="E80" s="181" t="s">
        <v>259</v>
      </c>
      <c r="F80" s="234">
        <v>10000</v>
      </c>
      <c r="G80" s="234">
        <v>0</v>
      </c>
      <c r="H80" s="179" t="s">
        <v>569</v>
      </c>
      <c r="I80" s="182" t="s">
        <v>988</v>
      </c>
      <c r="J80" s="183" t="str">
        <f t="shared" si="5"/>
        <v>（ </v>
      </c>
      <c r="K80" s="237">
        <v>257</v>
      </c>
      <c r="L80" s="184" t="str">
        <f t="shared" si="6"/>
        <v>） </v>
      </c>
      <c r="M80" s="188" t="s">
        <v>974</v>
      </c>
      <c r="N80" s="185" t="s">
        <v>975</v>
      </c>
      <c r="O80" s="186" t="s">
        <v>978</v>
      </c>
      <c r="P80" s="502">
        <v>2</v>
      </c>
      <c r="Q80" s="182" t="s">
        <v>1302</v>
      </c>
    </row>
    <row r="81" spans="1:17" s="475" customFormat="1" ht="16.5" customHeight="1">
      <c r="A81" s="178">
        <v>77</v>
      </c>
      <c r="B81" s="179" t="s">
        <v>1700</v>
      </c>
      <c r="C81" s="254" t="s">
        <v>1248</v>
      </c>
      <c r="D81" s="187"/>
      <c r="E81" s="181" t="s">
        <v>260</v>
      </c>
      <c r="F81" s="234">
        <v>4286</v>
      </c>
      <c r="G81" s="234">
        <v>0</v>
      </c>
      <c r="H81" s="179" t="s">
        <v>972</v>
      </c>
      <c r="I81" s="182" t="s">
        <v>973</v>
      </c>
      <c r="J81" s="183" t="str">
        <f t="shared" si="5"/>
        <v>（ </v>
      </c>
      <c r="K81" s="237">
        <v>162</v>
      </c>
      <c r="L81" s="184" t="str">
        <f t="shared" si="6"/>
        <v>） </v>
      </c>
      <c r="M81" s="188" t="s">
        <v>974</v>
      </c>
      <c r="N81" s="185" t="s">
        <v>975</v>
      </c>
      <c r="O81" s="186" t="s">
        <v>978</v>
      </c>
      <c r="P81" s="502">
        <v>7</v>
      </c>
      <c r="Q81" s="182" t="s">
        <v>1305</v>
      </c>
    </row>
    <row r="82" spans="1:17" s="475" customFormat="1" ht="16.5" customHeight="1">
      <c r="A82" s="178">
        <v>78</v>
      </c>
      <c r="B82" s="179" t="s">
        <v>1700</v>
      </c>
      <c r="C82" s="254" t="s">
        <v>1249</v>
      </c>
      <c r="D82" s="180">
        <v>40341</v>
      </c>
      <c r="E82" s="181" t="s">
        <v>261</v>
      </c>
      <c r="F82" s="234">
        <v>1160</v>
      </c>
      <c r="G82" s="234">
        <v>0</v>
      </c>
      <c r="H82" s="179" t="s">
        <v>569</v>
      </c>
      <c r="I82" s="182" t="s">
        <v>988</v>
      </c>
      <c r="J82" s="183" t="str">
        <f t="shared" si="5"/>
        <v>（ </v>
      </c>
      <c r="K82" s="237">
        <v>280</v>
      </c>
      <c r="L82" s="184" t="str">
        <f t="shared" si="6"/>
        <v>） </v>
      </c>
      <c r="M82" s="188" t="s">
        <v>974</v>
      </c>
      <c r="N82" s="185" t="s">
        <v>975</v>
      </c>
      <c r="O82" s="186" t="s">
        <v>978</v>
      </c>
      <c r="P82" s="502">
        <v>5</v>
      </c>
      <c r="Q82" s="182" t="s">
        <v>1302</v>
      </c>
    </row>
    <row r="83" spans="1:17" s="475" customFormat="1" ht="16.5" customHeight="1">
      <c r="A83" s="178">
        <v>79</v>
      </c>
      <c r="B83" s="179" t="s">
        <v>1700</v>
      </c>
      <c r="C83" s="254" t="s">
        <v>1250</v>
      </c>
      <c r="D83" s="180">
        <v>39212</v>
      </c>
      <c r="E83" s="181" t="s">
        <v>261</v>
      </c>
      <c r="F83" s="234">
        <v>138</v>
      </c>
      <c r="G83" s="234">
        <v>0</v>
      </c>
      <c r="H83" s="179" t="s">
        <v>569</v>
      </c>
      <c r="I83" s="182" t="s">
        <v>988</v>
      </c>
      <c r="J83" s="183" t="str">
        <f t="shared" si="5"/>
        <v>（ </v>
      </c>
      <c r="K83" s="237">
        <v>52</v>
      </c>
      <c r="L83" s="184" t="str">
        <f t="shared" si="6"/>
        <v>） </v>
      </c>
      <c r="M83" s="182" t="s">
        <v>974</v>
      </c>
      <c r="N83" s="185" t="s">
        <v>975</v>
      </c>
      <c r="O83" s="186" t="s">
        <v>978</v>
      </c>
      <c r="P83" s="502">
        <v>2</v>
      </c>
      <c r="Q83" s="182" t="s">
        <v>1302</v>
      </c>
    </row>
    <row r="84" spans="1:17" s="475" customFormat="1" ht="16.5" customHeight="1">
      <c r="A84" s="178">
        <v>80</v>
      </c>
      <c r="B84" s="179" t="s">
        <v>1700</v>
      </c>
      <c r="C84" s="254" t="s">
        <v>20</v>
      </c>
      <c r="D84" s="180">
        <v>39535</v>
      </c>
      <c r="E84" s="181" t="s">
        <v>262</v>
      </c>
      <c r="F84" s="234">
        <v>300</v>
      </c>
      <c r="G84" s="234">
        <v>63</v>
      </c>
      <c r="H84" s="179" t="s">
        <v>569</v>
      </c>
      <c r="I84" s="182" t="s">
        <v>988</v>
      </c>
      <c r="J84" s="183" t="str">
        <f t="shared" si="5"/>
        <v>（ </v>
      </c>
      <c r="K84" s="237">
        <v>159</v>
      </c>
      <c r="L84" s="184" t="str">
        <f t="shared" si="6"/>
        <v>） </v>
      </c>
      <c r="M84" s="182" t="s">
        <v>974</v>
      </c>
      <c r="N84" s="185" t="s">
        <v>975</v>
      </c>
      <c r="O84" s="186" t="s">
        <v>978</v>
      </c>
      <c r="P84" s="502">
        <v>2</v>
      </c>
      <c r="Q84" s="182" t="s">
        <v>1302</v>
      </c>
    </row>
    <row r="85" spans="1:17" s="475" customFormat="1" ht="16.5" customHeight="1">
      <c r="A85" s="178">
        <v>81</v>
      </c>
      <c r="B85" s="179" t="s">
        <v>1700</v>
      </c>
      <c r="C85" s="254" t="s">
        <v>1251</v>
      </c>
      <c r="D85" s="180">
        <v>29281</v>
      </c>
      <c r="E85" s="178" t="s">
        <v>263</v>
      </c>
      <c r="F85" s="234">
        <v>3568</v>
      </c>
      <c r="G85" s="234">
        <v>1915</v>
      </c>
      <c r="H85" s="179" t="s">
        <v>972</v>
      </c>
      <c r="I85" s="182" t="s">
        <v>973</v>
      </c>
      <c r="J85" s="183" t="str">
        <f t="shared" si="5"/>
        <v>（ </v>
      </c>
      <c r="K85" s="237">
        <v>1070</v>
      </c>
      <c r="L85" s="184" t="str">
        <f t="shared" si="6"/>
        <v>） </v>
      </c>
      <c r="M85" s="182" t="s">
        <v>974</v>
      </c>
      <c r="N85" s="185" t="s">
        <v>975</v>
      </c>
      <c r="O85" s="186" t="s">
        <v>978</v>
      </c>
      <c r="P85" s="502">
        <v>8</v>
      </c>
      <c r="Q85" s="182" t="s">
        <v>1302</v>
      </c>
    </row>
    <row r="86" spans="1:17" s="475" customFormat="1" ht="16.5" customHeight="1">
      <c r="A86" s="178">
        <v>82</v>
      </c>
      <c r="B86" s="179" t="s">
        <v>1700</v>
      </c>
      <c r="C86" s="254" t="s">
        <v>1252</v>
      </c>
      <c r="D86" s="180">
        <v>29587</v>
      </c>
      <c r="E86" s="178" t="s">
        <v>263</v>
      </c>
      <c r="F86" s="234">
        <v>2604</v>
      </c>
      <c r="G86" s="234">
        <v>1425</v>
      </c>
      <c r="H86" s="179" t="s">
        <v>972</v>
      </c>
      <c r="I86" s="182" t="s">
        <v>973</v>
      </c>
      <c r="J86" s="183" t="str">
        <f t="shared" si="5"/>
        <v>（ </v>
      </c>
      <c r="K86" s="237">
        <v>781</v>
      </c>
      <c r="L86" s="184" t="str">
        <f t="shared" si="6"/>
        <v>） </v>
      </c>
      <c r="M86" s="182" t="s">
        <v>974</v>
      </c>
      <c r="N86" s="185" t="s">
        <v>975</v>
      </c>
      <c r="O86" s="186" t="s">
        <v>978</v>
      </c>
      <c r="P86" s="502">
        <v>8</v>
      </c>
      <c r="Q86" s="182" t="s">
        <v>1302</v>
      </c>
    </row>
    <row r="87" spans="1:17" s="475" customFormat="1" ht="16.5" customHeight="1">
      <c r="A87" s="178">
        <v>83</v>
      </c>
      <c r="B87" s="179" t="s">
        <v>1700</v>
      </c>
      <c r="C87" s="254" t="s">
        <v>1253</v>
      </c>
      <c r="D87" s="180">
        <v>39163</v>
      </c>
      <c r="E87" s="178" t="s">
        <v>264</v>
      </c>
      <c r="F87" s="234">
        <v>0</v>
      </c>
      <c r="G87" s="234">
        <v>0</v>
      </c>
      <c r="H87" s="179" t="s">
        <v>202</v>
      </c>
      <c r="I87" s="182" t="s">
        <v>1082</v>
      </c>
      <c r="J87" s="183">
        <f t="shared" si="5"/>
      </c>
      <c r="K87" s="237">
        <v>137</v>
      </c>
      <c r="L87" s="184" t="str">
        <f t="shared" si="6"/>
        <v>　</v>
      </c>
      <c r="M87" s="188" t="s">
        <v>974</v>
      </c>
      <c r="N87" s="185" t="s">
        <v>975</v>
      </c>
      <c r="O87" s="186" t="s">
        <v>978</v>
      </c>
      <c r="P87" s="502">
        <v>1</v>
      </c>
      <c r="Q87" s="182" t="s">
        <v>1302</v>
      </c>
    </row>
    <row r="88" spans="1:17" s="475" customFormat="1" ht="16.5" customHeight="1">
      <c r="A88" s="178">
        <v>84</v>
      </c>
      <c r="B88" s="179" t="s">
        <v>1700</v>
      </c>
      <c r="C88" s="254" t="s">
        <v>1254</v>
      </c>
      <c r="D88" s="180">
        <v>38412</v>
      </c>
      <c r="E88" s="178" t="s">
        <v>265</v>
      </c>
      <c r="F88" s="234">
        <v>0</v>
      </c>
      <c r="G88" s="234">
        <v>0</v>
      </c>
      <c r="H88" s="179" t="s">
        <v>569</v>
      </c>
      <c r="I88" s="182" t="s">
        <v>988</v>
      </c>
      <c r="J88" s="183" t="str">
        <f t="shared" si="5"/>
        <v>（ </v>
      </c>
      <c r="K88" s="237">
        <v>900</v>
      </c>
      <c r="L88" s="184" t="str">
        <f t="shared" si="6"/>
        <v>） </v>
      </c>
      <c r="M88" s="188" t="s">
        <v>974</v>
      </c>
      <c r="N88" s="185" t="s">
        <v>975</v>
      </c>
      <c r="O88" s="186" t="s">
        <v>978</v>
      </c>
      <c r="P88" s="502">
        <v>7</v>
      </c>
      <c r="Q88" s="182" t="s">
        <v>1302</v>
      </c>
    </row>
    <row r="89" spans="1:17" s="475" customFormat="1" ht="16.5" customHeight="1">
      <c r="A89" s="178">
        <v>85</v>
      </c>
      <c r="B89" s="179" t="s">
        <v>1700</v>
      </c>
      <c r="C89" s="254" t="s">
        <v>1255</v>
      </c>
      <c r="D89" s="180">
        <v>38857</v>
      </c>
      <c r="E89" s="178" t="s">
        <v>266</v>
      </c>
      <c r="F89" s="234">
        <v>0</v>
      </c>
      <c r="G89" s="234">
        <v>0</v>
      </c>
      <c r="H89" s="179" t="s">
        <v>569</v>
      </c>
      <c r="I89" s="182" t="s">
        <v>988</v>
      </c>
      <c r="J89" s="183" t="str">
        <f t="shared" si="5"/>
        <v>（ </v>
      </c>
      <c r="K89" s="237">
        <v>180</v>
      </c>
      <c r="L89" s="184" t="str">
        <f t="shared" si="6"/>
        <v>） </v>
      </c>
      <c r="M89" s="182" t="s">
        <v>974</v>
      </c>
      <c r="N89" s="185" t="s">
        <v>1324</v>
      </c>
      <c r="O89" s="186" t="s">
        <v>978</v>
      </c>
      <c r="P89" s="502">
        <v>5</v>
      </c>
      <c r="Q89" s="182" t="s">
        <v>1302</v>
      </c>
    </row>
    <row r="90" spans="1:17" s="475" customFormat="1" ht="16.5" customHeight="1">
      <c r="A90" s="178">
        <v>86</v>
      </c>
      <c r="B90" s="179" t="s">
        <v>1700</v>
      </c>
      <c r="C90" s="254" t="s">
        <v>1256</v>
      </c>
      <c r="D90" s="180">
        <v>38857</v>
      </c>
      <c r="E90" s="178" t="s">
        <v>267</v>
      </c>
      <c r="F90" s="234">
        <v>0</v>
      </c>
      <c r="G90" s="234">
        <v>0</v>
      </c>
      <c r="H90" s="179" t="s">
        <v>569</v>
      </c>
      <c r="I90" s="182" t="s">
        <v>988</v>
      </c>
      <c r="J90" s="183" t="str">
        <f t="shared" si="5"/>
        <v>（ </v>
      </c>
      <c r="K90" s="237">
        <v>93</v>
      </c>
      <c r="L90" s="184" t="str">
        <f t="shared" si="6"/>
        <v>） </v>
      </c>
      <c r="M90" s="188" t="s">
        <v>974</v>
      </c>
      <c r="N90" s="185" t="s">
        <v>975</v>
      </c>
      <c r="O90" s="186" t="s">
        <v>978</v>
      </c>
      <c r="P90" s="502">
        <v>1</v>
      </c>
      <c r="Q90" s="182" t="s">
        <v>1302</v>
      </c>
    </row>
    <row r="91" spans="1:17" s="475" customFormat="1" ht="16.5" customHeight="1">
      <c r="A91" s="178">
        <v>87</v>
      </c>
      <c r="B91" s="179" t="s">
        <v>1700</v>
      </c>
      <c r="C91" s="254" t="s">
        <v>1257</v>
      </c>
      <c r="D91" s="180">
        <v>39925</v>
      </c>
      <c r="E91" s="178" t="s">
        <v>268</v>
      </c>
      <c r="F91" s="234">
        <v>0</v>
      </c>
      <c r="G91" s="234">
        <v>0</v>
      </c>
      <c r="H91" s="179" t="s">
        <v>569</v>
      </c>
      <c r="I91" s="182" t="s">
        <v>988</v>
      </c>
      <c r="J91" s="183" t="str">
        <f t="shared" si="5"/>
        <v>（ </v>
      </c>
      <c r="K91" s="237">
        <v>105</v>
      </c>
      <c r="L91" s="184" t="str">
        <f t="shared" si="6"/>
        <v>） </v>
      </c>
      <c r="M91" s="188" t="s">
        <v>974</v>
      </c>
      <c r="N91" s="185" t="s">
        <v>975</v>
      </c>
      <c r="O91" s="186" t="s">
        <v>978</v>
      </c>
      <c r="P91" s="502">
        <v>3</v>
      </c>
      <c r="Q91" s="182" t="s">
        <v>1302</v>
      </c>
    </row>
    <row r="92" spans="1:17" s="475" customFormat="1" ht="16.5" customHeight="1">
      <c r="A92" s="178">
        <v>88</v>
      </c>
      <c r="B92" s="179" t="s">
        <v>1700</v>
      </c>
      <c r="C92" s="254" t="s">
        <v>21</v>
      </c>
      <c r="D92" s="180">
        <v>28825</v>
      </c>
      <c r="E92" s="178" t="s">
        <v>1258</v>
      </c>
      <c r="F92" s="234">
        <v>2370</v>
      </c>
      <c r="G92" s="234">
        <v>2480</v>
      </c>
      <c r="H92" s="179" t="s">
        <v>972</v>
      </c>
      <c r="I92" s="182" t="s">
        <v>973</v>
      </c>
      <c r="J92" s="183" t="str">
        <f t="shared" si="5"/>
        <v>（ </v>
      </c>
      <c r="K92" s="237">
        <v>332</v>
      </c>
      <c r="L92" s="184" t="str">
        <f t="shared" si="6"/>
        <v>） </v>
      </c>
      <c r="M92" s="188" t="s">
        <v>974</v>
      </c>
      <c r="N92" s="185" t="s">
        <v>975</v>
      </c>
      <c r="O92" s="186" t="s">
        <v>978</v>
      </c>
      <c r="P92" s="502">
        <v>2</v>
      </c>
      <c r="Q92" s="182" t="s">
        <v>1302</v>
      </c>
    </row>
    <row r="93" spans="1:17" s="475" customFormat="1" ht="16.5" customHeight="1">
      <c r="A93" s="178">
        <v>89</v>
      </c>
      <c r="B93" s="179" t="s">
        <v>1700</v>
      </c>
      <c r="C93" s="254" t="s">
        <v>22</v>
      </c>
      <c r="D93" s="180">
        <v>25720</v>
      </c>
      <c r="E93" s="178" t="s">
        <v>1259</v>
      </c>
      <c r="F93" s="234">
        <v>5953</v>
      </c>
      <c r="G93" s="234">
        <v>5190</v>
      </c>
      <c r="H93" s="179" t="s">
        <v>972</v>
      </c>
      <c r="I93" s="182" t="s">
        <v>973</v>
      </c>
      <c r="J93" s="183" t="str">
        <f t="shared" si="5"/>
        <v>（ </v>
      </c>
      <c r="K93" s="237">
        <v>1072</v>
      </c>
      <c r="L93" s="184" t="str">
        <f t="shared" si="6"/>
        <v>） </v>
      </c>
      <c r="M93" s="188" t="s">
        <v>974</v>
      </c>
      <c r="N93" s="185" t="s">
        <v>975</v>
      </c>
      <c r="O93" s="186" t="s">
        <v>978</v>
      </c>
      <c r="P93" s="502">
        <v>2</v>
      </c>
      <c r="Q93" s="182" t="s">
        <v>1302</v>
      </c>
    </row>
    <row r="94" spans="1:17" s="475" customFormat="1" ht="16.5" customHeight="1">
      <c r="A94" s="178">
        <v>90</v>
      </c>
      <c r="B94" s="179" t="s">
        <v>1700</v>
      </c>
      <c r="C94" s="254" t="s">
        <v>23</v>
      </c>
      <c r="D94" s="180">
        <v>27576</v>
      </c>
      <c r="E94" s="178" t="s">
        <v>1260</v>
      </c>
      <c r="F94" s="234">
        <v>4620</v>
      </c>
      <c r="G94" s="234">
        <v>4010</v>
      </c>
      <c r="H94" s="179" t="s">
        <v>972</v>
      </c>
      <c r="I94" s="182" t="s">
        <v>973</v>
      </c>
      <c r="J94" s="183" t="str">
        <f t="shared" si="5"/>
        <v>（ </v>
      </c>
      <c r="K94" s="237">
        <v>496</v>
      </c>
      <c r="L94" s="184" t="str">
        <f t="shared" si="6"/>
        <v>） </v>
      </c>
      <c r="M94" s="188" t="s">
        <v>974</v>
      </c>
      <c r="N94" s="185" t="s">
        <v>975</v>
      </c>
      <c r="O94" s="186" t="s">
        <v>978</v>
      </c>
      <c r="P94" s="502">
        <v>2</v>
      </c>
      <c r="Q94" s="182" t="s">
        <v>1302</v>
      </c>
    </row>
    <row r="95" spans="1:17" s="475" customFormat="1" ht="16.5" customHeight="1">
      <c r="A95" s="178">
        <v>91</v>
      </c>
      <c r="B95" s="179" t="s">
        <v>1700</v>
      </c>
      <c r="C95" s="254" t="s">
        <v>24</v>
      </c>
      <c r="D95" s="180">
        <v>30529</v>
      </c>
      <c r="E95" s="178" t="s">
        <v>1260</v>
      </c>
      <c r="F95" s="234">
        <v>1688</v>
      </c>
      <c r="G95" s="236">
        <v>2320</v>
      </c>
      <c r="H95" s="179" t="s">
        <v>972</v>
      </c>
      <c r="I95" s="182" t="s">
        <v>973</v>
      </c>
      <c r="J95" s="183" t="str">
        <f t="shared" si="5"/>
        <v>（ </v>
      </c>
      <c r="K95" s="238">
        <v>422</v>
      </c>
      <c r="L95" s="184" t="str">
        <f t="shared" si="6"/>
        <v>） </v>
      </c>
      <c r="M95" s="188" t="s">
        <v>974</v>
      </c>
      <c r="N95" s="185" t="s">
        <v>975</v>
      </c>
      <c r="O95" s="186" t="s">
        <v>978</v>
      </c>
      <c r="P95" s="502">
        <v>2</v>
      </c>
      <c r="Q95" s="182" t="s">
        <v>1302</v>
      </c>
    </row>
    <row r="96" spans="1:17" s="475" customFormat="1" ht="16.5" customHeight="1">
      <c r="A96" s="178">
        <v>92</v>
      </c>
      <c r="B96" s="179" t="s">
        <v>1700</v>
      </c>
      <c r="C96" s="254" t="s">
        <v>25</v>
      </c>
      <c r="D96" s="180">
        <v>25873</v>
      </c>
      <c r="E96" s="178" t="s">
        <v>1261</v>
      </c>
      <c r="F96" s="234">
        <v>3390</v>
      </c>
      <c r="G96" s="234">
        <v>2960</v>
      </c>
      <c r="H96" s="179" t="s">
        <v>972</v>
      </c>
      <c r="I96" s="182" t="s">
        <v>973</v>
      </c>
      <c r="J96" s="183" t="str">
        <f t="shared" si="5"/>
        <v>（ </v>
      </c>
      <c r="K96" s="237">
        <v>732</v>
      </c>
      <c r="L96" s="184" t="str">
        <f t="shared" si="6"/>
        <v>） </v>
      </c>
      <c r="M96" s="188" t="s">
        <v>974</v>
      </c>
      <c r="N96" s="185" t="s">
        <v>975</v>
      </c>
      <c r="O96" s="186" t="s">
        <v>978</v>
      </c>
      <c r="P96" s="502">
        <v>2</v>
      </c>
      <c r="Q96" s="182" t="s">
        <v>1302</v>
      </c>
    </row>
    <row r="97" spans="1:17" s="475" customFormat="1" ht="16.5" customHeight="1">
      <c r="A97" s="178">
        <v>93</v>
      </c>
      <c r="B97" s="179" t="s">
        <v>1700</v>
      </c>
      <c r="C97" s="254" t="s">
        <v>26</v>
      </c>
      <c r="D97" s="180">
        <v>26390</v>
      </c>
      <c r="E97" s="178" t="s">
        <v>1261</v>
      </c>
      <c r="F97" s="234">
        <v>3770</v>
      </c>
      <c r="G97" s="234">
        <v>3780</v>
      </c>
      <c r="H97" s="179" t="s">
        <v>972</v>
      </c>
      <c r="I97" s="182" t="s">
        <v>973</v>
      </c>
      <c r="J97" s="183" t="str">
        <f t="shared" si="5"/>
        <v>（ </v>
      </c>
      <c r="K97" s="237">
        <v>943</v>
      </c>
      <c r="L97" s="184" t="str">
        <f t="shared" si="6"/>
        <v>） </v>
      </c>
      <c r="M97" s="188" t="s">
        <v>974</v>
      </c>
      <c r="N97" s="185" t="s">
        <v>975</v>
      </c>
      <c r="O97" s="186" t="s">
        <v>978</v>
      </c>
      <c r="P97" s="502">
        <v>2</v>
      </c>
      <c r="Q97" s="182" t="s">
        <v>1302</v>
      </c>
    </row>
    <row r="98" spans="1:17" s="475" customFormat="1" ht="16.5" customHeight="1">
      <c r="A98" s="178">
        <v>94</v>
      </c>
      <c r="B98" s="179" t="s">
        <v>1700</v>
      </c>
      <c r="C98" s="254" t="s">
        <v>1331</v>
      </c>
      <c r="D98" s="180">
        <v>35339</v>
      </c>
      <c r="E98" s="178" t="s">
        <v>1262</v>
      </c>
      <c r="F98" s="234">
        <v>891</v>
      </c>
      <c r="G98" s="234">
        <v>321</v>
      </c>
      <c r="H98" s="179" t="s">
        <v>972</v>
      </c>
      <c r="I98" s="182" t="s">
        <v>973</v>
      </c>
      <c r="J98" s="183" t="str">
        <f t="shared" si="5"/>
        <v>（ </v>
      </c>
      <c r="K98" s="237">
        <v>408</v>
      </c>
      <c r="L98" s="184" t="str">
        <f t="shared" si="6"/>
        <v>） </v>
      </c>
      <c r="M98" s="188" t="s">
        <v>974</v>
      </c>
      <c r="N98" s="185" t="s">
        <v>975</v>
      </c>
      <c r="O98" s="186" t="s">
        <v>976</v>
      </c>
      <c r="P98" s="502">
        <v>1</v>
      </c>
      <c r="Q98" s="182" t="s">
        <v>1305</v>
      </c>
    </row>
    <row r="99" spans="1:17" s="475" customFormat="1" ht="16.5" customHeight="1">
      <c r="A99" s="178">
        <v>95</v>
      </c>
      <c r="B99" s="179" t="s">
        <v>1700</v>
      </c>
      <c r="C99" s="254" t="s">
        <v>27</v>
      </c>
      <c r="D99" s="180">
        <v>39195</v>
      </c>
      <c r="E99" s="178" t="s">
        <v>1263</v>
      </c>
      <c r="F99" s="234">
        <v>47000</v>
      </c>
      <c r="G99" s="234">
        <v>0</v>
      </c>
      <c r="H99" s="179" t="s">
        <v>569</v>
      </c>
      <c r="I99" s="182" t="s">
        <v>1082</v>
      </c>
      <c r="J99" s="183" t="str">
        <f t="shared" si="5"/>
        <v>（ </v>
      </c>
      <c r="K99" s="237">
        <v>930</v>
      </c>
      <c r="L99" s="184" t="str">
        <f t="shared" si="6"/>
        <v>） </v>
      </c>
      <c r="M99" s="188" t="s">
        <v>1081</v>
      </c>
      <c r="N99" s="185" t="s">
        <v>975</v>
      </c>
      <c r="O99" s="186" t="s">
        <v>978</v>
      </c>
      <c r="P99" s="502">
        <v>1</v>
      </c>
      <c r="Q99" s="182" t="s">
        <v>1302</v>
      </c>
    </row>
    <row r="100" spans="1:17" s="475" customFormat="1" ht="16.5" customHeight="1">
      <c r="A100" s="178">
        <v>96</v>
      </c>
      <c r="B100" s="179" t="s">
        <v>1700</v>
      </c>
      <c r="C100" s="254" t="s">
        <v>1264</v>
      </c>
      <c r="D100" s="180">
        <v>39474</v>
      </c>
      <c r="E100" s="178" t="s">
        <v>1265</v>
      </c>
      <c r="F100" s="234">
        <v>1150</v>
      </c>
      <c r="G100" s="234">
        <v>0</v>
      </c>
      <c r="H100" s="179" t="s">
        <v>569</v>
      </c>
      <c r="I100" s="182" t="s">
        <v>988</v>
      </c>
      <c r="J100" s="183" t="str">
        <f t="shared" si="5"/>
        <v>（ </v>
      </c>
      <c r="K100" s="237">
        <v>687</v>
      </c>
      <c r="L100" s="184" t="str">
        <f t="shared" si="6"/>
        <v>） </v>
      </c>
      <c r="M100" s="188" t="s">
        <v>1081</v>
      </c>
      <c r="N100" s="185" t="s">
        <v>975</v>
      </c>
      <c r="O100" s="186" t="s">
        <v>978</v>
      </c>
      <c r="P100" s="502">
        <v>1</v>
      </c>
      <c r="Q100" s="182" t="s">
        <v>1302</v>
      </c>
    </row>
    <row r="101" spans="1:17" s="475" customFormat="1" ht="16.5" customHeight="1">
      <c r="A101" s="178">
        <v>97</v>
      </c>
      <c r="B101" s="179" t="s">
        <v>1700</v>
      </c>
      <c r="C101" s="254" t="s">
        <v>28</v>
      </c>
      <c r="D101" s="180">
        <v>29434</v>
      </c>
      <c r="E101" s="178" t="s">
        <v>269</v>
      </c>
      <c r="F101" s="234">
        <v>1945</v>
      </c>
      <c r="G101" s="234">
        <v>1175</v>
      </c>
      <c r="H101" s="179" t="s">
        <v>972</v>
      </c>
      <c r="I101" s="182" t="s">
        <v>973</v>
      </c>
      <c r="J101" s="183" t="str">
        <f t="shared" si="5"/>
        <v>（ </v>
      </c>
      <c r="K101" s="237">
        <v>389</v>
      </c>
      <c r="L101" s="184" t="str">
        <f t="shared" si="6"/>
        <v>） </v>
      </c>
      <c r="M101" s="188" t="s">
        <v>974</v>
      </c>
      <c r="N101" s="185" t="s">
        <v>975</v>
      </c>
      <c r="O101" s="186" t="s">
        <v>978</v>
      </c>
      <c r="P101" s="502">
        <v>6</v>
      </c>
      <c r="Q101" s="182" t="s">
        <v>1302</v>
      </c>
    </row>
    <row r="102" spans="1:17" s="475" customFormat="1" ht="16.5" customHeight="1">
      <c r="A102" s="178">
        <v>98</v>
      </c>
      <c r="B102" s="179" t="s">
        <v>1700</v>
      </c>
      <c r="C102" s="254" t="s">
        <v>29</v>
      </c>
      <c r="D102" s="180">
        <v>29434</v>
      </c>
      <c r="E102" s="178" t="s">
        <v>270</v>
      </c>
      <c r="F102" s="234">
        <v>2080</v>
      </c>
      <c r="G102" s="234">
        <v>1200</v>
      </c>
      <c r="H102" s="179" t="s">
        <v>972</v>
      </c>
      <c r="I102" s="182" t="s">
        <v>973</v>
      </c>
      <c r="J102" s="183" t="str">
        <f t="shared" si="5"/>
        <v>（ </v>
      </c>
      <c r="K102" s="237">
        <v>416</v>
      </c>
      <c r="L102" s="184" t="str">
        <f t="shared" si="6"/>
        <v>） </v>
      </c>
      <c r="M102" s="188" t="s">
        <v>974</v>
      </c>
      <c r="N102" s="185" t="s">
        <v>975</v>
      </c>
      <c r="O102" s="186" t="s">
        <v>978</v>
      </c>
      <c r="P102" s="502">
        <v>6</v>
      </c>
      <c r="Q102" s="182" t="s">
        <v>1302</v>
      </c>
    </row>
    <row r="103" spans="1:17" s="475" customFormat="1" ht="16.5" customHeight="1">
      <c r="A103" s="178">
        <v>99</v>
      </c>
      <c r="B103" s="179" t="s">
        <v>1700</v>
      </c>
      <c r="C103" s="254" t="s">
        <v>1266</v>
      </c>
      <c r="D103" s="180">
        <v>24654</v>
      </c>
      <c r="E103" s="178" t="s">
        <v>1267</v>
      </c>
      <c r="F103" s="234">
        <v>5218</v>
      </c>
      <c r="G103" s="234">
        <v>2505</v>
      </c>
      <c r="H103" s="179" t="s">
        <v>972</v>
      </c>
      <c r="I103" s="182" t="s">
        <v>973</v>
      </c>
      <c r="J103" s="183" t="str">
        <f t="shared" si="5"/>
        <v>（ </v>
      </c>
      <c r="K103" s="237">
        <v>939</v>
      </c>
      <c r="L103" s="184" t="str">
        <f t="shared" si="6"/>
        <v>） </v>
      </c>
      <c r="M103" s="188" t="s">
        <v>974</v>
      </c>
      <c r="N103" s="185" t="s">
        <v>975</v>
      </c>
      <c r="O103" s="186" t="s">
        <v>978</v>
      </c>
      <c r="P103" s="502">
        <v>2</v>
      </c>
      <c r="Q103" s="182" t="s">
        <v>1302</v>
      </c>
    </row>
    <row r="104" spans="1:17" s="475" customFormat="1" ht="16.5" customHeight="1">
      <c r="A104" s="178">
        <v>100</v>
      </c>
      <c r="B104" s="179" t="s">
        <v>1700</v>
      </c>
      <c r="C104" s="254" t="s">
        <v>1268</v>
      </c>
      <c r="D104" s="180">
        <v>27181</v>
      </c>
      <c r="E104" s="178" t="s">
        <v>271</v>
      </c>
      <c r="F104" s="234">
        <v>4455</v>
      </c>
      <c r="G104" s="234">
        <v>1680</v>
      </c>
      <c r="H104" s="179" t="s">
        <v>972</v>
      </c>
      <c r="I104" s="182" t="s">
        <v>973</v>
      </c>
      <c r="J104" s="183" t="str">
        <f t="shared" si="5"/>
        <v>（ </v>
      </c>
      <c r="K104" s="237">
        <v>1336</v>
      </c>
      <c r="L104" s="184" t="str">
        <f t="shared" si="6"/>
        <v>） </v>
      </c>
      <c r="M104" s="188" t="s">
        <v>974</v>
      </c>
      <c r="N104" s="185" t="s">
        <v>975</v>
      </c>
      <c r="O104" s="186" t="s">
        <v>978</v>
      </c>
      <c r="P104" s="502">
        <v>2</v>
      </c>
      <c r="Q104" s="182" t="s">
        <v>1302</v>
      </c>
    </row>
    <row r="105" spans="1:17" s="475" customFormat="1" ht="16.5" customHeight="1">
      <c r="A105" s="178">
        <v>101</v>
      </c>
      <c r="B105" s="179" t="s">
        <v>1700</v>
      </c>
      <c r="C105" s="254" t="s">
        <v>1270</v>
      </c>
      <c r="D105" s="180">
        <v>27181</v>
      </c>
      <c r="E105" s="178" t="s">
        <v>272</v>
      </c>
      <c r="F105" s="234">
        <v>4418</v>
      </c>
      <c r="G105" s="234">
        <v>2515</v>
      </c>
      <c r="H105" s="179" t="s">
        <v>972</v>
      </c>
      <c r="I105" s="182" t="s">
        <v>973</v>
      </c>
      <c r="J105" s="183" t="str">
        <f t="shared" si="5"/>
        <v>（ </v>
      </c>
      <c r="K105" s="237">
        <v>1325</v>
      </c>
      <c r="L105" s="184" t="str">
        <f t="shared" si="6"/>
        <v>） </v>
      </c>
      <c r="M105" s="188" t="s">
        <v>974</v>
      </c>
      <c r="N105" s="185" t="s">
        <v>975</v>
      </c>
      <c r="O105" s="186" t="s">
        <v>978</v>
      </c>
      <c r="P105" s="502">
        <v>2</v>
      </c>
      <c r="Q105" s="182" t="s">
        <v>1302</v>
      </c>
    </row>
    <row r="106" spans="1:17" s="475" customFormat="1" ht="16.5" customHeight="1">
      <c r="A106" s="178">
        <v>102</v>
      </c>
      <c r="B106" s="179" t="s">
        <v>1700</v>
      </c>
      <c r="C106" s="254" t="s">
        <v>1271</v>
      </c>
      <c r="D106" s="180">
        <v>27426</v>
      </c>
      <c r="E106" s="178" t="s">
        <v>273</v>
      </c>
      <c r="F106" s="234">
        <v>3800</v>
      </c>
      <c r="G106" s="234">
        <v>1945</v>
      </c>
      <c r="H106" s="179" t="s">
        <v>972</v>
      </c>
      <c r="I106" s="182" t="s">
        <v>973</v>
      </c>
      <c r="J106" s="183" t="str">
        <f t="shared" si="5"/>
        <v>（ </v>
      </c>
      <c r="K106" s="237">
        <v>1140</v>
      </c>
      <c r="L106" s="184" t="str">
        <f t="shared" si="6"/>
        <v>） </v>
      </c>
      <c r="M106" s="188" t="s">
        <v>974</v>
      </c>
      <c r="N106" s="185" t="s">
        <v>975</v>
      </c>
      <c r="O106" s="186" t="s">
        <v>978</v>
      </c>
      <c r="P106" s="502">
        <v>2</v>
      </c>
      <c r="Q106" s="182" t="s">
        <v>1302</v>
      </c>
    </row>
    <row r="107" spans="1:17" s="475" customFormat="1" ht="16.5" customHeight="1">
      <c r="A107" s="178">
        <v>103</v>
      </c>
      <c r="B107" s="179" t="s">
        <v>1700</v>
      </c>
      <c r="C107" s="254" t="s">
        <v>1272</v>
      </c>
      <c r="D107" s="180">
        <v>29738</v>
      </c>
      <c r="E107" s="178" t="s">
        <v>1273</v>
      </c>
      <c r="F107" s="234">
        <v>625</v>
      </c>
      <c r="G107" s="234">
        <v>33</v>
      </c>
      <c r="H107" s="179" t="s">
        <v>202</v>
      </c>
      <c r="I107" s="182" t="s">
        <v>1082</v>
      </c>
      <c r="J107" s="183">
        <f t="shared" si="5"/>
      </c>
      <c r="K107" s="237">
        <v>180</v>
      </c>
      <c r="L107" s="184" t="str">
        <f t="shared" si="6"/>
        <v>　</v>
      </c>
      <c r="M107" s="188" t="s">
        <v>974</v>
      </c>
      <c r="N107" s="185" t="s">
        <v>975</v>
      </c>
      <c r="O107" s="186" t="s">
        <v>978</v>
      </c>
      <c r="P107" s="502">
        <v>1</v>
      </c>
      <c r="Q107" s="182" t="s">
        <v>1302</v>
      </c>
    </row>
    <row r="108" spans="1:17" s="475" customFormat="1" ht="16.5" customHeight="1">
      <c r="A108" s="178">
        <v>104</v>
      </c>
      <c r="B108" s="179" t="s">
        <v>1700</v>
      </c>
      <c r="C108" s="254" t="s">
        <v>1274</v>
      </c>
      <c r="D108" s="180">
        <v>33359</v>
      </c>
      <c r="E108" s="178" t="s">
        <v>1275</v>
      </c>
      <c r="F108" s="234">
        <v>782</v>
      </c>
      <c r="G108" s="234">
        <v>123</v>
      </c>
      <c r="H108" s="179" t="s">
        <v>202</v>
      </c>
      <c r="I108" s="182" t="s">
        <v>973</v>
      </c>
      <c r="J108" s="183">
        <f t="shared" si="5"/>
      </c>
      <c r="K108" s="237">
        <v>300</v>
      </c>
      <c r="L108" s="184" t="str">
        <f t="shared" si="6"/>
        <v>　</v>
      </c>
      <c r="M108" s="188" t="s">
        <v>974</v>
      </c>
      <c r="N108" s="185" t="s">
        <v>975</v>
      </c>
      <c r="O108" s="186" t="s">
        <v>978</v>
      </c>
      <c r="P108" s="502">
        <v>1</v>
      </c>
      <c r="Q108" s="182" t="s">
        <v>1302</v>
      </c>
    </row>
    <row r="109" spans="1:17" s="475" customFormat="1" ht="16.5" customHeight="1">
      <c r="A109" s="178">
        <v>105</v>
      </c>
      <c r="B109" s="179" t="s">
        <v>1700</v>
      </c>
      <c r="C109" s="254" t="s">
        <v>1276</v>
      </c>
      <c r="D109" s="180">
        <v>35096</v>
      </c>
      <c r="E109" s="178" t="s">
        <v>1277</v>
      </c>
      <c r="F109" s="234">
        <v>271</v>
      </c>
      <c r="G109" s="234">
        <v>68</v>
      </c>
      <c r="H109" s="179" t="s">
        <v>202</v>
      </c>
      <c r="I109" s="182" t="s">
        <v>1326</v>
      </c>
      <c r="J109" s="183">
        <f t="shared" si="5"/>
      </c>
      <c r="K109" s="237">
        <v>360</v>
      </c>
      <c r="L109" s="184" t="str">
        <f t="shared" si="6"/>
        <v>　</v>
      </c>
      <c r="M109" s="188" t="s">
        <v>974</v>
      </c>
      <c r="N109" s="185" t="s">
        <v>975</v>
      </c>
      <c r="O109" s="186" t="s">
        <v>978</v>
      </c>
      <c r="P109" s="502">
        <v>1</v>
      </c>
      <c r="Q109" s="182" t="s">
        <v>1302</v>
      </c>
    </row>
    <row r="110" spans="1:17" s="475" customFormat="1" ht="16.5" customHeight="1">
      <c r="A110" s="178">
        <v>106</v>
      </c>
      <c r="B110" s="179" t="s">
        <v>1700</v>
      </c>
      <c r="C110" s="254" t="s">
        <v>1278</v>
      </c>
      <c r="D110" s="180">
        <v>36495</v>
      </c>
      <c r="E110" s="178" t="s">
        <v>1279</v>
      </c>
      <c r="F110" s="234">
        <v>305</v>
      </c>
      <c r="G110" s="234">
        <v>68</v>
      </c>
      <c r="H110" s="179" t="s">
        <v>202</v>
      </c>
      <c r="I110" s="182" t="s">
        <v>977</v>
      </c>
      <c r="J110" s="183">
        <f t="shared" si="5"/>
      </c>
      <c r="K110" s="237">
        <v>59</v>
      </c>
      <c r="L110" s="184" t="str">
        <f t="shared" si="6"/>
        <v>　</v>
      </c>
      <c r="M110" s="188" t="s">
        <v>974</v>
      </c>
      <c r="N110" s="185" t="s">
        <v>975</v>
      </c>
      <c r="O110" s="186" t="s">
        <v>978</v>
      </c>
      <c r="P110" s="502">
        <v>1</v>
      </c>
      <c r="Q110" s="182" t="s">
        <v>1302</v>
      </c>
    </row>
    <row r="111" spans="1:17" s="475" customFormat="1" ht="16.5" customHeight="1">
      <c r="A111" s="178">
        <v>107</v>
      </c>
      <c r="B111" s="179" t="s">
        <v>1700</v>
      </c>
      <c r="C111" s="254" t="s">
        <v>1280</v>
      </c>
      <c r="D111" s="180">
        <v>36312</v>
      </c>
      <c r="E111" s="178" t="s">
        <v>1281</v>
      </c>
      <c r="F111" s="234">
        <v>200</v>
      </c>
      <c r="G111" s="234">
        <v>40</v>
      </c>
      <c r="H111" s="179" t="s">
        <v>202</v>
      </c>
      <c r="I111" s="182" t="s">
        <v>1082</v>
      </c>
      <c r="J111" s="183">
        <f t="shared" si="5"/>
      </c>
      <c r="K111" s="237">
        <v>120</v>
      </c>
      <c r="L111" s="184" t="str">
        <f t="shared" si="6"/>
        <v>　</v>
      </c>
      <c r="M111" s="188" t="s">
        <v>974</v>
      </c>
      <c r="N111" s="185" t="s">
        <v>975</v>
      </c>
      <c r="O111" s="186" t="s">
        <v>978</v>
      </c>
      <c r="P111" s="502">
        <v>1</v>
      </c>
      <c r="Q111" s="182" t="s">
        <v>1302</v>
      </c>
    </row>
    <row r="112" spans="1:17" s="475" customFormat="1" ht="16.5" customHeight="1">
      <c r="A112" s="178">
        <v>108</v>
      </c>
      <c r="B112" s="179" t="s">
        <v>1700</v>
      </c>
      <c r="C112" s="254" t="s">
        <v>1282</v>
      </c>
      <c r="D112" s="180">
        <v>37012</v>
      </c>
      <c r="E112" s="178" t="s">
        <v>1283</v>
      </c>
      <c r="F112" s="234">
        <v>365</v>
      </c>
      <c r="G112" s="234">
        <v>18</v>
      </c>
      <c r="H112" s="179" t="s">
        <v>202</v>
      </c>
      <c r="I112" s="182" t="s">
        <v>1082</v>
      </c>
      <c r="J112" s="183">
        <f t="shared" si="5"/>
      </c>
      <c r="K112" s="237">
        <v>95</v>
      </c>
      <c r="L112" s="184" t="str">
        <f t="shared" si="6"/>
        <v>　</v>
      </c>
      <c r="M112" s="188" t="s">
        <v>974</v>
      </c>
      <c r="N112" s="185" t="s">
        <v>975</v>
      </c>
      <c r="O112" s="186" t="s">
        <v>978</v>
      </c>
      <c r="P112" s="502">
        <v>1</v>
      </c>
      <c r="Q112" s="182" t="s">
        <v>1302</v>
      </c>
    </row>
    <row r="113" spans="1:17" s="475" customFormat="1" ht="16.5" customHeight="1">
      <c r="A113" s="178">
        <v>109</v>
      </c>
      <c r="B113" s="179" t="s">
        <v>1700</v>
      </c>
      <c r="C113" s="254" t="s">
        <v>1284</v>
      </c>
      <c r="D113" s="180">
        <v>37196</v>
      </c>
      <c r="E113" s="178" t="s">
        <v>1285</v>
      </c>
      <c r="F113" s="234">
        <v>506</v>
      </c>
      <c r="G113" s="234">
        <v>98</v>
      </c>
      <c r="H113" s="179" t="s">
        <v>202</v>
      </c>
      <c r="I113" s="182" t="s">
        <v>1326</v>
      </c>
      <c r="J113" s="183">
        <f t="shared" si="5"/>
      </c>
      <c r="K113" s="237">
        <v>1728</v>
      </c>
      <c r="L113" s="184" t="str">
        <f t="shared" si="6"/>
        <v>　</v>
      </c>
      <c r="M113" s="188" t="s">
        <v>974</v>
      </c>
      <c r="N113" s="185" t="s">
        <v>975</v>
      </c>
      <c r="O113" s="186" t="s">
        <v>978</v>
      </c>
      <c r="P113" s="502">
        <v>1</v>
      </c>
      <c r="Q113" s="182" t="s">
        <v>1302</v>
      </c>
    </row>
    <row r="114" spans="1:17" s="475" customFormat="1" ht="16.5" customHeight="1">
      <c r="A114" s="178">
        <v>110</v>
      </c>
      <c r="B114" s="179" t="s">
        <v>1700</v>
      </c>
      <c r="C114" s="254" t="s">
        <v>1286</v>
      </c>
      <c r="D114" s="180">
        <v>36465</v>
      </c>
      <c r="E114" s="178" t="s">
        <v>1287</v>
      </c>
      <c r="F114" s="234">
        <v>10000</v>
      </c>
      <c r="G114" s="234">
        <v>0</v>
      </c>
      <c r="H114" s="179" t="s">
        <v>569</v>
      </c>
      <c r="I114" s="182" t="s">
        <v>988</v>
      </c>
      <c r="J114" s="183" t="str">
        <f t="shared" si="5"/>
        <v>（ </v>
      </c>
      <c r="K114" s="237">
        <v>284</v>
      </c>
      <c r="L114" s="184" t="str">
        <f t="shared" si="6"/>
        <v>） </v>
      </c>
      <c r="M114" s="188" t="s">
        <v>974</v>
      </c>
      <c r="N114" s="185" t="s">
        <v>975</v>
      </c>
      <c r="O114" s="186" t="s">
        <v>978</v>
      </c>
      <c r="P114" s="502">
        <v>1</v>
      </c>
      <c r="Q114" s="182" t="s">
        <v>1302</v>
      </c>
    </row>
    <row r="115" spans="1:17" s="475" customFormat="1" ht="16.5" customHeight="1">
      <c r="A115" s="178">
        <v>111</v>
      </c>
      <c r="B115" s="179" t="s">
        <v>1700</v>
      </c>
      <c r="C115" s="254" t="s">
        <v>1288</v>
      </c>
      <c r="D115" s="180">
        <v>37865</v>
      </c>
      <c r="E115" s="178" t="s">
        <v>1289</v>
      </c>
      <c r="F115" s="234">
        <v>1750</v>
      </c>
      <c r="G115" s="234">
        <v>0</v>
      </c>
      <c r="H115" s="179" t="s">
        <v>569</v>
      </c>
      <c r="I115" s="182" t="s">
        <v>1082</v>
      </c>
      <c r="J115" s="183" t="str">
        <f t="shared" si="5"/>
        <v>（ </v>
      </c>
      <c r="K115" s="237">
        <v>790</v>
      </c>
      <c r="L115" s="184" t="str">
        <f t="shared" si="6"/>
        <v>） </v>
      </c>
      <c r="M115" s="188" t="s">
        <v>974</v>
      </c>
      <c r="N115" s="185" t="s">
        <v>975</v>
      </c>
      <c r="O115" s="186" t="s">
        <v>978</v>
      </c>
      <c r="P115" s="502">
        <v>1</v>
      </c>
      <c r="Q115" s="182" t="s">
        <v>1302</v>
      </c>
    </row>
    <row r="116" spans="1:17" s="475" customFormat="1" ht="16.5" customHeight="1">
      <c r="A116" s="178">
        <v>112</v>
      </c>
      <c r="B116" s="179" t="s">
        <v>1700</v>
      </c>
      <c r="C116" s="254" t="s">
        <v>1290</v>
      </c>
      <c r="D116" s="187">
        <v>30468</v>
      </c>
      <c r="E116" s="181" t="s">
        <v>1291</v>
      </c>
      <c r="F116" s="234">
        <v>50</v>
      </c>
      <c r="G116" s="234">
        <v>0</v>
      </c>
      <c r="H116" s="179" t="s">
        <v>202</v>
      </c>
      <c r="I116" s="182" t="s">
        <v>977</v>
      </c>
      <c r="J116" s="183">
        <f t="shared" si="5"/>
      </c>
      <c r="K116" s="237">
        <v>32</v>
      </c>
      <c r="L116" s="184" t="str">
        <f t="shared" si="6"/>
        <v>　</v>
      </c>
      <c r="M116" s="188" t="s">
        <v>974</v>
      </c>
      <c r="N116" s="185" t="s">
        <v>975</v>
      </c>
      <c r="O116" s="186" t="s">
        <v>978</v>
      </c>
      <c r="P116" s="502">
        <v>1</v>
      </c>
      <c r="Q116" s="182" t="s">
        <v>1302</v>
      </c>
    </row>
    <row r="117" spans="1:17" s="475" customFormat="1" ht="16.5" customHeight="1">
      <c r="A117" s="178">
        <v>113</v>
      </c>
      <c r="B117" s="179" t="s">
        <v>1700</v>
      </c>
      <c r="C117" s="254" t="s">
        <v>1292</v>
      </c>
      <c r="D117" s="187">
        <v>36892</v>
      </c>
      <c r="E117" s="181" t="s">
        <v>1293</v>
      </c>
      <c r="F117" s="234">
        <v>310</v>
      </c>
      <c r="G117" s="234">
        <v>0</v>
      </c>
      <c r="H117" s="179" t="s">
        <v>202</v>
      </c>
      <c r="I117" s="182" t="s">
        <v>1082</v>
      </c>
      <c r="J117" s="183">
        <f t="shared" si="5"/>
      </c>
      <c r="K117" s="237">
        <v>3427</v>
      </c>
      <c r="L117" s="184" t="str">
        <f t="shared" si="6"/>
        <v>　</v>
      </c>
      <c r="M117" s="188" t="s">
        <v>1081</v>
      </c>
      <c r="N117" s="185" t="s">
        <v>975</v>
      </c>
      <c r="O117" s="186" t="s">
        <v>978</v>
      </c>
      <c r="P117" s="502">
        <v>1</v>
      </c>
      <c r="Q117" s="182" t="s">
        <v>1302</v>
      </c>
    </row>
    <row r="118" spans="1:17" s="475" customFormat="1" ht="16.5" customHeight="1">
      <c r="A118" s="178">
        <v>114</v>
      </c>
      <c r="B118" s="179" t="s">
        <v>1700</v>
      </c>
      <c r="C118" s="254" t="s">
        <v>399</v>
      </c>
      <c r="D118" s="180">
        <v>38261</v>
      </c>
      <c r="E118" s="181" t="s">
        <v>400</v>
      </c>
      <c r="F118" s="234">
        <v>2099</v>
      </c>
      <c r="G118" s="234">
        <v>0</v>
      </c>
      <c r="H118" s="179" t="s">
        <v>569</v>
      </c>
      <c r="I118" s="182" t="s">
        <v>977</v>
      </c>
      <c r="J118" s="183" t="str">
        <f t="shared" si="5"/>
        <v>（ </v>
      </c>
      <c r="K118" s="237">
        <v>95</v>
      </c>
      <c r="L118" s="184" t="str">
        <f t="shared" si="6"/>
        <v>） </v>
      </c>
      <c r="M118" s="188" t="s">
        <v>974</v>
      </c>
      <c r="N118" s="185" t="s">
        <v>975</v>
      </c>
      <c r="O118" s="186" t="s">
        <v>978</v>
      </c>
      <c r="P118" s="502">
        <v>1</v>
      </c>
      <c r="Q118" s="182" t="s">
        <v>1302</v>
      </c>
    </row>
    <row r="119" spans="1:17" s="475" customFormat="1" ht="16.5" customHeight="1">
      <c r="A119" s="178">
        <v>115</v>
      </c>
      <c r="B119" s="179" t="s">
        <v>1700</v>
      </c>
      <c r="C119" s="254" t="s">
        <v>401</v>
      </c>
      <c r="D119" s="180">
        <v>39045</v>
      </c>
      <c r="E119" s="181" t="s">
        <v>402</v>
      </c>
      <c r="F119" s="234">
        <v>210</v>
      </c>
      <c r="G119" s="234">
        <v>0</v>
      </c>
      <c r="H119" s="179" t="s">
        <v>569</v>
      </c>
      <c r="I119" s="182" t="s">
        <v>988</v>
      </c>
      <c r="J119" s="183" t="str">
        <f t="shared" si="5"/>
        <v>（ </v>
      </c>
      <c r="K119" s="237">
        <v>288</v>
      </c>
      <c r="L119" s="184" t="str">
        <f t="shared" si="6"/>
        <v>） </v>
      </c>
      <c r="M119" s="188" t="s">
        <v>1081</v>
      </c>
      <c r="N119" s="185" t="s">
        <v>975</v>
      </c>
      <c r="O119" s="186" t="s">
        <v>978</v>
      </c>
      <c r="P119" s="502">
        <v>1</v>
      </c>
      <c r="Q119" s="182" t="s">
        <v>1302</v>
      </c>
    </row>
    <row r="120" spans="1:17" s="475" customFormat="1" ht="16.5" customHeight="1">
      <c r="A120" s="178">
        <v>116</v>
      </c>
      <c r="B120" s="179" t="s">
        <v>1700</v>
      </c>
      <c r="C120" s="254" t="s">
        <v>403</v>
      </c>
      <c r="D120" s="180">
        <v>39264</v>
      </c>
      <c r="E120" s="181" t="s">
        <v>404</v>
      </c>
      <c r="F120" s="234">
        <v>230</v>
      </c>
      <c r="G120" s="234">
        <v>0</v>
      </c>
      <c r="H120" s="179" t="s">
        <v>569</v>
      </c>
      <c r="I120" s="182" t="s">
        <v>988</v>
      </c>
      <c r="J120" s="183" t="str">
        <f t="shared" si="5"/>
        <v>（ </v>
      </c>
      <c r="K120" s="237">
        <v>565</v>
      </c>
      <c r="L120" s="184" t="str">
        <f t="shared" si="6"/>
        <v>） </v>
      </c>
      <c r="M120" s="188" t="s">
        <v>1081</v>
      </c>
      <c r="N120" s="185" t="s">
        <v>975</v>
      </c>
      <c r="O120" s="186" t="s">
        <v>978</v>
      </c>
      <c r="P120" s="502">
        <v>1</v>
      </c>
      <c r="Q120" s="182" t="s">
        <v>1302</v>
      </c>
    </row>
    <row r="121" spans="1:17" s="475" customFormat="1" ht="16.5" customHeight="1">
      <c r="A121" s="178">
        <v>117</v>
      </c>
      <c r="B121" s="179" t="s">
        <v>1700</v>
      </c>
      <c r="C121" s="254" t="s">
        <v>405</v>
      </c>
      <c r="D121" s="180">
        <v>39356</v>
      </c>
      <c r="E121" s="181" t="s">
        <v>406</v>
      </c>
      <c r="F121" s="234">
        <v>893</v>
      </c>
      <c r="G121" s="234">
        <v>199</v>
      </c>
      <c r="H121" s="179" t="s">
        <v>202</v>
      </c>
      <c r="I121" s="182" t="s">
        <v>988</v>
      </c>
      <c r="J121" s="183">
        <f t="shared" si="5"/>
      </c>
      <c r="K121" s="237">
        <v>210</v>
      </c>
      <c r="L121" s="184" t="str">
        <f t="shared" si="6"/>
        <v>　</v>
      </c>
      <c r="M121" s="188" t="s">
        <v>974</v>
      </c>
      <c r="N121" s="185" t="s">
        <v>975</v>
      </c>
      <c r="O121" s="186" t="s">
        <v>978</v>
      </c>
      <c r="P121" s="502">
        <v>1</v>
      </c>
      <c r="Q121" s="182" t="s">
        <v>1302</v>
      </c>
    </row>
    <row r="122" spans="1:17" s="475" customFormat="1" ht="16.5" customHeight="1">
      <c r="A122" s="178">
        <v>118</v>
      </c>
      <c r="B122" s="179" t="s">
        <v>1700</v>
      </c>
      <c r="C122" s="254" t="s">
        <v>407</v>
      </c>
      <c r="D122" s="180">
        <v>39283</v>
      </c>
      <c r="E122" s="181" t="s">
        <v>408</v>
      </c>
      <c r="F122" s="234">
        <v>225</v>
      </c>
      <c r="G122" s="234">
        <v>0</v>
      </c>
      <c r="H122" s="179" t="s">
        <v>202</v>
      </c>
      <c r="I122" s="182" t="s">
        <v>977</v>
      </c>
      <c r="J122" s="183">
        <f t="shared" si="5"/>
      </c>
      <c r="K122" s="237">
        <v>90</v>
      </c>
      <c r="L122" s="184" t="str">
        <f t="shared" si="6"/>
        <v>　</v>
      </c>
      <c r="M122" s="188" t="s">
        <v>1081</v>
      </c>
      <c r="N122" s="185" t="s">
        <v>975</v>
      </c>
      <c r="O122" s="186" t="s">
        <v>978</v>
      </c>
      <c r="P122" s="502">
        <v>1</v>
      </c>
      <c r="Q122" s="182" t="s">
        <v>1302</v>
      </c>
    </row>
    <row r="123" spans="1:17" s="475" customFormat="1" ht="16.5" customHeight="1">
      <c r="A123" s="178">
        <v>119</v>
      </c>
      <c r="B123" s="179" t="s">
        <v>1700</v>
      </c>
      <c r="C123" s="254" t="s">
        <v>409</v>
      </c>
      <c r="D123" s="180">
        <v>39570</v>
      </c>
      <c r="E123" s="181" t="s">
        <v>410</v>
      </c>
      <c r="F123" s="234">
        <v>130</v>
      </c>
      <c r="G123" s="234">
        <v>36</v>
      </c>
      <c r="H123" s="179" t="s">
        <v>202</v>
      </c>
      <c r="I123" s="182" t="s">
        <v>1082</v>
      </c>
      <c r="J123" s="183">
        <f t="shared" si="5"/>
      </c>
      <c r="K123" s="237">
        <v>167</v>
      </c>
      <c r="L123" s="184" t="str">
        <f t="shared" si="6"/>
        <v>　</v>
      </c>
      <c r="M123" s="188" t="s">
        <v>974</v>
      </c>
      <c r="N123" s="185" t="s">
        <v>975</v>
      </c>
      <c r="O123" s="186" t="s">
        <v>978</v>
      </c>
      <c r="P123" s="502">
        <v>1</v>
      </c>
      <c r="Q123" s="182" t="s">
        <v>1302</v>
      </c>
    </row>
    <row r="124" spans="1:17" s="475" customFormat="1" ht="15.75" customHeight="1">
      <c r="A124" s="178">
        <v>120</v>
      </c>
      <c r="B124" s="179" t="s">
        <v>1700</v>
      </c>
      <c r="C124" s="254" t="s">
        <v>1115</v>
      </c>
      <c r="D124" s="180">
        <v>40107</v>
      </c>
      <c r="E124" s="181" t="s">
        <v>411</v>
      </c>
      <c r="F124" s="234">
        <v>320</v>
      </c>
      <c r="G124" s="234">
        <v>0</v>
      </c>
      <c r="H124" s="179" t="s">
        <v>203</v>
      </c>
      <c r="I124" s="182" t="s">
        <v>988</v>
      </c>
      <c r="J124" s="183" t="str">
        <f t="shared" si="5"/>
        <v>（ </v>
      </c>
      <c r="K124" s="237">
        <v>220</v>
      </c>
      <c r="L124" s="184" t="str">
        <f t="shared" si="6"/>
        <v>） </v>
      </c>
      <c r="M124" s="188" t="s">
        <v>1081</v>
      </c>
      <c r="N124" s="185" t="s">
        <v>975</v>
      </c>
      <c r="O124" s="186" t="s">
        <v>978</v>
      </c>
      <c r="P124" s="502">
        <v>1</v>
      </c>
      <c r="Q124" s="182" t="s">
        <v>1302</v>
      </c>
    </row>
    <row r="125" spans="1:17" s="475" customFormat="1" ht="16.5" customHeight="1">
      <c r="A125" s="178">
        <v>121</v>
      </c>
      <c r="B125" s="179" t="s">
        <v>1526</v>
      </c>
      <c r="C125" s="254" t="s">
        <v>1116</v>
      </c>
      <c r="D125" s="180">
        <v>27030</v>
      </c>
      <c r="E125" s="181" t="s">
        <v>412</v>
      </c>
      <c r="F125" s="234">
        <v>1920</v>
      </c>
      <c r="G125" s="234">
        <v>1200</v>
      </c>
      <c r="H125" s="179" t="s">
        <v>972</v>
      </c>
      <c r="I125" s="182" t="s">
        <v>973</v>
      </c>
      <c r="J125" s="183" t="str">
        <f t="shared" si="5"/>
        <v>（ </v>
      </c>
      <c r="K125" s="237">
        <v>396</v>
      </c>
      <c r="L125" s="184" t="str">
        <f t="shared" si="6"/>
        <v>） </v>
      </c>
      <c r="M125" s="188" t="s">
        <v>974</v>
      </c>
      <c r="N125" s="185" t="s">
        <v>975</v>
      </c>
      <c r="O125" s="186" t="s">
        <v>1117</v>
      </c>
      <c r="P125" s="502"/>
      <c r="Q125" s="182" t="s">
        <v>1305</v>
      </c>
    </row>
    <row r="126" spans="1:17" s="475" customFormat="1" ht="16.5" customHeight="1">
      <c r="A126" s="178">
        <v>122</v>
      </c>
      <c r="B126" s="179" t="s">
        <v>1526</v>
      </c>
      <c r="C126" s="254" t="s">
        <v>1564</v>
      </c>
      <c r="D126" s="180">
        <v>27181</v>
      </c>
      <c r="E126" s="178" t="s">
        <v>413</v>
      </c>
      <c r="F126" s="234">
        <v>1700</v>
      </c>
      <c r="G126" s="234">
        <v>902</v>
      </c>
      <c r="H126" s="179" t="s">
        <v>972</v>
      </c>
      <c r="I126" s="182" t="s">
        <v>973</v>
      </c>
      <c r="J126" s="183" t="str">
        <f t="shared" si="5"/>
        <v>（ </v>
      </c>
      <c r="K126" s="237">
        <v>425</v>
      </c>
      <c r="L126" s="184" t="str">
        <f t="shared" si="6"/>
        <v>） </v>
      </c>
      <c r="M126" s="188" t="s">
        <v>974</v>
      </c>
      <c r="N126" s="185" t="s">
        <v>975</v>
      </c>
      <c r="O126" s="186" t="s">
        <v>1117</v>
      </c>
      <c r="P126" s="502"/>
      <c r="Q126" s="182" t="s">
        <v>1305</v>
      </c>
    </row>
    <row r="127" spans="1:17" s="475" customFormat="1" ht="16.5" customHeight="1">
      <c r="A127" s="178">
        <v>123</v>
      </c>
      <c r="B127" s="179" t="s">
        <v>333</v>
      </c>
      <c r="C127" s="254" t="s">
        <v>196</v>
      </c>
      <c r="D127" s="180">
        <v>27729</v>
      </c>
      <c r="E127" s="178" t="s">
        <v>1221</v>
      </c>
      <c r="F127" s="234"/>
      <c r="G127" s="234"/>
      <c r="H127" s="179" t="s">
        <v>972</v>
      </c>
      <c r="I127" s="182" t="s">
        <v>973</v>
      </c>
      <c r="J127" s="183" t="str">
        <f t="shared" si="5"/>
        <v>（ </v>
      </c>
      <c r="K127" s="237"/>
      <c r="L127" s="184" t="str">
        <f t="shared" si="6"/>
        <v>） </v>
      </c>
      <c r="M127" s="188" t="s">
        <v>1081</v>
      </c>
      <c r="N127" s="185" t="s">
        <v>975</v>
      </c>
      <c r="O127" s="186" t="s">
        <v>1117</v>
      </c>
      <c r="P127" s="502">
        <v>1</v>
      </c>
      <c r="Q127" s="182" t="s">
        <v>1302</v>
      </c>
    </row>
    <row r="128" spans="1:17" s="475" customFormat="1" ht="16.5" customHeight="1">
      <c r="A128" s="178">
        <v>124</v>
      </c>
      <c r="B128" s="179" t="s">
        <v>1526</v>
      </c>
      <c r="C128" s="254" t="s">
        <v>1565</v>
      </c>
      <c r="D128" s="180">
        <v>25781</v>
      </c>
      <c r="E128" s="178" t="s">
        <v>414</v>
      </c>
      <c r="F128" s="234">
        <v>1575</v>
      </c>
      <c r="G128" s="234">
        <v>650</v>
      </c>
      <c r="H128" s="179" t="s">
        <v>972</v>
      </c>
      <c r="I128" s="182" t="s">
        <v>973</v>
      </c>
      <c r="J128" s="183" t="str">
        <f t="shared" si="5"/>
        <v>（ </v>
      </c>
      <c r="K128" s="237">
        <v>315</v>
      </c>
      <c r="L128" s="184" t="str">
        <f t="shared" si="6"/>
        <v>） </v>
      </c>
      <c r="M128" s="188" t="s">
        <v>974</v>
      </c>
      <c r="N128" s="185" t="s">
        <v>975</v>
      </c>
      <c r="O128" s="186" t="s">
        <v>1117</v>
      </c>
      <c r="P128" s="502">
        <v>1</v>
      </c>
      <c r="Q128" s="182" t="s">
        <v>1302</v>
      </c>
    </row>
    <row r="129" spans="1:17" ht="16.5" customHeight="1">
      <c r="A129" s="178">
        <v>125</v>
      </c>
      <c r="B129" s="179" t="s">
        <v>1526</v>
      </c>
      <c r="C129" s="254" t="s">
        <v>1566</v>
      </c>
      <c r="D129" s="187">
        <v>29952</v>
      </c>
      <c r="E129" s="181" t="s">
        <v>415</v>
      </c>
      <c r="F129" s="234">
        <v>350</v>
      </c>
      <c r="G129" s="234">
        <v>138</v>
      </c>
      <c r="H129" s="179" t="s">
        <v>202</v>
      </c>
      <c r="I129" s="182" t="s">
        <v>973</v>
      </c>
      <c r="J129" s="183">
        <f t="shared" si="5"/>
      </c>
      <c r="K129" s="237">
        <v>310</v>
      </c>
      <c r="L129" s="184" t="str">
        <f t="shared" si="6"/>
        <v>　</v>
      </c>
      <c r="M129" s="188" t="s">
        <v>974</v>
      </c>
      <c r="N129" s="185" t="s">
        <v>975</v>
      </c>
      <c r="O129" s="474" t="s">
        <v>1222</v>
      </c>
      <c r="P129" s="503">
        <v>1</v>
      </c>
      <c r="Q129" s="329" t="s">
        <v>1302</v>
      </c>
    </row>
    <row r="130" spans="1:17" ht="16.5" customHeight="1">
      <c r="A130" s="323">
        <v>126</v>
      </c>
      <c r="B130" s="324" t="s">
        <v>1526</v>
      </c>
      <c r="C130" s="325" t="s">
        <v>1567</v>
      </c>
      <c r="D130" s="326">
        <v>37469</v>
      </c>
      <c r="E130" s="327" t="s">
        <v>416</v>
      </c>
      <c r="F130" s="328">
        <v>0</v>
      </c>
      <c r="G130" s="328">
        <v>0</v>
      </c>
      <c r="H130" s="324" t="s">
        <v>202</v>
      </c>
      <c r="I130" s="329" t="s">
        <v>973</v>
      </c>
      <c r="J130" s="330">
        <f t="shared" si="5"/>
      </c>
      <c r="K130" s="331">
        <v>12240</v>
      </c>
      <c r="L130" s="332" t="str">
        <f t="shared" si="6"/>
        <v>　</v>
      </c>
      <c r="M130" s="335" t="s">
        <v>974</v>
      </c>
      <c r="N130" s="333" t="s">
        <v>975</v>
      </c>
      <c r="O130" s="334" t="s">
        <v>978</v>
      </c>
      <c r="P130" s="503">
        <v>6</v>
      </c>
      <c r="Q130" s="329" t="s">
        <v>1302</v>
      </c>
    </row>
    <row r="131" spans="1:17" ht="16.5" customHeight="1">
      <c r="A131" s="323">
        <v>127</v>
      </c>
      <c r="B131" s="324" t="s">
        <v>1526</v>
      </c>
      <c r="C131" s="325" t="s">
        <v>197</v>
      </c>
      <c r="D131" s="326">
        <v>37438</v>
      </c>
      <c r="E131" s="327" t="s">
        <v>417</v>
      </c>
      <c r="F131" s="328">
        <v>0</v>
      </c>
      <c r="G131" s="328">
        <v>0</v>
      </c>
      <c r="H131" s="324" t="s">
        <v>202</v>
      </c>
      <c r="I131" s="329" t="s">
        <v>988</v>
      </c>
      <c r="J131" s="330">
        <f t="shared" si="5"/>
      </c>
      <c r="K131" s="331">
        <v>240</v>
      </c>
      <c r="L131" s="332" t="str">
        <f t="shared" si="6"/>
        <v>　</v>
      </c>
      <c r="M131" s="335" t="s">
        <v>974</v>
      </c>
      <c r="N131" s="333" t="s">
        <v>975</v>
      </c>
      <c r="O131" s="474" t="s">
        <v>418</v>
      </c>
      <c r="P131" s="503">
        <v>4</v>
      </c>
      <c r="Q131" s="329" t="s">
        <v>1302</v>
      </c>
    </row>
    <row r="132" spans="1:17" ht="16.5" customHeight="1">
      <c r="A132" s="323">
        <v>128</v>
      </c>
      <c r="B132" s="324" t="s">
        <v>1526</v>
      </c>
      <c r="C132" s="325" t="s">
        <v>198</v>
      </c>
      <c r="D132" s="326">
        <v>37469</v>
      </c>
      <c r="E132" s="327" t="s">
        <v>487</v>
      </c>
      <c r="F132" s="328">
        <v>10</v>
      </c>
      <c r="G132" s="328">
        <v>10</v>
      </c>
      <c r="H132" s="324" t="s">
        <v>202</v>
      </c>
      <c r="I132" s="329" t="s">
        <v>977</v>
      </c>
      <c r="J132" s="330">
        <f t="shared" si="5"/>
      </c>
      <c r="K132" s="331">
        <v>700</v>
      </c>
      <c r="L132" s="332" t="str">
        <f t="shared" si="6"/>
        <v>　</v>
      </c>
      <c r="M132" s="335" t="s">
        <v>974</v>
      </c>
      <c r="N132" s="333" t="s">
        <v>975</v>
      </c>
      <c r="O132" s="474" t="s">
        <v>418</v>
      </c>
      <c r="P132" s="503">
        <v>30</v>
      </c>
      <c r="Q132" s="329" t="s">
        <v>1302</v>
      </c>
    </row>
    <row r="133" spans="1:17" ht="16.5" customHeight="1">
      <c r="A133" s="323">
        <v>129</v>
      </c>
      <c r="B133" s="324" t="s">
        <v>1526</v>
      </c>
      <c r="C133" s="325" t="s">
        <v>200</v>
      </c>
      <c r="D133" s="326">
        <v>37500</v>
      </c>
      <c r="E133" s="327" t="s">
        <v>488</v>
      </c>
      <c r="F133" s="328">
        <v>0</v>
      </c>
      <c r="G133" s="328">
        <v>0</v>
      </c>
      <c r="H133" s="324" t="s">
        <v>202</v>
      </c>
      <c r="I133" s="329" t="s">
        <v>988</v>
      </c>
      <c r="J133" s="330">
        <f t="shared" si="5"/>
      </c>
      <c r="K133" s="331">
        <v>840</v>
      </c>
      <c r="L133" s="332" t="str">
        <f t="shared" si="6"/>
        <v>　</v>
      </c>
      <c r="M133" s="335" t="s">
        <v>974</v>
      </c>
      <c r="N133" s="333" t="s">
        <v>975</v>
      </c>
      <c r="O133" s="474" t="s">
        <v>418</v>
      </c>
      <c r="P133" s="503">
        <v>7</v>
      </c>
      <c r="Q133" s="329" t="s">
        <v>1302</v>
      </c>
    </row>
    <row r="134" spans="1:17" ht="16.5" customHeight="1">
      <c r="A134" s="323">
        <v>130</v>
      </c>
      <c r="B134" s="324" t="s">
        <v>1526</v>
      </c>
      <c r="C134" s="325" t="s">
        <v>1568</v>
      </c>
      <c r="D134" s="326">
        <v>37926</v>
      </c>
      <c r="E134" s="327" t="s">
        <v>489</v>
      </c>
      <c r="F134" s="328">
        <v>0</v>
      </c>
      <c r="G134" s="328">
        <v>0</v>
      </c>
      <c r="H134" s="324" t="s">
        <v>490</v>
      </c>
      <c r="I134" s="329" t="s">
        <v>973</v>
      </c>
      <c r="J134" s="330" t="str">
        <f t="shared" si="5"/>
        <v>（ </v>
      </c>
      <c r="K134" s="331">
        <v>1300</v>
      </c>
      <c r="L134" s="332" t="str">
        <f t="shared" si="6"/>
        <v>） </v>
      </c>
      <c r="M134" s="335" t="s">
        <v>974</v>
      </c>
      <c r="N134" s="333" t="s">
        <v>975</v>
      </c>
      <c r="O134" s="474" t="s">
        <v>418</v>
      </c>
      <c r="P134" s="503">
        <v>3</v>
      </c>
      <c r="Q134" s="329" t="s">
        <v>1305</v>
      </c>
    </row>
    <row r="135" spans="1:17" ht="16.5" customHeight="1">
      <c r="A135" s="323">
        <v>131</v>
      </c>
      <c r="B135" s="324" t="s">
        <v>1526</v>
      </c>
      <c r="C135" s="325" t="s">
        <v>1118</v>
      </c>
      <c r="D135" s="326">
        <v>38824</v>
      </c>
      <c r="E135" s="327" t="s">
        <v>491</v>
      </c>
      <c r="F135" s="328">
        <v>0</v>
      </c>
      <c r="G135" s="328">
        <v>0</v>
      </c>
      <c r="H135" s="324" t="s">
        <v>203</v>
      </c>
      <c r="I135" s="329" t="s">
        <v>988</v>
      </c>
      <c r="J135" s="330" t="str">
        <f t="shared" si="5"/>
        <v>（ </v>
      </c>
      <c r="K135" s="331">
        <v>400</v>
      </c>
      <c r="L135" s="332" t="str">
        <f t="shared" si="6"/>
        <v>） </v>
      </c>
      <c r="M135" s="335" t="s">
        <v>974</v>
      </c>
      <c r="N135" s="333" t="s">
        <v>975</v>
      </c>
      <c r="O135" s="334" t="s">
        <v>978</v>
      </c>
      <c r="P135" s="503">
        <v>2</v>
      </c>
      <c r="Q135" s="329" t="s">
        <v>1302</v>
      </c>
    </row>
    <row r="136" spans="1:17" ht="16.5" customHeight="1">
      <c r="A136" s="323">
        <v>132</v>
      </c>
      <c r="B136" s="324" t="s">
        <v>1526</v>
      </c>
      <c r="C136" s="325" t="s">
        <v>1569</v>
      </c>
      <c r="D136" s="326"/>
      <c r="E136" s="327" t="s">
        <v>492</v>
      </c>
      <c r="F136" s="328">
        <v>1000</v>
      </c>
      <c r="G136" s="328">
        <v>0</v>
      </c>
      <c r="H136" s="324" t="s">
        <v>204</v>
      </c>
      <c r="I136" s="329" t="s">
        <v>1307</v>
      </c>
      <c r="J136" s="330">
        <f t="shared" si="5"/>
      </c>
      <c r="K136" s="331">
        <v>150</v>
      </c>
      <c r="L136" s="332" t="str">
        <f t="shared" si="6"/>
        <v>　</v>
      </c>
      <c r="M136" s="335" t="s">
        <v>974</v>
      </c>
      <c r="N136" s="333"/>
      <c r="O136" s="334"/>
      <c r="P136" s="503"/>
      <c r="Q136" s="329"/>
    </row>
    <row r="137" spans="1:17" ht="16.5" customHeight="1">
      <c r="A137" s="323">
        <v>133</v>
      </c>
      <c r="B137" s="324" t="s">
        <v>1526</v>
      </c>
      <c r="C137" s="325" t="s">
        <v>201</v>
      </c>
      <c r="D137" s="326">
        <v>39310</v>
      </c>
      <c r="E137" s="327" t="s">
        <v>493</v>
      </c>
      <c r="F137" s="328">
        <v>5</v>
      </c>
      <c r="G137" s="328">
        <v>5</v>
      </c>
      <c r="H137" s="324" t="s">
        <v>202</v>
      </c>
      <c r="I137" s="329" t="s">
        <v>977</v>
      </c>
      <c r="J137" s="330">
        <f t="shared" si="5"/>
      </c>
      <c r="K137" s="331">
        <v>120</v>
      </c>
      <c r="L137" s="332" t="str">
        <f t="shared" si="6"/>
        <v>　</v>
      </c>
      <c r="M137" s="335" t="s">
        <v>974</v>
      </c>
      <c r="N137" s="333" t="s">
        <v>975</v>
      </c>
      <c r="O137" s="334" t="s">
        <v>978</v>
      </c>
      <c r="P137" s="503"/>
      <c r="Q137" s="329" t="s">
        <v>1302</v>
      </c>
    </row>
    <row r="138" spans="1:17" ht="16.5" customHeight="1">
      <c r="A138" s="323">
        <v>134</v>
      </c>
      <c r="B138" s="324" t="s">
        <v>1526</v>
      </c>
      <c r="C138" s="325" t="s">
        <v>1119</v>
      </c>
      <c r="D138" s="326">
        <v>40037</v>
      </c>
      <c r="E138" s="336" t="s">
        <v>494</v>
      </c>
      <c r="F138" s="328">
        <v>20</v>
      </c>
      <c r="G138" s="328">
        <v>20</v>
      </c>
      <c r="H138" s="337" t="s">
        <v>202</v>
      </c>
      <c r="I138" s="329" t="s">
        <v>988</v>
      </c>
      <c r="J138" s="330"/>
      <c r="K138" s="331">
        <v>332</v>
      </c>
      <c r="L138" s="332"/>
      <c r="M138" s="335" t="s">
        <v>974</v>
      </c>
      <c r="N138" s="333" t="s">
        <v>975</v>
      </c>
      <c r="O138" s="338" t="s">
        <v>978</v>
      </c>
      <c r="P138" s="503"/>
      <c r="Q138" s="329" t="s">
        <v>1302</v>
      </c>
    </row>
    <row r="139" spans="1:17" ht="16.5" customHeight="1">
      <c r="A139" s="323">
        <v>135</v>
      </c>
      <c r="B139" s="324" t="s">
        <v>1526</v>
      </c>
      <c r="C139" s="325" t="s">
        <v>1120</v>
      </c>
      <c r="D139" s="326">
        <v>40165</v>
      </c>
      <c r="E139" s="336" t="s">
        <v>495</v>
      </c>
      <c r="F139" s="328">
        <v>0</v>
      </c>
      <c r="G139" s="328">
        <v>0</v>
      </c>
      <c r="H139" s="337" t="s">
        <v>202</v>
      </c>
      <c r="I139" s="329" t="s">
        <v>988</v>
      </c>
      <c r="J139" s="330"/>
      <c r="K139" s="331">
        <v>280</v>
      </c>
      <c r="L139" s="332"/>
      <c r="M139" s="335" t="s">
        <v>974</v>
      </c>
      <c r="N139" s="333" t="s">
        <v>975</v>
      </c>
      <c r="O139" s="338" t="s">
        <v>978</v>
      </c>
      <c r="P139" s="503"/>
      <c r="Q139" s="329" t="s">
        <v>1302</v>
      </c>
    </row>
    <row r="140" spans="1:17" ht="16.5" customHeight="1">
      <c r="A140" s="323">
        <v>136</v>
      </c>
      <c r="B140" s="324" t="s">
        <v>1526</v>
      </c>
      <c r="C140" s="325" t="s">
        <v>1121</v>
      </c>
      <c r="D140" s="326">
        <v>40183</v>
      </c>
      <c r="E140" s="336" t="s">
        <v>496</v>
      </c>
      <c r="F140" s="328">
        <v>0</v>
      </c>
      <c r="G140" s="328">
        <v>0</v>
      </c>
      <c r="H140" s="337" t="s">
        <v>202</v>
      </c>
      <c r="I140" s="329" t="s">
        <v>988</v>
      </c>
      <c r="J140" s="330"/>
      <c r="K140" s="331">
        <v>350</v>
      </c>
      <c r="L140" s="332"/>
      <c r="M140" s="335" t="s">
        <v>974</v>
      </c>
      <c r="N140" s="333" t="s">
        <v>975</v>
      </c>
      <c r="O140" s="338" t="s">
        <v>978</v>
      </c>
      <c r="P140" s="503"/>
      <c r="Q140" s="329" t="s">
        <v>1302</v>
      </c>
    </row>
    <row r="141" spans="1:17" ht="16.5" customHeight="1">
      <c r="A141" s="323">
        <v>137</v>
      </c>
      <c r="B141" s="324" t="s">
        <v>1526</v>
      </c>
      <c r="C141" s="325" t="s">
        <v>1122</v>
      </c>
      <c r="D141" s="326">
        <v>40231</v>
      </c>
      <c r="E141" s="336" t="s">
        <v>497</v>
      </c>
      <c r="F141" s="328">
        <v>0</v>
      </c>
      <c r="G141" s="328">
        <v>0</v>
      </c>
      <c r="H141" s="337" t="s">
        <v>202</v>
      </c>
      <c r="I141" s="329" t="s">
        <v>977</v>
      </c>
      <c r="J141" s="330"/>
      <c r="K141" s="339">
        <v>119.6</v>
      </c>
      <c r="L141" s="332"/>
      <c r="M141" s="335" t="s">
        <v>974</v>
      </c>
      <c r="N141" s="333" t="s">
        <v>975</v>
      </c>
      <c r="O141" s="338" t="s">
        <v>978</v>
      </c>
      <c r="P141" s="503"/>
      <c r="Q141" s="329" t="s">
        <v>1302</v>
      </c>
    </row>
    <row r="142" spans="1:17" ht="16.5" customHeight="1">
      <c r="A142" s="323">
        <v>138</v>
      </c>
      <c r="B142" s="324" t="s">
        <v>1332</v>
      </c>
      <c r="C142" s="325" t="s">
        <v>498</v>
      </c>
      <c r="D142" s="326">
        <v>38384</v>
      </c>
      <c r="E142" s="327" t="s">
        <v>274</v>
      </c>
      <c r="F142" s="328">
        <v>0</v>
      </c>
      <c r="G142" s="328">
        <v>0</v>
      </c>
      <c r="H142" s="324" t="s">
        <v>569</v>
      </c>
      <c r="I142" s="329" t="s">
        <v>988</v>
      </c>
      <c r="J142" s="330" t="str">
        <f aca="true" t="shared" si="7" ref="J142:J160">IF(H142="自己水源","","（ ")</f>
        <v>（ </v>
      </c>
      <c r="K142" s="331">
        <v>240</v>
      </c>
      <c r="L142" s="332" t="str">
        <f aca="true" t="shared" si="8" ref="L142:L160">IF(H142="自己水源","　","） ")</f>
        <v>） </v>
      </c>
      <c r="M142" s="335" t="s">
        <v>1081</v>
      </c>
      <c r="N142" s="333" t="s">
        <v>975</v>
      </c>
      <c r="O142" s="334" t="s">
        <v>978</v>
      </c>
      <c r="P142" s="503">
        <v>2</v>
      </c>
      <c r="Q142" s="329" t="s">
        <v>1302</v>
      </c>
    </row>
    <row r="143" spans="1:17" ht="16.5" customHeight="1">
      <c r="A143" s="323">
        <v>139</v>
      </c>
      <c r="B143" s="324" t="s">
        <v>1332</v>
      </c>
      <c r="C143" s="325" t="s">
        <v>207</v>
      </c>
      <c r="D143" s="326">
        <v>39734</v>
      </c>
      <c r="E143" s="327" t="s">
        <v>275</v>
      </c>
      <c r="F143" s="328">
        <v>0</v>
      </c>
      <c r="G143" s="328">
        <v>0</v>
      </c>
      <c r="H143" s="324" t="s">
        <v>569</v>
      </c>
      <c r="I143" s="329" t="s">
        <v>988</v>
      </c>
      <c r="J143" s="330" t="str">
        <f t="shared" si="7"/>
        <v>（ </v>
      </c>
      <c r="K143" s="331">
        <v>20</v>
      </c>
      <c r="L143" s="332" t="str">
        <f t="shared" si="8"/>
        <v>） </v>
      </c>
      <c r="M143" s="335" t="s">
        <v>1081</v>
      </c>
      <c r="N143" s="333" t="s">
        <v>975</v>
      </c>
      <c r="O143" s="334" t="s">
        <v>978</v>
      </c>
      <c r="P143" s="503">
        <v>3</v>
      </c>
      <c r="Q143" s="329" t="s">
        <v>1302</v>
      </c>
    </row>
    <row r="144" spans="1:17" ht="16.5" customHeight="1">
      <c r="A144" s="323">
        <v>140</v>
      </c>
      <c r="B144" s="324" t="s">
        <v>1332</v>
      </c>
      <c r="C144" s="325" t="s">
        <v>499</v>
      </c>
      <c r="D144" s="326">
        <v>40148</v>
      </c>
      <c r="E144" s="336" t="s">
        <v>1123</v>
      </c>
      <c r="F144" s="328">
        <v>0</v>
      </c>
      <c r="G144" s="328">
        <v>0</v>
      </c>
      <c r="H144" s="337" t="s">
        <v>203</v>
      </c>
      <c r="I144" s="329" t="s">
        <v>988</v>
      </c>
      <c r="J144" s="330" t="str">
        <f t="shared" si="7"/>
        <v>（ </v>
      </c>
      <c r="K144" s="331">
        <v>104</v>
      </c>
      <c r="L144" s="332" t="str">
        <f t="shared" si="8"/>
        <v>） </v>
      </c>
      <c r="M144" s="335" t="s">
        <v>1081</v>
      </c>
      <c r="N144" s="333" t="s">
        <v>975</v>
      </c>
      <c r="O144" s="334" t="s">
        <v>978</v>
      </c>
      <c r="P144" s="503">
        <v>2</v>
      </c>
      <c r="Q144" s="329" t="s">
        <v>1302</v>
      </c>
    </row>
    <row r="145" spans="1:17" ht="16.5" customHeight="1">
      <c r="A145" s="323">
        <v>141</v>
      </c>
      <c r="B145" s="324" t="s">
        <v>334</v>
      </c>
      <c r="C145" s="325" t="s">
        <v>208</v>
      </c>
      <c r="D145" s="326">
        <v>23255</v>
      </c>
      <c r="E145" s="327" t="s">
        <v>1333</v>
      </c>
      <c r="F145" s="328">
        <v>19111</v>
      </c>
      <c r="G145" s="328">
        <v>4405</v>
      </c>
      <c r="H145" s="324" t="s">
        <v>972</v>
      </c>
      <c r="I145" s="329" t="s">
        <v>973</v>
      </c>
      <c r="J145" s="330" t="str">
        <f t="shared" si="7"/>
        <v>（ </v>
      </c>
      <c r="K145" s="331">
        <v>3440</v>
      </c>
      <c r="L145" s="332" t="str">
        <f t="shared" si="8"/>
        <v>） </v>
      </c>
      <c r="M145" s="335" t="s">
        <v>974</v>
      </c>
      <c r="N145" s="333" t="s">
        <v>975</v>
      </c>
      <c r="O145" s="334" t="s">
        <v>978</v>
      </c>
      <c r="P145" s="503">
        <v>1</v>
      </c>
      <c r="Q145" s="329" t="s">
        <v>1302</v>
      </c>
    </row>
    <row r="146" spans="1:17" ht="16.5" customHeight="1">
      <c r="A146" s="323">
        <v>142</v>
      </c>
      <c r="B146" s="324" t="s">
        <v>334</v>
      </c>
      <c r="C146" s="325" t="s">
        <v>209</v>
      </c>
      <c r="D146" s="326">
        <v>28946</v>
      </c>
      <c r="E146" s="327" t="s">
        <v>276</v>
      </c>
      <c r="F146" s="328">
        <v>9480</v>
      </c>
      <c r="G146" s="328">
        <v>8911</v>
      </c>
      <c r="H146" s="324" t="s">
        <v>972</v>
      </c>
      <c r="I146" s="329" t="s">
        <v>973</v>
      </c>
      <c r="J146" s="330" t="str">
        <f t="shared" si="7"/>
        <v>（ </v>
      </c>
      <c r="K146" s="331">
        <v>3087</v>
      </c>
      <c r="L146" s="332" t="str">
        <f t="shared" si="8"/>
        <v>） </v>
      </c>
      <c r="M146" s="335" t="s">
        <v>974</v>
      </c>
      <c r="N146" s="333" t="s">
        <v>975</v>
      </c>
      <c r="O146" s="334" t="s">
        <v>978</v>
      </c>
      <c r="P146" s="503">
        <v>1</v>
      </c>
      <c r="Q146" s="329" t="s">
        <v>1302</v>
      </c>
    </row>
    <row r="147" spans="1:17" ht="16.5" customHeight="1">
      <c r="A147" s="323">
        <v>143</v>
      </c>
      <c r="B147" s="324" t="s">
        <v>334</v>
      </c>
      <c r="C147" s="325" t="s">
        <v>210</v>
      </c>
      <c r="D147" s="326">
        <v>29281</v>
      </c>
      <c r="E147" s="327" t="s">
        <v>277</v>
      </c>
      <c r="F147" s="328">
        <v>3555</v>
      </c>
      <c r="G147" s="328">
        <v>3555</v>
      </c>
      <c r="H147" s="324" t="s">
        <v>972</v>
      </c>
      <c r="I147" s="329" t="s">
        <v>973</v>
      </c>
      <c r="J147" s="330" t="str">
        <f t="shared" si="7"/>
        <v>（ </v>
      </c>
      <c r="K147" s="331">
        <v>1167</v>
      </c>
      <c r="L147" s="332" t="str">
        <f t="shared" si="8"/>
        <v>） </v>
      </c>
      <c r="M147" s="335" t="s">
        <v>974</v>
      </c>
      <c r="N147" s="333" t="s">
        <v>975</v>
      </c>
      <c r="O147" s="334" t="s">
        <v>978</v>
      </c>
      <c r="P147" s="503">
        <v>1</v>
      </c>
      <c r="Q147" s="329" t="s">
        <v>1302</v>
      </c>
    </row>
    <row r="148" spans="1:17" ht="16.5" customHeight="1">
      <c r="A148" s="323">
        <v>144</v>
      </c>
      <c r="B148" s="324" t="s">
        <v>334</v>
      </c>
      <c r="C148" s="325" t="s">
        <v>1334</v>
      </c>
      <c r="D148" s="326">
        <v>29281</v>
      </c>
      <c r="E148" s="327" t="s">
        <v>278</v>
      </c>
      <c r="F148" s="328">
        <v>2766</v>
      </c>
      <c r="G148" s="328">
        <v>1698</v>
      </c>
      <c r="H148" s="324" t="s">
        <v>972</v>
      </c>
      <c r="I148" s="329" t="s">
        <v>973</v>
      </c>
      <c r="J148" s="330" t="str">
        <f t="shared" si="7"/>
        <v>（ </v>
      </c>
      <c r="K148" s="331">
        <v>829</v>
      </c>
      <c r="L148" s="332" t="str">
        <f t="shared" si="8"/>
        <v>） </v>
      </c>
      <c r="M148" s="335" t="s">
        <v>974</v>
      </c>
      <c r="N148" s="333" t="s">
        <v>975</v>
      </c>
      <c r="O148" s="334" t="s">
        <v>978</v>
      </c>
      <c r="P148" s="503">
        <v>1</v>
      </c>
      <c r="Q148" s="329" t="s">
        <v>1302</v>
      </c>
    </row>
    <row r="149" spans="1:17" ht="16.5" customHeight="1">
      <c r="A149" s="323">
        <v>145</v>
      </c>
      <c r="B149" s="324" t="s">
        <v>334</v>
      </c>
      <c r="C149" s="325" t="s">
        <v>1335</v>
      </c>
      <c r="D149" s="326">
        <v>30317</v>
      </c>
      <c r="E149" s="327" t="s">
        <v>279</v>
      </c>
      <c r="F149" s="328">
        <v>2992</v>
      </c>
      <c r="G149" s="328">
        <v>2156</v>
      </c>
      <c r="H149" s="324" t="s">
        <v>972</v>
      </c>
      <c r="I149" s="329" t="s">
        <v>973</v>
      </c>
      <c r="J149" s="330" t="str">
        <f t="shared" si="7"/>
        <v>（ </v>
      </c>
      <c r="K149" s="331">
        <v>897</v>
      </c>
      <c r="L149" s="332" t="str">
        <f t="shared" si="8"/>
        <v>） </v>
      </c>
      <c r="M149" s="335" t="s">
        <v>974</v>
      </c>
      <c r="N149" s="333" t="s">
        <v>975</v>
      </c>
      <c r="O149" s="334" t="s">
        <v>978</v>
      </c>
      <c r="P149" s="503">
        <v>1</v>
      </c>
      <c r="Q149" s="329" t="s">
        <v>1302</v>
      </c>
    </row>
    <row r="150" spans="1:17" ht="16.5" customHeight="1">
      <c r="A150" s="323">
        <v>146</v>
      </c>
      <c r="B150" s="324" t="s">
        <v>334</v>
      </c>
      <c r="C150" s="325" t="s">
        <v>211</v>
      </c>
      <c r="D150" s="326">
        <v>31017</v>
      </c>
      <c r="E150" s="327" t="s">
        <v>277</v>
      </c>
      <c r="F150" s="328">
        <v>3037</v>
      </c>
      <c r="G150" s="328">
        <v>2778</v>
      </c>
      <c r="H150" s="324" t="s">
        <v>972</v>
      </c>
      <c r="I150" s="329" t="s">
        <v>973</v>
      </c>
      <c r="J150" s="330" t="str">
        <f t="shared" si="7"/>
        <v>（ </v>
      </c>
      <c r="K150" s="331">
        <v>911</v>
      </c>
      <c r="L150" s="332" t="str">
        <f t="shared" si="8"/>
        <v>） </v>
      </c>
      <c r="M150" s="335" t="s">
        <v>974</v>
      </c>
      <c r="N150" s="333" t="s">
        <v>975</v>
      </c>
      <c r="O150" s="334" t="s">
        <v>978</v>
      </c>
      <c r="P150" s="503">
        <v>1</v>
      </c>
      <c r="Q150" s="329" t="s">
        <v>1302</v>
      </c>
    </row>
    <row r="151" spans="1:17" ht="16.5" customHeight="1">
      <c r="A151" s="323">
        <v>147</v>
      </c>
      <c r="B151" s="324" t="s">
        <v>334</v>
      </c>
      <c r="C151" s="325" t="s">
        <v>212</v>
      </c>
      <c r="D151" s="326">
        <v>31168</v>
      </c>
      <c r="E151" s="327" t="s">
        <v>280</v>
      </c>
      <c r="F151" s="328">
        <v>3436</v>
      </c>
      <c r="G151" s="328">
        <v>3437</v>
      </c>
      <c r="H151" s="324" t="s">
        <v>972</v>
      </c>
      <c r="I151" s="329" t="s">
        <v>973</v>
      </c>
      <c r="J151" s="330" t="str">
        <f t="shared" si="7"/>
        <v>（ </v>
      </c>
      <c r="K151" s="331">
        <v>1030</v>
      </c>
      <c r="L151" s="332" t="str">
        <f t="shared" si="8"/>
        <v>） </v>
      </c>
      <c r="M151" s="335" t="s">
        <v>974</v>
      </c>
      <c r="N151" s="333" t="s">
        <v>975</v>
      </c>
      <c r="O151" s="334" t="s">
        <v>978</v>
      </c>
      <c r="P151" s="503">
        <v>1</v>
      </c>
      <c r="Q151" s="329" t="s">
        <v>1302</v>
      </c>
    </row>
    <row r="152" spans="1:17" ht="16.5" customHeight="1">
      <c r="A152" s="323">
        <v>148</v>
      </c>
      <c r="B152" s="324" t="s">
        <v>334</v>
      </c>
      <c r="C152" s="325" t="s">
        <v>213</v>
      </c>
      <c r="D152" s="326">
        <v>30498</v>
      </c>
      <c r="E152" s="327" t="s">
        <v>278</v>
      </c>
      <c r="F152" s="328">
        <v>3943</v>
      </c>
      <c r="G152" s="328">
        <v>3141</v>
      </c>
      <c r="H152" s="324" t="s">
        <v>972</v>
      </c>
      <c r="I152" s="329" t="s">
        <v>973</v>
      </c>
      <c r="J152" s="330" t="str">
        <f t="shared" si="7"/>
        <v>（ </v>
      </c>
      <c r="K152" s="331">
        <v>1182</v>
      </c>
      <c r="L152" s="332" t="str">
        <f t="shared" si="8"/>
        <v>） </v>
      </c>
      <c r="M152" s="335" t="s">
        <v>974</v>
      </c>
      <c r="N152" s="333" t="s">
        <v>975</v>
      </c>
      <c r="O152" s="334" t="s">
        <v>978</v>
      </c>
      <c r="P152" s="503">
        <v>1</v>
      </c>
      <c r="Q152" s="329" t="s">
        <v>1302</v>
      </c>
    </row>
    <row r="153" spans="1:17" ht="16.5" customHeight="1">
      <c r="A153" s="323">
        <v>149</v>
      </c>
      <c r="B153" s="324" t="s">
        <v>334</v>
      </c>
      <c r="C153" s="325" t="s">
        <v>1301</v>
      </c>
      <c r="D153" s="326">
        <v>30834</v>
      </c>
      <c r="E153" s="327" t="s">
        <v>281</v>
      </c>
      <c r="F153" s="328">
        <v>180</v>
      </c>
      <c r="G153" s="328">
        <v>0</v>
      </c>
      <c r="H153" s="324" t="s">
        <v>569</v>
      </c>
      <c r="I153" s="329" t="s">
        <v>977</v>
      </c>
      <c r="J153" s="330" t="str">
        <f t="shared" si="7"/>
        <v>（ </v>
      </c>
      <c r="K153" s="331">
        <v>610</v>
      </c>
      <c r="L153" s="332" t="str">
        <f t="shared" si="8"/>
        <v>） </v>
      </c>
      <c r="M153" s="335" t="s">
        <v>974</v>
      </c>
      <c r="N153" s="333" t="s">
        <v>975</v>
      </c>
      <c r="O153" s="334" t="s">
        <v>978</v>
      </c>
      <c r="P153" s="503">
        <v>2</v>
      </c>
      <c r="Q153" s="329" t="s">
        <v>1302</v>
      </c>
    </row>
    <row r="154" spans="1:17" ht="16.5" customHeight="1">
      <c r="A154" s="323">
        <v>150</v>
      </c>
      <c r="B154" s="324" t="s">
        <v>334</v>
      </c>
      <c r="C154" s="325" t="s">
        <v>214</v>
      </c>
      <c r="D154" s="326"/>
      <c r="E154" s="327" t="s">
        <v>1346</v>
      </c>
      <c r="F154" s="328">
        <v>6</v>
      </c>
      <c r="G154" s="328">
        <v>0</v>
      </c>
      <c r="H154" s="324" t="s">
        <v>972</v>
      </c>
      <c r="I154" s="329" t="s">
        <v>973</v>
      </c>
      <c r="J154" s="330" t="str">
        <f t="shared" si="7"/>
        <v>（ </v>
      </c>
      <c r="K154" s="331">
        <v>195</v>
      </c>
      <c r="L154" s="332" t="str">
        <f t="shared" si="8"/>
        <v>） </v>
      </c>
      <c r="M154" s="335" t="s">
        <v>974</v>
      </c>
      <c r="N154" s="333" t="s">
        <v>975</v>
      </c>
      <c r="O154" s="334" t="s">
        <v>978</v>
      </c>
      <c r="P154" s="503">
        <v>1</v>
      </c>
      <c r="Q154" s="329" t="s">
        <v>1302</v>
      </c>
    </row>
    <row r="155" spans="1:17" ht="16.5" customHeight="1">
      <c r="A155" s="323">
        <v>151</v>
      </c>
      <c r="B155" s="324" t="s">
        <v>334</v>
      </c>
      <c r="C155" s="325" t="s">
        <v>287</v>
      </c>
      <c r="D155" s="326">
        <v>38108</v>
      </c>
      <c r="E155" s="327" t="s">
        <v>282</v>
      </c>
      <c r="F155" s="328">
        <v>188</v>
      </c>
      <c r="G155" s="328">
        <v>98</v>
      </c>
      <c r="H155" s="324" t="s">
        <v>202</v>
      </c>
      <c r="I155" s="329" t="s">
        <v>988</v>
      </c>
      <c r="J155" s="330">
        <f t="shared" si="7"/>
      </c>
      <c r="K155" s="331">
        <v>50</v>
      </c>
      <c r="L155" s="332" t="str">
        <f t="shared" si="8"/>
        <v>　</v>
      </c>
      <c r="M155" s="335" t="s">
        <v>974</v>
      </c>
      <c r="N155" s="333" t="s">
        <v>975</v>
      </c>
      <c r="O155" s="334" t="s">
        <v>978</v>
      </c>
      <c r="P155" s="503">
        <v>1</v>
      </c>
      <c r="Q155" s="329" t="s">
        <v>1302</v>
      </c>
    </row>
    <row r="156" spans="1:17" ht="16.5" customHeight="1">
      <c r="A156" s="323">
        <v>152</v>
      </c>
      <c r="B156" s="324" t="s">
        <v>334</v>
      </c>
      <c r="C156" s="325" t="s">
        <v>215</v>
      </c>
      <c r="D156" s="326">
        <v>39588</v>
      </c>
      <c r="E156" s="327" t="s">
        <v>283</v>
      </c>
      <c r="F156" s="328">
        <v>0</v>
      </c>
      <c r="G156" s="328">
        <v>0</v>
      </c>
      <c r="H156" s="324" t="s">
        <v>569</v>
      </c>
      <c r="I156" s="329" t="s">
        <v>988</v>
      </c>
      <c r="J156" s="330" t="str">
        <f t="shared" si="7"/>
        <v>（ </v>
      </c>
      <c r="K156" s="331">
        <v>272</v>
      </c>
      <c r="L156" s="332" t="str">
        <f t="shared" si="8"/>
        <v>） </v>
      </c>
      <c r="M156" s="335" t="s">
        <v>974</v>
      </c>
      <c r="N156" s="333" t="s">
        <v>975</v>
      </c>
      <c r="O156" s="334" t="s">
        <v>978</v>
      </c>
      <c r="P156" s="503">
        <v>1</v>
      </c>
      <c r="Q156" s="329" t="s">
        <v>1302</v>
      </c>
    </row>
    <row r="157" spans="1:17" ht="16.5" customHeight="1">
      <c r="A157" s="323">
        <v>153</v>
      </c>
      <c r="B157" s="324" t="s">
        <v>334</v>
      </c>
      <c r="C157" s="325" t="s">
        <v>216</v>
      </c>
      <c r="D157" s="326">
        <v>39583</v>
      </c>
      <c r="E157" s="327" t="s">
        <v>284</v>
      </c>
      <c r="F157" s="328">
        <v>0</v>
      </c>
      <c r="G157" s="328">
        <v>0</v>
      </c>
      <c r="H157" s="324" t="s">
        <v>569</v>
      </c>
      <c r="I157" s="329" t="s">
        <v>988</v>
      </c>
      <c r="J157" s="330" t="str">
        <f t="shared" si="7"/>
        <v>（ </v>
      </c>
      <c r="K157" s="331">
        <v>420</v>
      </c>
      <c r="L157" s="332" t="str">
        <f t="shared" si="8"/>
        <v>） </v>
      </c>
      <c r="M157" s="335" t="s">
        <v>974</v>
      </c>
      <c r="N157" s="333" t="s">
        <v>975</v>
      </c>
      <c r="O157" s="334" t="s">
        <v>978</v>
      </c>
      <c r="P157" s="503">
        <v>1</v>
      </c>
      <c r="Q157" s="329" t="s">
        <v>1302</v>
      </c>
    </row>
    <row r="158" spans="1:17" ht="16.5" customHeight="1">
      <c r="A158" s="323">
        <v>154</v>
      </c>
      <c r="B158" s="324" t="s">
        <v>334</v>
      </c>
      <c r="C158" s="325" t="s">
        <v>1124</v>
      </c>
      <c r="D158" s="326">
        <v>39949</v>
      </c>
      <c r="E158" s="327" t="s">
        <v>1125</v>
      </c>
      <c r="F158" s="328">
        <v>512</v>
      </c>
      <c r="G158" s="328">
        <v>260</v>
      </c>
      <c r="H158" s="324" t="s">
        <v>569</v>
      </c>
      <c r="I158" s="329" t="s">
        <v>988</v>
      </c>
      <c r="J158" s="330" t="str">
        <f t="shared" si="7"/>
        <v>（ </v>
      </c>
      <c r="K158" s="331">
        <v>126</v>
      </c>
      <c r="L158" s="332" t="str">
        <f t="shared" si="8"/>
        <v>） </v>
      </c>
      <c r="M158" s="335" t="s">
        <v>974</v>
      </c>
      <c r="N158" s="333" t="s">
        <v>500</v>
      </c>
      <c r="O158" s="334" t="s">
        <v>978</v>
      </c>
      <c r="P158" s="503">
        <v>1</v>
      </c>
      <c r="Q158" s="329" t="s">
        <v>1302</v>
      </c>
    </row>
    <row r="159" spans="1:17" ht="15.75" customHeight="1">
      <c r="A159" s="323">
        <v>155</v>
      </c>
      <c r="B159" s="324" t="s">
        <v>334</v>
      </c>
      <c r="C159" s="325" t="s">
        <v>217</v>
      </c>
      <c r="D159" s="326"/>
      <c r="E159" s="327" t="s">
        <v>285</v>
      </c>
      <c r="F159" s="328">
        <v>0</v>
      </c>
      <c r="G159" s="328"/>
      <c r="H159" s="324" t="s">
        <v>569</v>
      </c>
      <c r="I159" s="329" t="s">
        <v>988</v>
      </c>
      <c r="J159" s="330" t="str">
        <f t="shared" si="7"/>
        <v>（ </v>
      </c>
      <c r="K159" s="331">
        <v>330</v>
      </c>
      <c r="L159" s="332" t="str">
        <f t="shared" si="8"/>
        <v>） </v>
      </c>
      <c r="M159" s="335" t="s">
        <v>1081</v>
      </c>
      <c r="N159" s="333"/>
      <c r="O159" s="334"/>
      <c r="P159" s="503"/>
      <c r="Q159" s="329"/>
    </row>
    <row r="160" spans="1:17" ht="15.75" customHeight="1" thickBot="1">
      <c r="A160" s="323">
        <v>156</v>
      </c>
      <c r="B160" s="324" t="s">
        <v>334</v>
      </c>
      <c r="C160" s="325" t="s">
        <v>218</v>
      </c>
      <c r="D160" s="326"/>
      <c r="E160" s="327" t="s">
        <v>1346</v>
      </c>
      <c r="F160" s="328">
        <v>364</v>
      </c>
      <c r="G160" s="328"/>
      <c r="H160" s="324" t="s">
        <v>972</v>
      </c>
      <c r="I160" s="329" t="s">
        <v>973</v>
      </c>
      <c r="J160" s="330" t="str">
        <f t="shared" si="7"/>
        <v>（ </v>
      </c>
      <c r="K160" s="331">
        <v>189</v>
      </c>
      <c r="L160" s="332" t="str">
        <f t="shared" si="8"/>
        <v>） </v>
      </c>
      <c r="M160" s="335" t="s">
        <v>974</v>
      </c>
      <c r="N160" s="333"/>
      <c r="O160" s="334"/>
      <c r="P160" s="503"/>
      <c r="Q160" s="329"/>
    </row>
    <row r="161" spans="1:17" ht="15.75" customHeight="1" thickTop="1">
      <c r="A161" s="340"/>
      <c r="B161" s="341" t="s">
        <v>1703</v>
      </c>
      <c r="C161" s="342"/>
      <c r="D161" s="343"/>
      <c r="E161" s="340"/>
      <c r="F161" s="344">
        <f>SUM(F5:F160)</f>
        <v>288181</v>
      </c>
      <c r="G161" s="344">
        <f>SUM(G5:G160)</f>
        <v>94292</v>
      </c>
      <c r="H161" s="341"/>
      <c r="I161" s="341"/>
      <c r="J161" s="345"/>
      <c r="K161" s="346">
        <f>SUM(K5:K160)</f>
        <v>178273.6</v>
      </c>
      <c r="L161" s="347"/>
      <c r="M161" s="341"/>
      <c r="N161" s="341"/>
      <c r="O161" s="341"/>
      <c r="P161" s="504">
        <f>SUM(P5:P160)</f>
        <v>311</v>
      </c>
      <c r="Q161" s="341"/>
    </row>
    <row r="162" spans="1:3" ht="15.75" customHeight="1">
      <c r="A162" s="348"/>
      <c r="B162" s="348"/>
      <c r="C162" s="498" t="s">
        <v>523</v>
      </c>
    </row>
    <row r="163" spans="3:5" ht="15.75" customHeight="1">
      <c r="C163" s="498" t="s">
        <v>501</v>
      </c>
      <c r="E163" s="500" t="s">
        <v>1126</v>
      </c>
    </row>
  </sheetData>
  <mergeCells count="4">
    <mergeCell ref="Q2:Q4"/>
    <mergeCell ref="I2:I4"/>
    <mergeCell ref="J2:L4"/>
    <mergeCell ref="O2:O4"/>
  </mergeCells>
  <dataValidations count="2">
    <dataValidation allowBlank="1" showErrorMessage="1" sqref="N140:O160 O135:O139 O130 O125:O128 A5:C160 P125:P161 N125:N139 N5:P124 K5:K160 F5:I160"/>
    <dataValidation allowBlank="1" showInputMessage="1" showErrorMessage="1" promptTitle="水質検査機関名称" prompt="水質検査を実施した機関名称を入力" imeMode="hiragana" sqref="O131:O134 O129"/>
  </dataValidations>
  <printOptions horizontalCentered="1"/>
  <pageMargins left="0.5905511811023623" right="0.5905511811023623" top="0.5905511811023623" bottom="0.5905511811023623" header="0.5118110236220472" footer="0.5118110236220472"/>
  <pageSetup fitToHeight="4" horizontalDpi="600" verticalDpi="600" orientation="landscape" paperSize="9" scale="70" r:id="rId1"/>
  <headerFooter alignWithMargins="0">
    <oddFooter>&amp;C- &amp;P+22 -</oddFooter>
  </headerFooter>
  <rowBreaks count="3" manualBreakCount="3">
    <brk id="44" max="255" man="1"/>
    <brk id="79" max="255" man="1"/>
    <brk id="12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Zeros="0" view="pageBreakPreview" zoomScale="60" zoomScaleNormal="75" workbookViewId="0" topLeftCell="A1">
      <pane xSplit="2" ySplit="4" topLeftCell="C5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F23" sqref="F23"/>
    </sheetView>
  </sheetViews>
  <sheetFormatPr defaultColWidth="9.00390625" defaultRowHeight="13.5"/>
  <cols>
    <col min="1" max="1" width="13.75390625" style="192" customWidth="1"/>
    <col min="2" max="2" width="20.875" style="192" customWidth="1"/>
    <col min="3" max="3" width="13.375" style="195" customWidth="1"/>
    <col min="4" max="4" width="13.375" style="192" customWidth="1"/>
    <col min="5" max="5" width="13.375" style="195" customWidth="1"/>
    <col min="6" max="6" width="25.75390625" style="195" customWidth="1"/>
    <col min="7" max="7" width="27.375" style="195" customWidth="1"/>
    <col min="8" max="9" width="19.625" style="195" customWidth="1"/>
    <col min="10" max="10" width="15.00390625" style="195" customWidth="1"/>
    <col min="11" max="16384" width="8.625" style="195" customWidth="1"/>
  </cols>
  <sheetData>
    <row r="1" spans="1:10" ht="17.25">
      <c r="A1" s="191" t="s">
        <v>1348</v>
      </c>
      <c r="C1" s="193"/>
      <c r="D1" s="194" t="s">
        <v>1093</v>
      </c>
      <c r="E1" s="193" t="s">
        <v>1093</v>
      </c>
      <c r="F1" s="193"/>
      <c r="G1" s="193"/>
      <c r="H1" s="193"/>
      <c r="I1" s="193"/>
      <c r="J1" s="193"/>
    </row>
    <row r="2" spans="1:10" ht="17.25">
      <c r="A2" s="196" t="s">
        <v>1094</v>
      </c>
      <c r="B2" s="197" t="s">
        <v>1095</v>
      </c>
      <c r="C2" s="198"/>
      <c r="D2" s="199" t="s">
        <v>1349</v>
      </c>
      <c r="E2" s="200"/>
      <c r="F2" s="201" t="s">
        <v>1350</v>
      </c>
      <c r="G2" s="201" t="s">
        <v>1096</v>
      </c>
      <c r="H2" s="717" t="s">
        <v>1097</v>
      </c>
      <c r="I2" s="718"/>
      <c r="J2" s="202"/>
    </row>
    <row r="3" spans="1:10" ht="17.25">
      <c r="A3" s="203" t="s">
        <v>1560</v>
      </c>
      <c r="B3" s="204" t="s">
        <v>1351</v>
      </c>
      <c r="C3" s="719" t="s">
        <v>1352</v>
      </c>
      <c r="D3" s="719" t="s">
        <v>1353</v>
      </c>
      <c r="E3" s="719" t="s">
        <v>1354</v>
      </c>
      <c r="F3" s="205" t="s">
        <v>1355</v>
      </c>
      <c r="G3" s="205" t="s">
        <v>1098</v>
      </c>
      <c r="H3" s="719" t="s">
        <v>1347</v>
      </c>
      <c r="I3" s="719" t="s">
        <v>1480</v>
      </c>
      <c r="J3" s="206" t="s">
        <v>1099</v>
      </c>
    </row>
    <row r="4" spans="1:10" ht="17.25">
      <c r="A4" s="207" t="s">
        <v>1100</v>
      </c>
      <c r="B4" s="208" t="s">
        <v>1100</v>
      </c>
      <c r="C4" s="716"/>
      <c r="D4" s="716"/>
      <c r="E4" s="716"/>
      <c r="F4" s="209" t="s">
        <v>1101</v>
      </c>
      <c r="G4" s="209" t="s">
        <v>1101</v>
      </c>
      <c r="H4" s="716"/>
      <c r="I4" s="716"/>
      <c r="J4" s="210"/>
    </row>
    <row r="5" spans="1:10" ht="30" customHeight="1">
      <c r="A5" s="211" t="s">
        <v>1711</v>
      </c>
      <c r="B5" s="211" t="s">
        <v>1712</v>
      </c>
      <c r="C5" s="212"/>
      <c r="D5" s="212"/>
      <c r="E5" s="212">
        <v>0</v>
      </c>
      <c r="F5" s="212"/>
      <c r="G5" s="212"/>
      <c r="H5" s="212"/>
      <c r="I5" s="212"/>
      <c r="J5" s="151"/>
    </row>
    <row r="6" spans="1:10" ht="30" customHeight="1">
      <c r="A6" s="715" t="s">
        <v>1596</v>
      </c>
      <c r="B6" s="211" t="s">
        <v>1713</v>
      </c>
      <c r="C6" s="213"/>
      <c r="D6" s="213">
        <v>6</v>
      </c>
      <c r="E6" s="212">
        <f>C6+D6</f>
        <v>6</v>
      </c>
      <c r="F6" s="214">
        <v>1372</v>
      </c>
      <c r="G6" s="214">
        <v>125</v>
      </c>
      <c r="H6" s="214">
        <v>339</v>
      </c>
      <c r="I6" s="214">
        <v>587</v>
      </c>
      <c r="J6" s="151"/>
    </row>
    <row r="7" spans="1:10" ht="30" customHeight="1">
      <c r="A7" s="716"/>
      <c r="B7" s="211" t="s">
        <v>1714</v>
      </c>
      <c r="C7" s="213"/>
      <c r="D7" s="213">
        <v>4</v>
      </c>
      <c r="E7" s="212">
        <f aca="true" t="shared" si="0" ref="E7:E21">C7+D7</f>
        <v>4</v>
      </c>
      <c r="F7" s="214">
        <v>1171</v>
      </c>
      <c r="G7" s="214">
        <v>0</v>
      </c>
      <c r="H7" s="214">
        <v>232</v>
      </c>
      <c r="I7" s="214">
        <v>297</v>
      </c>
      <c r="J7" s="151"/>
    </row>
    <row r="8" spans="1:10" ht="30" customHeight="1">
      <c r="A8" s="715" t="s">
        <v>1599</v>
      </c>
      <c r="B8" s="211" t="s">
        <v>1601</v>
      </c>
      <c r="C8" s="213"/>
      <c r="D8" s="213">
        <v>1</v>
      </c>
      <c r="E8" s="212">
        <f t="shared" si="0"/>
        <v>1</v>
      </c>
      <c r="F8" s="214">
        <v>80</v>
      </c>
      <c r="G8" s="214">
        <v>0</v>
      </c>
      <c r="H8" s="214">
        <v>77</v>
      </c>
      <c r="I8" s="214">
        <v>122</v>
      </c>
      <c r="J8" s="151"/>
    </row>
    <row r="9" spans="1:10" ht="30" customHeight="1">
      <c r="A9" s="716"/>
      <c r="B9" s="211" t="s">
        <v>1716</v>
      </c>
      <c r="C9" s="213"/>
      <c r="D9" s="213"/>
      <c r="E9" s="212">
        <f t="shared" si="0"/>
        <v>0</v>
      </c>
      <c r="F9" s="214"/>
      <c r="G9" s="214"/>
      <c r="H9" s="214"/>
      <c r="I9" s="214"/>
      <c r="J9" s="151"/>
    </row>
    <row r="10" spans="1:10" ht="30" customHeight="1">
      <c r="A10" s="211" t="s">
        <v>1602</v>
      </c>
      <c r="B10" s="211" t="s">
        <v>1311</v>
      </c>
      <c r="C10" s="214"/>
      <c r="D10" s="214">
        <v>10</v>
      </c>
      <c r="E10" s="212">
        <f t="shared" si="0"/>
        <v>10</v>
      </c>
      <c r="F10" s="214">
        <v>1934</v>
      </c>
      <c r="G10" s="214">
        <v>21</v>
      </c>
      <c r="H10" s="214">
        <v>600</v>
      </c>
      <c r="I10" s="214">
        <v>845</v>
      </c>
      <c r="J10" s="151"/>
    </row>
    <row r="11" spans="1:10" ht="30" customHeight="1">
      <c r="A11" s="211" t="s">
        <v>1604</v>
      </c>
      <c r="B11" s="211" t="s">
        <v>1604</v>
      </c>
      <c r="C11" s="214">
        <v>2</v>
      </c>
      <c r="D11" s="214">
        <v>1</v>
      </c>
      <c r="E11" s="212">
        <f t="shared" si="0"/>
        <v>3</v>
      </c>
      <c r="F11" s="214">
        <v>461</v>
      </c>
      <c r="G11" s="214">
        <v>34</v>
      </c>
      <c r="H11" s="214">
        <v>160</v>
      </c>
      <c r="I11" s="214">
        <v>246</v>
      </c>
      <c r="J11" s="151"/>
    </row>
    <row r="12" spans="1:10" ht="30" customHeight="1">
      <c r="A12" s="715" t="s">
        <v>1606</v>
      </c>
      <c r="B12" s="211" t="s">
        <v>1717</v>
      </c>
      <c r="C12" s="213">
        <v>1</v>
      </c>
      <c r="D12" s="213">
        <v>3</v>
      </c>
      <c r="E12" s="212">
        <f t="shared" si="0"/>
        <v>4</v>
      </c>
      <c r="F12" s="214">
        <v>707</v>
      </c>
      <c r="G12" s="214">
        <v>29</v>
      </c>
      <c r="H12" s="214">
        <v>152</v>
      </c>
      <c r="I12" s="214">
        <v>204</v>
      </c>
      <c r="J12" s="151"/>
    </row>
    <row r="13" spans="1:10" ht="30" customHeight="1">
      <c r="A13" s="716"/>
      <c r="B13" s="211" t="s">
        <v>1718</v>
      </c>
      <c r="C13" s="213">
        <v>6</v>
      </c>
      <c r="D13" s="213"/>
      <c r="E13" s="212">
        <f t="shared" si="0"/>
        <v>6</v>
      </c>
      <c r="F13" s="214">
        <v>374</v>
      </c>
      <c r="G13" s="214">
        <v>89</v>
      </c>
      <c r="H13" s="214">
        <v>52</v>
      </c>
      <c r="I13" s="214">
        <v>87</v>
      </c>
      <c r="J13" s="151"/>
    </row>
    <row r="14" spans="1:10" ht="30" customHeight="1">
      <c r="A14" s="715" t="s">
        <v>1719</v>
      </c>
      <c r="B14" s="211" t="s">
        <v>1720</v>
      </c>
      <c r="C14" s="213">
        <v>14</v>
      </c>
      <c r="D14" s="213">
        <v>1</v>
      </c>
      <c r="E14" s="212">
        <f t="shared" si="0"/>
        <v>15</v>
      </c>
      <c r="F14" s="214">
        <v>1931</v>
      </c>
      <c r="G14" s="214">
        <v>404</v>
      </c>
      <c r="H14" s="214">
        <v>334</v>
      </c>
      <c r="I14" s="214">
        <v>653</v>
      </c>
      <c r="J14" s="151"/>
    </row>
    <row r="15" spans="1:10" ht="30" customHeight="1">
      <c r="A15" s="716"/>
      <c r="B15" s="211" t="s">
        <v>1312</v>
      </c>
      <c r="C15" s="213">
        <v>3</v>
      </c>
      <c r="D15" s="213">
        <v>1</v>
      </c>
      <c r="E15" s="212">
        <f t="shared" si="0"/>
        <v>4</v>
      </c>
      <c r="F15" s="214">
        <v>560</v>
      </c>
      <c r="G15" s="214">
        <v>103</v>
      </c>
      <c r="H15" s="214">
        <v>74</v>
      </c>
      <c r="I15" s="214">
        <v>134</v>
      </c>
      <c r="J15" s="151"/>
    </row>
    <row r="16" spans="1:10" ht="30" customHeight="1">
      <c r="A16" s="211" t="s">
        <v>288</v>
      </c>
      <c r="B16" s="211" t="s">
        <v>1313</v>
      </c>
      <c r="C16" s="214">
        <v>1</v>
      </c>
      <c r="D16" s="214">
        <v>5</v>
      </c>
      <c r="E16" s="212">
        <f t="shared" si="0"/>
        <v>6</v>
      </c>
      <c r="F16" s="214">
        <v>1106</v>
      </c>
      <c r="G16" s="214">
        <v>43</v>
      </c>
      <c r="H16" s="214">
        <v>83</v>
      </c>
      <c r="I16" s="214">
        <v>487</v>
      </c>
      <c r="J16" s="151"/>
    </row>
    <row r="17" spans="1:10" ht="30" customHeight="1">
      <c r="A17" s="211" t="s">
        <v>289</v>
      </c>
      <c r="B17" s="211" t="s">
        <v>290</v>
      </c>
      <c r="C17" s="214">
        <v>1</v>
      </c>
      <c r="D17" s="214">
        <v>2</v>
      </c>
      <c r="E17" s="212">
        <f t="shared" si="0"/>
        <v>3</v>
      </c>
      <c r="F17" s="214">
        <v>370</v>
      </c>
      <c r="G17" s="214">
        <v>57</v>
      </c>
      <c r="H17" s="214">
        <v>563</v>
      </c>
      <c r="I17" s="214">
        <v>732</v>
      </c>
      <c r="J17" s="151"/>
    </row>
    <row r="18" spans="1:10" ht="30" customHeight="1">
      <c r="A18" s="203" t="s">
        <v>1102</v>
      </c>
      <c r="B18" s="204" t="s">
        <v>291</v>
      </c>
      <c r="C18" s="214"/>
      <c r="D18" s="214">
        <v>23</v>
      </c>
      <c r="E18" s="212">
        <f t="shared" si="0"/>
        <v>23</v>
      </c>
      <c r="F18" s="214">
        <v>7977</v>
      </c>
      <c r="G18" s="214">
        <v>0</v>
      </c>
      <c r="H18" s="214">
        <v>4826</v>
      </c>
      <c r="I18" s="214">
        <v>6114</v>
      </c>
      <c r="J18" s="151"/>
    </row>
    <row r="19" spans="1:10" ht="30" customHeight="1">
      <c r="A19" s="203" t="s">
        <v>1103</v>
      </c>
      <c r="B19" s="215" t="s">
        <v>292</v>
      </c>
      <c r="C19" s="214">
        <v>1</v>
      </c>
      <c r="D19" s="214">
        <v>7</v>
      </c>
      <c r="E19" s="212">
        <f t="shared" si="0"/>
        <v>8</v>
      </c>
      <c r="F19" s="214">
        <v>4324</v>
      </c>
      <c r="G19" s="214">
        <v>50</v>
      </c>
      <c r="H19" s="214">
        <v>2750</v>
      </c>
      <c r="I19" s="214">
        <v>3591</v>
      </c>
      <c r="J19" s="151"/>
    </row>
    <row r="20" spans="1:10" ht="30" customHeight="1">
      <c r="A20" s="203" t="s">
        <v>1104</v>
      </c>
      <c r="B20" s="215" t="s">
        <v>293</v>
      </c>
      <c r="C20" s="278"/>
      <c r="D20" s="278"/>
      <c r="E20" s="212">
        <f t="shared" si="0"/>
        <v>0</v>
      </c>
      <c r="F20" s="278"/>
      <c r="G20" s="278"/>
      <c r="H20" s="278"/>
      <c r="I20" s="278"/>
      <c r="J20" s="216"/>
    </row>
    <row r="21" spans="1:10" ht="30" customHeight="1" thickBot="1">
      <c r="A21" s="217" t="s">
        <v>1105</v>
      </c>
      <c r="B21" s="279" t="s">
        <v>294</v>
      </c>
      <c r="C21" s="280"/>
      <c r="D21" s="280">
        <v>2</v>
      </c>
      <c r="E21" s="282">
        <f t="shared" si="0"/>
        <v>2</v>
      </c>
      <c r="F21" s="280">
        <v>102</v>
      </c>
      <c r="G21" s="280">
        <v>0</v>
      </c>
      <c r="H21" s="280">
        <v>280</v>
      </c>
      <c r="I21" s="280">
        <v>750</v>
      </c>
      <c r="J21" s="281"/>
    </row>
    <row r="22" spans="1:10" ht="30" customHeight="1" thickTop="1">
      <c r="A22" s="218"/>
      <c r="B22" s="207" t="s">
        <v>295</v>
      </c>
      <c r="C22" s="213">
        <f aca="true" t="shared" si="1" ref="C22:J22">SUM(C5:C21)</f>
        <v>29</v>
      </c>
      <c r="D22" s="213">
        <f t="shared" si="1"/>
        <v>66</v>
      </c>
      <c r="E22" s="213">
        <f t="shared" si="1"/>
        <v>95</v>
      </c>
      <c r="F22" s="213">
        <f t="shared" si="1"/>
        <v>22469</v>
      </c>
      <c r="G22" s="213">
        <f t="shared" si="1"/>
        <v>955</v>
      </c>
      <c r="H22" s="213">
        <f t="shared" si="1"/>
        <v>10522</v>
      </c>
      <c r="I22" s="213">
        <f t="shared" si="1"/>
        <v>14849</v>
      </c>
      <c r="J22" s="219">
        <f t="shared" si="1"/>
        <v>0</v>
      </c>
    </row>
  </sheetData>
  <mergeCells count="10">
    <mergeCell ref="H2:I2"/>
    <mergeCell ref="H3:H4"/>
    <mergeCell ref="I3:I4"/>
    <mergeCell ref="C3:C4"/>
    <mergeCell ref="D3:D4"/>
    <mergeCell ref="E3:E4"/>
    <mergeCell ref="A6:A7"/>
    <mergeCell ref="A8:A9"/>
    <mergeCell ref="A12:A13"/>
    <mergeCell ref="A14:A1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70" r:id="rId1"/>
  <headerFooter alignWithMargins="0">
    <oddFooter>&amp;C- 27 -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E23" sqref="E23"/>
    </sheetView>
  </sheetViews>
  <sheetFormatPr defaultColWidth="9.00390625" defaultRowHeight="13.5"/>
  <cols>
    <col min="1" max="1" width="36.00390625" style="0" bestFit="1" customWidth="1"/>
    <col min="2" max="2" width="3.50390625" style="0" bestFit="1" customWidth="1"/>
  </cols>
  <sheetData>
    <row r="1" ht="17.25">
      <c r="A1" s="246" t="s">
        <v>869</v>
      </c>
    </row>
    <row r="3" spans="1:2" ht="13.5">
      <c r="A3" t="s">
        <v>1577</v>
      </c>
      <c r="B3" s="247">
        <v>1</v>
      </c>
    </row>
    <row r="4" spans="1:2" ht="13.5">
      <c r="A4" t="s">
        <v>1578</v>
      </c>
      <c r="B4" s="247">
        <v>3</v>
      </c>
    </row>
    <row r="5" spans="1:2" ht="13.5">
      <c r="A5" t="s">
        <v>1579</v>
      </c>
      <c r="B5" s="247">
        <v>3</v>
      </c>
    </row>
    <row r="6" spans="1:2" ht="13.5">
      <c r="A6" t="s">
        <v>1580</v>
      </c>
      <c r="B6" s="247">
        <v>4</v>
      </c>
    </row>
    <row r="8" ht="13.5">
      <c r="A8" t="s">
        <v>870</v>
      </c>
    </row>
    <row r="9" spans="1:2" ht="13.5">
      <c r="A9" t="s">
        <v>1581</v>
      </c>
      <c r="B9" s="247">
        <v>5</v>
      </c>
    </row>
    <row r="10" spans="1:2" ht="13.5">
      <c r="A10" t="s">
        <v>335</v>
      </c>
      <c r="B10" s="247">
        <v>6</v>
      </c>
    </row>
    <row r="11" spans="1:2" ht="13.5">
      <c r="A11" t="s">
        <v>1428</v>
      </c>
      <c r="B11" s="247">
        <v>7</v>
      </c>
    </row>
    <row r="13" ht="13.5">
      <c r="A13" t="s">
        <v>1704</v>
      </c>
    </row>
    <row r="14" spans="1:2" ht="13.5">
      <c r="A14" t="s">
        <v>1582</v>
      </c>
      <c r="B14" s="247">
        <v>8</v>
      </c>
    </row>
    <row r="15" spans="1:2" ht="13.5">
      <c r="A15" t="s">
        <v>1583</v>
      </c>
      <c r="B15" s="247">
        <v>9</v>
      </c>
    </row>
    <row r="16" spans="1:2" ht="13.5">
      <c r="A16" t="s">
        <v>1584</v>
      </c>
      <c r="B16" s="247">
        <v>11</v>
      </c>
    </row>
    <row r="17" spans="1:2" ht="13.5">
      <c r="A17" t="s">
        <v>1585</v>
      </c>
      <c r="B17" s="247">
        <v>13</v>
      </c>
    </row>
    <row r="18" spans="1:2" ht="13.5">
      <c r="A18" t="s">
        <v>1586</v>
      </c>
      <c r="B18" s="247">
        <v>15</v>
      </c>
    </row>
    <row r="19" spans="1:2" ht="13.5">
      <c r="A19" t="s">
        <v>1587</v>
      </c>
      <c r="B19" s="247">
        <v>16</v>
      </c>
    </row>
    <row r="20" spans="1:2" ht="13.5">
      <c r="A20" t="s">
        <v>1588</v>
      </c>
      <c r="B20" s="247">
        <v>17</v>
      </c>
    </row>
    <row r="21" spans="1:2" ht="13.5">
      <c r="A21" t="s">
        <v>1589</v>
      </c>
      <c r="B21" s="247">
        <v>18</v>
      </c>
    </row>
    <row r="22" spans="1:2" ht="13.5">
      <c r="A22" t="s">
        <v>1590</v>
      </c>
      <c r="B22" s="247">
        <v>22</v>
      </c>
    </row>
    <row r="23" spans="1:2" ht="13.5">
      <c r="A23" t="s">
        <v>1591</v>
      </c>
      <c r="B23" s="247">
        <v>23</v>
      </c>
    </row>
    <row r="24" spans="1:2" ht="13.5">
      <c r="A24" t="s">
        <v>1592</v>
      </c>
      <c r="B24" s="247">
        <v>27</v>
      </c>
    </row>
    <row r="25" spans="1:2" ht="13.5">
      <c r="A25" t="s">
        <v>1593</v>
      </c>
      <c r="B25" s="247">
        <v>28</v>
      </c>
    </row>
    <row r="26" spans="1:2" ht="13.5">
      <c r="A26" t="s">
        <v>1594</v>
      </c>
      <c r="B26" s="247">
        <v>31</v>
      </c>
    </row>
    <row r="27" spans="1:2" ht="13.5">
      <c r="A27" t="s">
        <v>1595</v>
      </c>
      <c r="B27" s="247">
        <v>33</v>
      </c>
    </row>
  </sheetData>
  <hyperlinks>
    <hyperlink ref="B9" location="'5'!A1" display="'5'!A1"/>
    <hyperlink ref="B11" location="'7'!A1" display="'7'!A1"/>
    <hyperlink ref="B14" location="'8'!A1" display="'8'!A1"/>
    <hyperlink ref="B15" location="'9-10'!A1" display="'9-10'!A1"/>
    <hyperlink ref="B16" location="'11-12'!A1" display="'11-12'!A1"/>
    <hyperlink ref="B17" location="'13-14'!A1" display="'13-14'!A1"/>
    <hyperlink ref="B18" location="'15'!A1" display="'15'!A1"/>
    <hyperlink ref="B19" location="'16'!A1" display="'16'!A1"/>
    <hyperlink ref="B20" location="'17'!A1" display="'17'!A1"/>
    <hyperlink ref="B21" location="'18-21'!A1" display="'18-21'!A1"/>
    <hyperlink ref="B22" location="'22'!A1" display="'22'!A1"/>
    <hyperlink ref="B23" location="'23-26'!A1" display="'23-26'!A1"/>
    <hyperlink ref="B24" location="'27'!A1" display="'27'!A1"/>
    <hyperlink ref="B25" location="'28-30'!A1" display="'28-30'!A1"/>
    <hyperlink ref="B3" location="'1-2'!A1" display="'1-2'!A1"/>
    <hyperlink ref="B5" location="'3'!A65" display="'3'!A65"/>
    <hyperlink ref="B6" location="'4'!A1" display="'4'!A1"/>
    <hyperlink ref="B26" location="'31-32'!A1" display="'31-32'!A1"/>
    <hyperlink ref="B27" location="'33'!A1" display="'33'!A1"/>
    <hyperlink ref="B10" location="'6'!A1" display="'6'!A1"/>
    <hyperlink ref="B4" location="'3'!A1" display="'3'!A1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/>
  <dimension ref="A1:AA100"/>
  <sheetViews>
    <sheetView defaultGridColor="0" view="pageBreakPreview" zoomScale="60" zoomScaleNormal="75" colorId="22" workbookViewId="0" topLeftCell="A1">
      <pane xSplit="2" ySplit="4" topLeftCell="C5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F23" sqref="F23"/>
    </sheetView>
  </sheetViews>
  <sheetFormatPr defaultColWidth="13.375" defaultRowHeight="19.5" customHeight="1"/>
  <cols>
    <col min="1" max="1" width="5.125" style="220" customWidth="1"/>
    <col min="2" max="2" width="14.50390625" style="224" customWidth="1"/>
    <col min="3" max="3" width="48.875" style="220" customWidth="1"/>
    <col min="4" max="4" width="13.125" style="222" customWidth="1"/>
    <col min="5" max="5" width="46.875" style="220" customWidth="1"/>
    <col min="6" max="6" width="12.625" style="220" customWidth="1"/>
    <col min="7" max="7" width="12.125" style="220" customWidth="1"/>
    <col min="8" max="9" width="10.875" style="223" customWidth="1"/>
    <col min="10" max="10" width="11.25390625" style="224" customWidth="1"/>
    <col min="11" max="11" width="26.25390625" style="224" customWidth="1"/>
    <col min="12" max="12" width="17.125" style="224" customWidth="1"/>
    <col min="13" max="13" width="12.50390625" style="224" customWidth="1"/>
    <col min="14" max="14" width="13.375" style="220" customWidth="1"/>
    <col min="15" max="16" width="15.875" style="220" customWidth="1"/>
    <col min="17" max="17" width="32.125" style="220" customWidth="1"/>
    <col min="18" max="18" width="30.875" style="220" customWidth="1"/>
    <col min="19" max="20" width="23.375" style="220" customWidth="1"/>
    <col min="21" max="21" width="24.625" style="220" customWidth="1"/>
    <col min="22" max="22" width="2.125" style="220" customWidth="1"/>
    <col min="23" max="16384" width="13.375" style="220" customWidth="1"/>
  </cols>
  <sheetData>
    <row r="1" spans="1:2" ht="19.5" customHeight="1">
      <c r="A1" s="221" t="s">
        <v>1409</v>
      </c>
      <c r="B1" s="221"/>
    </row>
    <row r="2" spans="1:13" ht="21" customHeight="1">
      <c r="A2" s="720" t="s">
        <v>1088</v>
      </c>
      <c r="B2" s="720" t="s">
        <v>1410</v>
      </c>
      <c r="C2" s="720" t="s">
        <v>1411</v>
      </c>
      <c r="D2" s="720" t="s">
        <v>1412</v>
      </c>
      <c r="E2" s="720" t="s">
        <v>1413</v>
      </c>
      <c r="F2" s="726" t="s">
        <v>1414</v>
      </c>
      <c r="G2" s="729" t="s">
        <v>1420</v>
      </c>
      <c r="H2" s="723" t="s">
        <v>1089</v>
      </c>
      <c r="I2" s="724"/>
      <c r="J2" s="732" t="s">
        <v>1417</v>
      </c>
      <c r="K2" s="732" t="s">
        <v>1418</v>
      </c>
      <c r="L2" s="732" t="s">
        <v>1419</v>
      </c>
      <c r="M2" s="725" t="s">
        <v>1415</v>
      </c>
    </row>
    <row r="3" spans="1:13" ht="17.25">
      <c r="A3" s="721"/>
      <c r="B3" s="721"/>
      <c r="C3" s="721"/>
      <c r="D3" s="721"/>
      <c r="E3" s="721"/>
      <c r="F3" s="727" t="s">
        <v>1416</v>
      </c>
      <c r="G3" s="730" t="s">
        <v>1090</v>
      </c>
      <c r="H3" s="225" t="s">
        <v>1356</v>
      </c>
      <c r="I3" s="225" t="s">
        <v>1356</v>
      </c>
      <c r="J3" s="733"/>
      <c r="K3" s="733"/>
      <c r="L3" s="733"/>
      <c r="M3" s="721"/>
    </row>
    <row r="4" spans="1:13" ht="17.25">
      <c r="A4" s="722"/>
      <c r="B4" s="722"/>
      <c r="C4" s="722"/>
      <c r="D4" s="722"/>
      <c r="E4" s="722"/>
      <c r="F4" s="728"/>
      <c r="G4" s="731" t="s">
        <v>1091</v>
      </c>
      <c r="H4" s="227" t="s">
        <v>1357</v>
      </c>
      <c r="I4" s="227" t="s">
        <v>1358</v>
      </c>
      <c r="J4" s="734"/>
      <c r="K4" s="734"/>
      <c r="L4" s="734"/>
      <c r="M4" s="722"/>
    </row>
    <row r="5" spans="1:13" ht="24.75" customHeight="1">
      <c r="A5" s="226">
        <v>1</v>
      </c>
      <c r="B5" s="228" t="s">
        <v>30</v>
      </c>
      <c r="C5" s="229" t="s">
        <v>31</v>
      </c>
      <c r="D5" s="230">
        <v>27520</v>
      </c>
      <c r="E5" s="229" t="s">
        <v>32</v>
      </c>
      <c r="F5" s="298">
        <v>340</v>
      </c>
      <c r="G5" s="298"/>
      <c r="H5" s="298">
        <v>62</v>
      </c>
      <c r="I5" s="298">
        <v>80</v>
      </c>
      <c r="J5" s="228" t="s">
        <v>33</v>
      </c>
      <c r="K5" s="228" t="s">
        <v>34</v>
      </c>
      <c r="L5" s="228" t="s">
        <v>35</v>
      </c>
      <c r="M5" s="228"/>
    </row>
    <row r="6" spans="1:13" ht="24.75" customHeight="1">
      <c r="A6" s="226">
        <v>2</v>
      </c>
      <c r="B6" s="228" t="s">
        <v>30</v>
      </c>
      <c r="C6" s="229" t="s">
        <v>36</v>
      </c>
      <c r="D6" s="230">
        <v>27451</v>
      </c>
      <c r="E6" s="229" t="s">
        <v>37</v>
      </c>
      <c r="F6" s="298">
        <v>300</v>
      </c>
      <c r="G6" s="298"/>
      <c r="H6" s="298">
        <v>70</v>
      </c>
      <c r="I6" s="298">
        <v>75</v>
      </c>
      <c r="J6" s="228" t="s">
        <v>38</v>
      </c>
      <c r="K6" s="228" t="s">
        <v>34</v>
      </c>
      <c r="L6" s="228" t="s">
        <v>39</v>
      </c>
      <c r="M6" s="228"/>
    </row>
    <row r="7" spans="1:13" ht="24.75" customHeight="1">
      <c r="A7" s="226">
        <v>3</v>
      </c>
      <c r="B7" s="228" t="s">
        <v>30</v>
      </c>
      <c r="C7" s="229" t="s">
        <v>36</v>
      </c>
      <c r="D7" s="230">
        <v>30399</v>
      </c>
      <c r="E7" s="229" t="s">
        <v>40</v>
      </c>
      <c r="F7" s="298">
        <v>211</v>
      </c>
      <c r="G7" s="298"/>
      <c r="H7" s="298">
        <v>40</v>
      </c>
      <c r="I7" s="298">
        <v>67</v>
      </c>
      <c r="J7" s="228" t="s">
        <v>38</v>
      </c>
      <c r="K7" s="228" t="s">
        <v>34</v>
      </c>
      <c r="L7" s="228" t="s">
        <v>41</v>
      </c>
      <c r="M7" s="228"/>
    </row>
    <row r="8" spans="1:13" ht="24.75" customHeight="1">
      <c r="A8" s="226">
        <v>4</v>
      </c>
      <c r="B8" s="228" t="s">
        <v>30</v>
      </c>
      <c r="C8" s="229" t="s">
        <v>1359</v>
      </c>
      <c r="D8" s="230">
        <v>36777</v>
      </c>
      <c r="E8" s="229" t="s">
        <v>42</v>
      </c>
      <c r="F8" s="298">
        <v>320</v>
      </c>
      <c r="G8" s="298"/>
      <c r="H8" s="298">
        <v>60</v>
      </c>
      <c r="I8" s="298">
        <v>75</v>
      </c>
      <c r="J8" s="228" t="s">
        <v>43</v>
      </c>
      <c r="K8" s="228" t="s">
        <v>34</v>
      </c>
      <c r="L8" s="228" t="s">
        <v>44</v>
      </c>
      <c r="M8" s="283"/>
    </row>
    <row r="9" spans="1:13" ht="24.75" customHeight="1">
      <c r="A9" s="226">
        <v>5</v>
      </c>
      <c r="B9" s="228" t="s">
        <v>45</v>
      </c>
      <c r="C9" s="229" t="s">
        <v>46</v>
      </c>
      <c r="D9" s="230">
        <v>22685</v>
      </c>
      <c r="E9" s="229" t="s">
        <v>47</v>
      </c>
      <c r="F9" s="298">
        <v>150</v>
      </c>
      <c r="G9" s="298"/>
      <c r="H9" s="298">
        <v>21</v>
      </c>
      <c r="I9" s="298">
        <v>32</v>
      </c>
      <c r="J9" s="228" t="s">
        <v>43</v>
      </c>
      <c r="K9" s="228" t="s">
        <v>34</v>
      </c>
      <c r="L9" s="228" t="s">
        <v>48</v>
      </c>
      <c r="M9" s="228"/>
    </row>
    <row r="10" spans="1:13" ht="24.75" customHeight="1">
      <c r="A10" s="226">
        <v>6</v>
      </c>
      <c r="B10" s="228" t="s">
        <v>45</v>
      </c>
      <c r="C10" s="229" t="s">
        <v>49</v>
      </c>
      <c r="D10" s="230">
        <v>23841</v>
      </c>
      <c r="E10" s="229" t="s">
        <v>50</v>
      </c>
      <c r="F10" s="298">
        <v>350</v>
      </c>
      <c r="G10" s="298"/>
      <c r="H10" s="298">
        <v>120</v>
      </c>
      <c r="I10" s="298">
        <v>250</v>
      </c>
      <c r="J10" s="228" t="s">
        <v>51</v>
      </c>
      <c r="K10" s="228" t="s">
        <v>34</v>
      </c>
      <c r="L10" s="228" t="s">
        <v>52</v>
      </c>
      <c r="M10" s="228"/>
    </row>
    <row r="11" spans="1:13" ht="24.75" customHeight="1">
      <c r="A11" s="226">
        <v>7</v>
      </c>
      <c r="B11" s="228" t="s">
        <v>45</v>
      </c>
      <c r="C11" s="229" t="s">
        <v>53</v>
      </c>
      <c r="D11" s="230">
        <v>24014</v>
      </c>
      <c r="E11" s="229" t="s">
        <v>54</v>
      </c>
      <c r="F11" s="298">
        <v>300</v>
      </c>
      <c r="G11" s="298"/>
      <c r="H11" s="298">
        <v>50</v>
      </c>
      <c r="I11" s="298">
        <v>60</v>
      </c>
      <c r="J11" s="228" t="s">
        <v>55</v>
      </c>
      <c r="K11" s="228" t="s">
        <v>34</v>
      </c>
      <c r="L11" s="228" t="s">
        <v>56</v>
      </c>
      <c r="M11" s="228"/>
    </row>
    <row r="12" spans="1:13" ht="24.75" customHeight="1">
      <c r="A12" s="226">
        <v>8</v>
      </c>
      <c r="B12" s="228" t="s">
        <v>45</v>
      </c>
      <c r="C12" s="229" t="s">
        <v>57</v>
      </c>
      <c r="D12" s="230">
        <v>26950</v>
      </c>
      <c r="E12" s="229" t="s">
        <v>58</v>
      </c>
      <c r="F12" s="298">
        <v>400</v>
      </c>
      <c r="G12" s="298"/>
      <c r="H12" s="298">
        <v>120</v>
      </c>
      <c r="I12" s="298">
        <v>200</v>
      </c>
      <c r="J12" s="228" t="s">
        <v>51</v>
      </c>
      <c r="K12" s="228" t="s">
        <v>34</v>
      </c>
      <c r="L12" s="228" t="s">
        <v>59</v>
      </c>
      <c r="M12" s="228"/>
    </row>
    <row r="13" spans="1:13" ht="24.75" customHeight="1">
      <c r="A13" s="226">
        <v>9</v>
      </c>
      <c r="B13" s="228" t="s">
        <v>45</v>
      </c>
      <c r="C13" s="229" t="s">
        <v>60</v>
      </c>
      <c r="D13" s="230">
        <v>33472</v>
      </c>
      <c r="E13" s="229" t="s">
        <v>61</v>
      </c>
      <c r="F13" s="298">
        <v>88</v>
      </c>
      <c r="G13" s="298">
        <v>77</v>
      </c>
      <c r="H13" s="298">
        <v>10</v>
      </c>
      <c r="I13" s="298">
        <v>22</v>
      </c>
      <c r="J13" s="228" t="s">
        <v>43</v>
      </c>
      <c r="K13" s="228" t="s">
        <v>62</v>
      </c>
      <c r="L13" s="228" t="s">
        <v>63</v>
      </c>
      <c r="M13" s="228"/>
    </row>
    <row r="14" spans="1:13" ht="24.75" customHeight="1">
      <c r="A14" s="226">
        <v>10</v>
      </c>
      <c r="B14" s="228" t="s">
        <v>45</v>
      </c>
      <c r="C14" s="229" t="s">
        <v>60</v>
      </c>
      <c r="D14" s="230">
        <v>35790</v>
      </c>
      <c r="E14" s="229" t="s">
        <v>64</v>
      </c>
      <c r="F14" s="298">
        <v>84</v>
      </c>
      <c r="G14" s="298">
        <v>48</v>
      </c>
      <c r="H14" s="298">
        <v>18</v>
      </c>
      <c r="I14" s="298">
        <v>23</v>
      </c>
      <c r="J14" s="228" t="s">
        <v>43</v>
      </c>
      <c r="K14" s="228" t="s">
        <v>62</v>
      </c>
      <c r="L14" s="228" t="s">
        <v>63</v>
      </c>
      <c r="M14" s="228"/>
    </row>
    <row r="15" spans="1:13" ht="24.75" customHeight="1">
      <c r="A15" s="226">
        <v>11</v>
      </c>
      <c r="B15" s="228" t="s">
        <v>65</v>
      </c>
      <c r="C15" s="229" t="s">
        <v>66</v>
      </c>
      <c r="D15" s="230">
        <v>38285</v>
      </c>
      <c r="E15" s="229" t="s">
        <v>67</v>
      </c>
      <c r="F15" s="298">
        <v>80</v>
      </c>
      <c r="G15" s="298"/>
      <c r="H15" s="300">
        <v>77</v>
      </c>
      <c r="I15" s="300">
        <v>122</v>
      </c>
      <c r="J15" s="228" t="s">
        <v>68</v>
      </c>
      <c r="K15" s="228" t="s">
        <v>69</v>
      </c>
      <c r="L15" s="228" t="s">
        <v>70</v>
      </c>
      <c r="M15" s="228"/>
    </row>
    <row r="16" spans="1:13" ht="24.75" customHeight="1">
      <c r="A16" s="226">
        <v>12</v>
      </c>
      <c r="B16" s="228" t="s">
        <v>71</v>
      </c>
      <c r="C16" s="229" t="s">
        <v>72</v>
      </c>
      <c r="D16" s="230">
        <v>20758</v>
      </c>
      <c r="E16" s="229" t="s">
        <v>73</v>
      </c>
      <c r="F16" s="298">
        <v>420</v>
      </c>
      <c r="G16" s="298"/>
      <c r="H16" s="298">
        <v>45</v>
      </c>
      <c r="I16" s="298">
        <v>80</v>
      </c>
      <c r="J16" s="228" t="s">
        <v>74</v>
      </c>
      <c r="K16" s="228" t="s">
        <v>75</v>
      </c>
      <c r="L16" s="228" t="s">
        <v>76</v>
      </c>
      <c r="M16" s="228"/>
    </row>
    <row r="17" spans="1:13" ht="24.75" customHeight="1">
      <c r="A17" s="226">
        <v>13</v>
      </c>
      <c r="B17" s="228" t="s">
        <v>71</v>
      </c>
      <c r="C17" s="229" t="s">
        <v>77</v>
      </c>
      <c r="D17" s="230">
        <v>25225</v>
      </c>
      <c r="E17" s="229" t="s">
        <v>78</v>
      </c>
      <c r="F17" s="298">
        <v>72</v>
      </c>
      <c r="G17" s="298"/>
      <c r="H17" s="298">
        <v>345</v>
      </c>
      <c r="I17" s="298">
        <v>436</v>
      </c>
      <c r="J17" s="228" t="s">
        <v>74</v>
      </c>
      <c r="K17" s="284" t="s">
        <v>80</v>
      </c>
      <c r="L17" s="228" t="s">
        <v>81</v>
      </c>
      <c r="M17" s="285"/>
    </row>
    <row r="18" spans="1:13" ht="24.75" customHeight="1">
      <c r="A18" s="226">
        <v>14</v>
      </c>
      <c r="B18" s="228" t="s">
        <v>71</v>
      </c>
      <c r="C18" s="229" t="s">
        <v>82</v>
      </c>
      <c r="D18" s="230">
        <v>32777</v>
      </c>
      <c r="E18" s="229" t="s">
        <v>73</v>
      </c>
      <c r="F18" s="298">
        <v>510</v>
      </c>
      <c r="G18" s="298"/>
      <c r="H18" s="298">
        <v>54</v>
      </c>
      <c r="I18" s="298">
        <v>68</v>
      </c>
      <c r="J18" s="228" t="s">
        <v>74</v>
      </c>
      <c r="K18" s="228" t="s">
        <v>75</v>
      </c>
      <c r="L18" s="228" t="s">
        <v>83</v>
      </c>
      <c r="M18" s="228"/>
    </row>
    <row r="19" spans="1:13" ht="24.75" customHeight="1">
      <c r="A19" s="226">
        <v>15</v>
      </c>
      <c r="B19" s="228" t="s">
        <v>71</v>
      </c>
      <c r="C19" s="229" t="s">
        <v>84</v>
      </c>
      <c r="D19" s="230">
        <v>32812</v>
      </c>
      <c r="E19" s="229" t="s">
        <v>73</v>
      </c>
      <c r="F19" s="298">
        <v>240</v>
      </c>
      <c r="G19" s="298"/>
      <c r="H19" s="298">
        <v>44</v>
      </c>
      <c r="I19" s="298">
        <v>63</v>
      </c>
      <c r="J19" s="228" t="s">
        <v>74</v>
      </c>
      <c r="K19" s="228" t="s">
        <v>75</v>
      </c>
      <c r="L19" s="228" t="s">
        <v>85</v>
      </c>
      <c r="M19" s="228"/>
    </row>
    <row r="20" spans="1:13" s="472" customFormat="1" ht="24.75" customHeight="1">
      <c r="A20" s="226">
        <v>16</v>
      </c>
      <c r="B20" s="228" t="s">
        <v>71</v>
      </c>
      <c r="C20" s="229" t="s">
        <v>86</v>
      </c>
      <c r="D20" s="230">
        <v>35654</v>
      </c>
      <c r="E20" s="229" t="s">
        <v>87</v>
      </c>
      <c r="F20" s="298">
        <v>90</v>
      </c>
      <c r="G20" s="298"/>
      <c r="H20" s="298">
        <v>24</v>
      </c>
      <c r="I20" s="298">
        <v>40</v>
      </c>
      <c r="J20" s="228" t="s">
        <v>74</v>
      </c>
      <c r="K20" s="228" t="s">
        <v>80</v>
      </c>
      <c r="L20" s="228" t="s">
        <v>88</v>
      </c>
      <c r="M20" s="228"/>
    </row>
    <row r="21" spans="1:13" ht="24.75" customHeight="1">
      <c r="A21" s="226">
        <v>17</v>
      </c>
      <c r="B21" s="228" t="s">
        <v>89</v>
      </c>
      <c r="C21" s="229" t="s">
        <v>90</v>
      </c>
      <c r="D21" s="230">
        <v>22813</v>
      </c>
      <c r="E21" s="229" t="s">
        <v>73</v>
      </c>
      <c r="F21" s="298">
        <v>230</v>
      </c>
      <c r="G21" s="298"/>
      <c r="H21" s="298">
        <v>40</v>
      </c>
      <c r="I21" s="298">
        <v>55</v>
      </c>
      <c r="J21" s="228" t="s">
        <v>91</v>
      </c>
      <c r="K21" s="228" t="s">
        <v>80</v>
      </c>
      <c r="L21" s="228" t="s">
        <v>92</v>
      </c>
      <c r="M21" s="228"/>
    </row>
    <row r="22" spans="1:13" ht="24.75" customHeight="1">
      <c r="A22" s="226">
        <v>18</v>
      </c>
      <c r="B22" s="228" t="s">
        <v>93</v>
      </c>
      <c r="C22" s="229" t="s">
        <v>94</v>
      </c>
      <c r="D22" s="230">
        <v>35117</v>
      </c>
      <c r="E22" s="229" t="s">
        <v>95</v>
      </c>
      <c r="F22" s="298">
        <v>52</v>
      </c>
      <c r="G22" s="298"/>
      <c r="H22" s="298">
        <v>26</v>
      </c>
      <c r="I22" s="298">
        <v>60</v>
      </c>
      <c r="J22" s="228" t="s">
        <v>74</v>
      </c>
      <c r="K22" s="228" t="s">
        <v>75</v>
      </c>
      <c r="L22" s="228" t="s">
        <v>96</v>
      </c>
      <c r="M22" s="228"/>
    </row>
    <row r="23" spans="1:13" ht="24.75" customHeight="1">
      <c r="A23" s="226">
        <v>19</v>
      </c>
      <c r="B23" s="228" t="s">
        <v>97</v>
      </c>
      <c r="C23" s="229" t="s">
        <v>98</v>
      </c>
      <c r="D23" s="230">
        <v>26635</v>
      </c>
      <c r="E23" s="229" t="s">
        <v>99</v>
      </c>
      <c r="F23" s="298">
        <v>200</v>
      </c>
      <c r="G23" s="298">
        <v>21</v>
      </c>
      <c r="H23" s="298">
        <v>9</v>
      </c>
      <c r="I23" s="298">
        <v>18</v>
      </c>
      <c r="J23" s="228" t="s">
        <v>100</v>
      </c>
      <c r="K23" s="228" t="s">
        <v>75</v>
      </c>
      <c r="L23" s="228" t="s">
        <v>101</v>
      </c>
      <c r="M23" s="228"/>
    </row>
    <row r="24" spans="1:13" s="472" customFormat="1" ht="24.75" customHeight="1">
      <c r="A24" s="226">
        <v>20</v>
      </c>
      <c r="B24" s="228" t="s">
        <v>97</v>
      </c>
      <c r="C24" s="229" t="s">
        <v>102</v>
      </c>
      <c r="D24" s="230">
        <v>36255</v>
      </c>
      <c r="E24" s="229" t="s">
        <v>95</v>
      </c>
      <c r="F24" s="298">
        <v>120</v>
      </c>
      <c r="G24" s="298"/>
      <c r="H24" s="298">
        <v>3</v>
      </c>
      <c r="I24" s="298">
        <v>10</v>
      </c>
      <c r="J24" s="228" t="s">
        <v>91</v>
      </c>
      <c r="K24" s="228" t="s">
        <v>75</v>
      </c>
      <c r="L24" s="228" t="s">
        <v>85</v>
      </c>
      <c r="M24" s="283"/>
    </row>
    <row r="25" spans="1:13" s="472" customFormat="1" ht="24.75" customHeight="1">
      <c r="A25" s="226">
        <v>21</v>
      </c>
      <c r="B25" s="228" t="s">
        <v>575</v>
      </c>
      <c r="C25" s="308" t="s">
        <v>103</v>
      </c>
      <c r="D25" s="288">
        <v>31212</v>
      </c>
      <c r="E25" s="286" t="s">
        <v>104</v>
      </c>
      <c r="F25" s="298"/>
      <c r="G25" s="298"/>
      <c r="H25" s="298">
        <v>10</v>
      </c>
      <c r="I25" s="309">
        <v>15</v>
      </c>
      <c r="J25" s="228" t="s">
        <v>105</v>
      </c>
      <c r="K25" s="228" t="s">
        <v>106</v>
      </c>
      <c r="L25" s="283" t="s">
        <v>107</v>
      </c>
      <c r="M25" s="287"/>
    </row>
    <row r="26" spans="1:13" ht="24.75" customHeight="1">
      <c r="A26" s="226">
        <v>22</v>
      </c>
      <c r="B26" s="228" t="s">
        <v>108</v>
      </c>
      <c r="C26" s="229" t="s">
        <v>109</v>
      </c>
      <c r="D26" s="288">
        <v>27458</v>
      </c>
      <c r="E26" s="229" t="s">
        <v>110</v>
      </c>
      <c r="F26" s="298">
        <v>81</v>
      </c>
      <c r="G26" s="298">
        <v>34</v>
      </c>
      <c r="H26" s="298">
        <v>9</v>
      </c>
      <c r="I26" s="298">
        <v>12</v>
      </c>
      <c r="J26" s="228" t="s">
        <v>111</v>
      </c>
      <c r="K26" s="228" t="s">
        <v>112</v>
      </c>
      <c r="L26" s="228" t="s">
        <v>113</v>
      </c>
      <c r="M26" s="228" t="s">
        <v>114</v>
      </c>
    </row>
    <row r="27" spans="1:13" ht="24.75" customHeight="1">
      <c r="A27" s="226">
        <v>23</v>
      </c>
      <c r="B27" s="228" t="s">
        <v>108</v>
      </c>
      <c r="C27" s="229" t="s">
        <v>109</v>
      </c>
      <c r="D27" s="288">
        <v>30210</v>
      </c>
      <c r="E27" s="229" t="s">
        <v>115</v>
      </c>
      <c r="F27" s="298">
        <v>80</v>
      </c>
      <c r="G27" s="298"/>
      <c r="H27" s="298">
        <v>91</v>
      </c>
      <c r="I27" s="298">
        <v>144</v>
      </c>
      <c r="J27" s="228" t="s">
        <v>116</v>
      </c>
      <c r="K27" s="228" t="s">
        <v>112</v>
      </c>
      <c r="L27" s="228" t="s">
        <v>117</v>
      </c>
      <c r="M27" s="228" t="s">
        <v>114</v>
      </c>
    </row>
    <row r="28" spans="1:13" ht="24.75" customHeight="1">
      <c r="A28" s="226">
        <v>24</v>
      </c>
      <c r="B28" s="228" t="s">
        <v>108</v>
      </c>
      <c r="C28" s="229" t="s">
        <v>118</v>
      </c>
      <c r="D28" s="288">
        <v>35667</v>
      </c>
      <c r="E28" s="229" t="s">
        <v>119</v>
      </c>
      <c r="F28" s="298">
        <v>300</v>
      </c>
      <c r="G28" s="298"/>
      <c r="H28" s="298">
        <v>60</v>
      </c>
      <c r="I28" s="298">
        <v>90</v>
      </c>
      <c r="J28" s="228" t="s">
        <v>116</v>
      </c>
      <c r="K28" s="228" t="s">
        <v>112</v>
      </c>
      <c r="L28" s="228" t="s">
        <v>120</v>
      </c>
      <c r="M28" s="228"/>
    </row>
    <row r="29" spans="1:13" ht="24.75" customHeight="1">
      <c r="A29" s="226">
        <v>25</v>
      </c>
      <c r="B29" s="228" t="s">
        <v>121</v>
      </c>
      <c r="C29" s="229" t="s">
        <v>529</v>
      </c>
      <c r="D29" s="230">
        <v>27881</v>
      </c>
      <c r="E29" s="229" t="s">
        <v>1421</v>
      </c>
      <c r="F29" s="298">
        <v>250</v>
      </c>
      <c r="G29" s="298"/>
      <c r="H29" s="298">
        <v>50</v>
      </c>
      <c r="I29" s="298">
        <v>60</v>
      </c>
      <c r="J29" s="228" t="s">
        <v>1362</v>
      </c>
      <c r="K29" s="228" t="s">
        <v>1363</v>
      </c>
      <c r="L29" s="228" t="s">
        <v>1364</v>
      </c>
      <c r="M29" s="228"/>
    </row>
    <row r="30" spans="1:13" ht="24.75" customHeight="1">
      <c r="A30" s="226">
        <v>26</v>
      </c>
      <c r="B30" s="228" t="s">
        <v>121</v>
      </c>
      <c r="C30" s="229" t="s">
        <v>122</v>
      </c>
      <c r="D30" s="230">
        <v>34109</v>
      </c>
      <c r="E30" s="229" t="s">
        <v>123</v>
      </c>
      <c r="F30" s="298">
        <v>67</v>
      </c>
      <c r="G30" s="298">
        <v>29</v>
      </c>
      <c r="H30" s="298">
        <v>13</v>
      </c>
      <c r="I30" s="298">
        <v>17</v>
      </c>
      <c r="J30" s="228" t="s">
        <v>1362</v>
      </c>
      <c r="K30" s="228" t="s">
        <v>649</v>
      </c>
      <c r="L30" s="228" t="s">
        <v>124</v>
      </c>
      <c r="M30" s="228" t="s">
        <v>1365</v>
      </c>
    </row>
    <row r="31" spans="1:13" ht="24.75" customHeight="1">
      <c r="A31" s="226">
        <v>27</v>
      </c>
      <c r="B31" s="228" t="s">
        <v>121</v>
      </c>
      <c r="C31" s="229" t="s">
        <v>530</v>
      </c>
      <c r="D31" s="230">
        <v>33284</v>
      </c>
      <c r="E31" s="229" t="s">
        <v>1422</v>
      </c>
      <c r="F31" s="298">
        <v>280</v>
      </c>
      <c r="G31" s="298"/>
      <c r="H31" s="298">
        <v>84</v>
      </c>
      <c r="I31" s="298">
        <v>120</v>
      </c>
      <c r="J31" s="228" t="s">
        <v>1362</v>
      </c>
      <c r="K31" s="228" t="s">
        <v>1363</v>
      </c>
      <c r="L31" s="228" t="s">
        <v>125</v>
      </c>
      <c r="M31" s="228"/>
    </row>
    <row r="32" spans="1:13" ht="24.75" customHeight="1">
      <c r="A32" s="226">
        <v>28</v>
      </c>
      <c r="B32" s="228" t="s">
        <v>126</v>
      </c>
      <c r="C32" s="229" t="s">
        <v>531</v>
      </c>
      <c r="D32" s="230">
        <v>36096</v>
      </c>
      <c r="E32" s="229" t="s">
        <v>1423</v>
      </c>
      <c r="F32" s="298">
        <v>110</v>
      </c>
      <c r="G32" s="298"/>
      <c r="H32" s="298">
        <v>5</v>
      </c>
      <c r="I32" s="298">
        <v>7</v>
      </c>
      <c r="J32" s="228" t="s">
        <v>1362</v>
      </c>
      <c r="K32" s="228" t="s">
        <v>1363</v>
      </c>
      <c r="L32" s="228" t="s">
        <v>1367</v>
      </c>
      <c r="M32" s="228"/>
    </row>
    <row r="33" spans="1:13" ht="24.75" customHeight="1">
      <c r="A33" s="226">
        <v>29</v>
      </c>
      <c r="B33" s="228" t="s">
        <v>1513</v>
      </c>
      <c r="C33" s="229" t="s">
        <v>1368</v>
      </c>
      <c r="D33" s="230">
        <v>26451</v>
      </c>
      <c r="E33" s="229" t="s">
        <v>1369</v>
      </c>
      <c r="F33" s="298">
        <v>74</v>
      </c>
      <c r="G33" s="298">
        <v>27</v>
      </c>
      <c r="H33" s="298">
        <v>14</v>
      </c>
      <c r="I33" s="298">
        <v>23</v>
      </c>
      <c r="J33" s="228" t="s">
        <v>1465</v>
      </c>
      <c r="K33" s="228" t="s">
        <v>1366</v>
      </c>
      <c r="L33" s="228" t="s">
        <v>199</v>
      </c>
      <c r="M33" s="228" t="s">
        <v>1365</v>
      </c>
    </row>
    <row r="34" spans="1:13" ht="24.75" customHeight="1">
      <c r="A34" s="226">
        <v>30</v>
      </c>
      <c r="B34" s="228" t="s">
        <v>1513</v>
      </c>
      <c r="C34" s="229" t="s">
        <v>1368</v>
      </c>
      <c r="D34" s="230">
        <v>26822</v>
      </c>
      <c r="E34" s="229" t="s">
        <v>1370</v>
      </c>
      <c r="F34" s="298">
        <v>90</v>
      </c>
      <c r="G34" s="298">
        <v>26</v>
      </c>
      <c r="H34" s="298">
        <v>8</v>
      </c>
      <c r="I34" s="298">
        <v>14</v>
      </c>
      <c r="J34" s="228" t="s">
        <v>1465</v>
      </c>
      <c r="K34" s="228" t="s">
        <v>1366</v>
      </c>
      <c r="L34" s="228" t="s">
        <v>199</v>
      </c>
      <c r="M34" s="228" t="s">
        <v>1365</v>
      </c>
    </row>
    <row r="35" spans="1:13" ht="24.75" customHeight="1">
      <c r="A35" s="226">
        <v>31</v>
      </c>
      <c r="B35" s="228" t="s">
        <v>1513</v>
      </c>
      <c r="C35" s="229" t="s">
        <v>1368</v>
      </c>
      <c r="D35" s="230">
        <v>29507</v>
      </c>
      <c r="E35" s="229" t="s">
        <v>1372</v>
      </c>
      <c r="F35" s="298">
        <v>50</v>
      </c>
      <c r="G35" s="298">
        <v>7</v>
      </c>
      <c r="H35" s="298">
        <v>7</v>
      </c>
      <c r="I35" s="298">
        <v>14</v>
      </c>
      <c r="J35" s="228" t="s">
        <v>1362</v>
      </c>
      <c r="K35" s="228" t="s">
        <v>649</v>
      </c>
      <c r="L35" s="228" t="s">
        <v>199</v>
      </c>
      <c r="M35" s="228" t="s">
        <v>1365</v>
      </c>
    </row>
    <row r="36" spans="1:13" ht="24.75" customHeight="1">
      <c r="A36" s="226">
        <v>32</v>
      </c>
      <c r="B36" s="228" t="s">
        <v>1513</v>
      </c>
      <c r="C36" s="229" t="s">
        <v>1368</v>
      </c>
      <c r="D36" s="230">
        <v>39317</v>
      </c>
      <c r="E36" s="229" t="s">
        <v>1373</v>
      </c>
      <c r="F36" s="298">
        <v>50</v>
      </c>
      <c r="G36" s="298">
        <v>9</v>
      </c>
      <c r="H36" s="298">
        <v>7.5</v>
      </c>
      <c r="I36" s="298">
        <v>10</v>
      </c>
      <c r="J36" s="228" t="s">
        <v>1465</v>
      </c>
      <c r="K36" s="228" t="s">
        <v>127</v>
      </c>
      <c r="L36" s="228" t="s">
        <v>199</v>
      </c>
      <c r="M36" s="228" t="s">
        <v>1365</v>
      </c>
    </row>
    <row r="37" spans="1:13" ht="24.75" customHeight="1">
      <c r="A37" s="226">
        <v>33</v>
      </c>
      <c r="B37" s="228" t="s">
        <v>1513</v>
      </c>
      <c r="C37" s="229" t="s">
        <v>1368</v>
      </c>
      <c r="D37" s="230">
        <v>35872</v>
      </c>
      <c r="E37" s="229" t="s">
        <v>1375</v>
      </c>
      <c r="F37" s="298">
        <v>60</v>
      </c>
      <c r="G37" s="298">
        <v>10</v>
      </c>
      <c r="H37" s="298">
        <v>10</v>
      </c>
      <c r="I37" s="298">
        <v>15</v>
      </c>
      <c r="J37" s="228" t="s">
        <v>1465</v>
      </c>
      <c r="K37" s="228" t="s">
        <v>1374</v>
      </c>
      <c r="L37" s="228" t="s">
        <v>199</v>
      </c>
      <c r="M37" s="228" t="s">
        <v>1365</v>
      </c>
    </row>
    <row r="38" spans="1:13" ht="24.75" customHeight="1">
      <c r="A38" s="226">
        <v>34</v>
      </c>
      <c r="B38" s="228" t="s">
        <v>1513</v>
      </c>
      <c r="C38" s="229" t="s">
        <v>1368</v>
      </c>
      <c r="D38" s="230">
        <v>36843</v>
      </c>
      <c r="E38" s="229" t="s">
        <v>1371</v>
      </c>
      <c r="F38" s="298">
        <v>50</v>
      </c>
      <c r="G38" s="298">
        <v>10</v>
      </c>
      <c r="H38" s="298">
        <v>5</v>
      </c>
      <c r="I38" s="298">
        <v>11</v>
      </c>
      <c r="J38" s="228" t="s">
        <v>1465</v>
      </c>
      <c r="K38" s="228" t="s">
        <v>128</v>
      </c>
      <c r="L38" s="228" t="s">
        <v>199</v>
      </c>
      <c r="M38" s="228" t="s">
        <v>1365</v>
      </c>
    </row>
    <row r="39" spans="1:13" ht="24.75" customHeight="1">
      <c r="A39" s="226">
        <v>35</v>
      </c>
      <c r="B39" s="228" t="s">
        <v>129</v>
      </c>
      <c r="C39" s="229" t="s">
        <v>130</v>
      </c>
      <c r="D39" s="230">
        <v>39736</v>
      </c>
      <c r="E39" s="229" t="s">
        <v>131</v>
      </c>
      <c r="F39" s="298">
        <v>100</v>
      </c>
      <c r="G39" s="298"/>
      <c r="H39" s="298">
        <v>15</v>
      </c>
      <c r="I39" s="298">
        <v>230</v>
      </c>
      <c r="J39" s="228" t="s">
        <v>1466</v>
      </c>
      <c r="K39" s="228" t="s">
        <v>1363</v>
      </c>
      <c r="L39" s="228" t="s">
        <v>132</v>
      </c>
      <c r="M39" s="228"/>
    </row>
    <row r="40" spans="1:13" ht="24.75" customHeight="1">
      <c r="A40" s="226">
        <v>36</v>
      </c>
      <c r="B40" s="228" t="s">
        <v>129</v>
      </c>
      <c r="C40" s="229" t="s">
        <v>133</v>
      </c>
      <c r="D40" s="230">
        <v>34424</v>
      </c>
      <c r="E40" s="229" t="s">
        <v>134</v>
      </c>
      <c r="F40" s="298">
        <v>50</v>
      </c>
      <c r="G40" s="298">
        <v>23</v>
      </c>
      <c r="H40" s="298">
        <v>10</v>
      </c>
      <c r="I40" s="298">
        <v>13</v>
      </c>
      <c r="J40" s="228" t="s">
        <v>1376</v>
      </c>
      <c r="K40" s="228" t="s">
        <v>1363</v>
      </c>
      <c r="L40" s="228" t="s">
        <v>135</v>
      </c>
      <c r="M40" s="228" t="s">
        <v>1365</v>
      </c>
    </row>
    <row r="41" spans="1:13" ht="24.75" customHeight="1">
      <c r="A41" s="226">
        <v>37</v>
      </c>
      <c r="B41" s="228" t="s">
        <v>129</v>
      </c>
      <c r="C41" s="229" t="s">
        <v>133</v>
      </c>
      <c r="D41" s="230">
        <v>30677</v>
      </c>
      <c r="E41" s="229" t="s">
        <v>136</v>
      </c>
      <c r="F41" s="298">
        <v>57</v>
      </c>
      <c r="G41" s="298">
        <v>19</v>
      </c>
      <c r="H41" s="298">
        <v>8</v>
      </c>
      <c r="I41" s="298">
        <v>14</v>
      </c>
      <c r="J41" s="228" t="s">
        <v>1465</v>
      </c>
      <c r="K41" s="228" t="s">
        <v>1366</v>
      </c>
      <c r="L41" s="228" t="s">
        <v>135</v>
      </c>
      <c r="M41" s="228" t="s">
        <v>1365</v>
      </c>
    </row>
    <row r="42" spans="1:13" ht="24.75" customHeight="1">
      <c r="A42" s="226">
        <v>38</v>
      </c>
      <c r="B42" s="228" t="s">
        <v>129</v>
      </c>
      <c r="C42" s="229" t="s">
        <v>133</v>
      </c>
      <c r="D42" s="230">
        <v>39185</v>
      </c>
      <c r="E42" s="229" t="s">
        <v>137</v>
      </c>
      <c r="F42" s="298">
        <v>70</v>
      </c>
      <c r="G42" s="298">
        <v>39</v>
      </c>
      <c r="H42" s="298">
        <v>20</v>
      </c>
      <c r="I42" s="298">
        <v>28</v>
      </c>
      <c r="J42" s="228" t="s">
        <v>1465</v>
      </c>
      <c r="K42" s="228" t="s">
        <v>138</v>
      </c>
      <c r="L42" s="228" t="s">
        <v>135</v>
      </c>
      <c r="M42" s="228" t="s">
        <v>1365</v>
      </c>
    </row>
    <row r="43" spans="1:13" ht="24.75" customHeight="1">
      <c r="A43" s="226">
        <v>39</v>
      </c>
      <c r="B43" s="228" t="s">
        <v>139</v>
      </c>
      <c r="C43" s="229" t="s">
        <v>140</v>
      </c>
      <c r="D43" s="230">
        <v>29021</v>
      </c>
      <c r="E43" s="229" t="s">
        <v>141</v>
      </c>
      <c r="F43" s="298">
        <v>52</v>
      </c>
      <c r="G43" s="298">
        <v>41</v>
      </c>
      <c r="H43" s="298">
        <v>6</v>
      </c>
      <c r="I43" s="298">
        <v>12</v>
      </c>
      <c r="J43" s="228" t="s">
        <v>142</v>
      </c>
      <c r="K43" s="228" t="s">
        <v>1363</v>
      </c>
      <c r="L43" s="228" t="s">
        <v>143</v>
      </c>
      <c r="M43" s="228" t="s">
        <v>1365</v>
      </c>
    </row>
    <row r="44" spans="1:13" ht="24.75" customHeight="1">
      <c r="A44" s="226">
        <v>40</v>
      </c>
      <c r="B44" s="228" t="s">
        <v>139</v>
      </c>
      <c r="C44" s="229" t="s">
        <v>140</v>
      </c>
      <c r="D44" s="230">
        <v>29525</v>
      </c>
      <c r="E44" s="229" t="s">
        <v>144</v>
      </c>
      <c r="F44" s="298">
        <v>56</v>
      </c>
      <c r="G44" s="298">
        <v>24</v>
      </c>
      <c r="H44" s="298">
        <v>6</v>
      </c>
      <c r="I44" s="298">
        <v>15</v>
      </c>
      <c r="J44" s="228" t="s">
        <v>142</v>
      </c>
      <c r="K44" s="228" t="s">
        <v>1363</v>
      </c>
      <c r="L44" s="228" t="s">
        <v>143</v>
      </c>
      <c r="M44" s="228" t="s">
        <v>1365</v>
      </c>
    </row>
    <row r="45" spans="1:13" ht="24.75" customHeight="1">
      <c r="A45" s="226">
        <v>41</v>
      </c>
      <c r="B45" s="228" t="s">
        <v>139</v>
      </c>
      <c r="C45" s="229" t="s">
        <v>140</v>
      </c>
      <c r="D45" s="230">
        <v>30267</v>
      </c>
      <c r="E45" s="229" t="s">
        <v>145</v>
      </c>
      <c r="F45" s="298">
        <v>56</v>
      </c>
      <c r="G45" s="298">
        <v>33</v>
      </c>
      <c r="H45" s="298">
        <v>6</v>
      </c>
      <c r="I45" s="298">
        <v>9</v>
      </c>
      <c r="J45" s="228" t="s">
        <v>1465</v>
      </c>
      <c r="K45" s="228" t="s">
        <v>649</v>
      </c>
      <c r="L45" s="228" t="s">
        <v>143</v>
      </c>
      <c r="M45" s="228" t="s">
        <v>1365</v>
      </c>
    </row>
    <row r="46" spans="1:13" ht="24.75" customHeight="1">
      <c r="A46" s="226">
        <v>42</v>
      </c>
      <c r="B46" s="228" t="s">
        <v>139</v>
      </c>
      <c r="C46" s="229" t="s">
        <v>140</v>
      </c>
      <c r="D46" s="230">
        <v>31534</v>
      </c>
      <c r="E46" s="229" t="s">
        <v>146</v>
      </c>
      <c r="F46" s="298">
        <v>75</v>
      </c>
      <c r="G46" s="298">
        <v>50</v>
      </c>
      <c r="H46" s="298">
        <v>8</v>
      </c>
      <c r="I46" s="298">
        <v>12</v>
      </c>
      <c r="J46" s="228" t="s">
        <v>147</v>
      </c>
      <c r="K46" s="228" t="s">
        <v>649</v>
      </c>
      <c r="L46" s="228" t="s">
        <v>143</v>
      </c>
      <c r="M46" s="228" t="s">
        <v>1365</v>
      </c>
    </row>
    <row r="47" spans="1:13" ht="24.75" customHeight="1">
      <c r="A47" s="226">
        <v>43</v>
      </c>
      <c r="B47" s="228" t="s">
        <v>139</v>
      </c>
      <c r="C47" s="229" t="s">
        <v>140</v>
      </c>
      <c r="D47" s="230">
        <v>31898</v>
      </c>
      <c r="E47" s="229" t="s">
        <v>148</v>
      </c>
      <c r="F47" s="298">
        <v>60</v>
      </c>
      <c r="G47" s="298">
        <v>28</v>
      </c>
      <c r="H47" s="298">
        <v>5</v>
      </c>
      <c r="I47" s="298">
        <v>8</v>
      </c>
      <c r="J47" s="228" t="s">
        <v>1465</v>
      </c>
      <c r="K47" s="228" t="s">
        <v>649</v>
      </c>
      <c r="L47" s="228" t="s">
        <v>143</v>
      </c>
      <c r="M47" s="228" t="s">
        <v>1365</v>
      </c>
    </row>
    <row r="48" spans="1:13" ht="24.75" customHeight="1">
      <c r="A48" s="226">
        <v>44</v>
      </c>
      <c r="B48" s="228" t="s">
        <v>139</v>
      </c>
      <c r="C48" s="229" t="s">
        <v>140</v>
      </c>
      <c r="D48" s="230">
        <v>32265</v>
      </c>
      <c r="E48" s="229" t="s">
        <v>149</v>
      </c>
      <c r="F48" s="298">
        <v>76</v>
      </c>
      <c r="G48" s="298">
        <v>51</v>
      </c>
      <c r="H48" s="298">
        <v>7</v>
      </c>
      <c r="I48" s="298">
        <v>11</v>
      </c>
      <c r="J48" s="228" t="s">
        <v>150</v>
      </c>
      <c r="K48" s="228" t="s">
        <v>649</v>
      </c>
      <c r="L48" s="228" t="s">
        <v>143</v>
      </c>
      <c r="M48" s="228" t="s">
        <v>1365</v>
      </c>
    </row>
    <row r="49" spans="1:13" ht="24.75" customHeight="1">
      <c r="A49" s="226">
        <v>45</v>
      </c>
      <c r="B49" s="228" t="s">
        <v>139</v>
      </c>
      <c r="C49" s="229" t="s">
        <v>151</v>
      </c>
      <c r="D49" s="230">
        <v>34474</v>
      </c>
      <c r="E49" s="229" t="s">
        <v>152</v>
      </c>
      <c r="F49" s="298">
        <v>1000</v>
      </c>
      <c r="G49" s="298"/>
      <c r="H49" s="298">
        <v>200</v>
      </c>
      <c r="I49" s="298">
        <v>250</v>
      </c>
      <c r="J49" s="228" t="s">
        <v>1465</v>
      </c>
      <c r="K49" s="228" t="s">
        <v>649</v>
      </c>
      <c r="L49" s="228" t="s">
        <v>1377</v>
      </c>
      <c r="M49" s="228" t="s">
        <v>1365</v>
      </c>
    </row>
    <row r="50" spans="1:13" ht="24.75" customHeight="1">
      <c r="A50" s="226">
        <v>46</v>
      </c>
      <c r="B50" s="228" t="s">
        <v>153</v>
      </c>
      <c r="C50" s="229" t="s">
        <v>154</v>
      </c>
      <c r="D50" s="230">
        <v>33095</v>
      </c>
      <c r="E50" s="229" t="s">
        <v>155</v>
      </c>
      <c r="F50" s="298">
        <v>57</v>
      </c>
      <c r="G50" s="298">
        <v>24</v>
      </c>
      <c r="H50" s="298">
        <v>12</v>
      </c>
      <c r="I50" s="298">
        <v>15</v>
      </c>
      <c r="J50" s="228" t="s">
        <v>1465</v>
      </c>
      <c r="K50" s="228" t="s">
        <v>649</v>
      </c>
      <c r="L50" s="228" t="s">
        <v>156</v>
      </c>
      <c r="M50" s="228" t="s">
        <v>1365</v>
      </c>
    </row>
    <row r="51" spans="1:13" ht="24.75" customHeight="1">
      <c r="A51" s="226">
        <v>47</v>
      </c>
      <c r="B51" s="228" t="s">
        <v>153</v>
      </c>
      <c r="C51" s="229" t="s">
        <v>154</v>
      </c>
      <c r="D51" s="230">
        <v>23163</v>
      </c>
      <c r="E51" s="229" t="s">
        <v>157</v>
      </c>
      <c r="F51" s="298">
        <v>96</v>
      </c>
      <c r="G51" s="298">
        <v>33</v>
      </c>
      <c r="H51" s="298">
        <v>14</v>
      </c>
      <c r="I51" s="298">
        <v>14</v>
      </c>
      <c r="J51" s="228" t="s">
        <v>1378</v>
      </c>
      <c r="K51" s="228" t="s">
        <v>1363</v>
      </c>
      <c r="L51" s="228" t="s">
        <v>156</v>
      </c>
      <c r="M51" s="283" t="s">
        <v>1365</v>
      </c>
    </row>
    <row r="52" spans="1:15" ht="24.75" customHeight="1">
      <c r="A52" s="226">
        <v>48</v>
      </c>
      <c r="B52" s="228" t="s">
        <v>153</v>
      </c>
      <c r="C52" s="229" t="s">
        <v>154</v>
      </c>
      <c r="D52" s="230">
        <v>26122</v>
      </c>
      <c r="E52" s="229" t="s">
        <v>158</v>
      </c>
      <c r="F52" s="298">
        <v>56</v>
      </c>
      <c r="G52" s="298">
        <v>10</v>
      </c>
      <c r="H52" s="298">
        <v>6</v>
      </c>
      <c r="I52" s="298">
        <v>8</v>
      </c>
      <c r="J52" s="228" t="s">
        <v>159</v>
      </c>
      <c r="K52" s="228" t="s">
        <v>1363</v>
      </c>
      <c r="L52" s="228" t="s">
        <v>156</v>
      </c>
      <c r="M52" s="228" t="s">
        <v>1365</v>
      </c>
      <c r="O52" s="220" t="s">
        <v>1092</v>
      </c>
    </row>
    <row r="53" spans="1:13" ht="24.75" customHeight="1">
      <c r="A53" s="226">
        <v>49</v>
      </c>
      <c r="B53" s="228" t="s">
        <v>153</v>
      </c>
      <c r="C53" s="229" t="s">
        <v>154</v>
      </c>
      <c r="D53" s="230">
        <v>28524</v>
      </c>
      <c r="E53" s="229" t="s">
        <v>160</v>
      </c>
      <c r="F53" s="298">
        <v>70</v>
      </c>
      <c r="G53" s="298">
        <v>29</v>
      </c>
      <c r="H53" s="298">
        <v>11</v>
      </c>
      <c r="I53" s="298">
        <v>14</v>
      </c>
      <c r="J53" s="228" t="s">
        <v>147</v>
      </c>
      <c r="K53" s="228" t="s">
        <v>161</v>
      </c>
      <c r="L53" s="228" t="s">
        <v>156</v>
      </c>
      <c r="M53" s="228" t="s">
        <v>1365</v>
      </c>
    </row>
    <row r="54" spans="1:13" ht="24.75" customHeight="1">
      <c r="A54" s="226">
        <v>50</v>
      </c>
      <c r="B54" s="228" t="s">
        <v>162</v>
      </c>
      <c r="C54" s="229" t="s">
        <v>163</v>
      </c>
      <c r="D54" s="230">
        <v>35027</v>
      </c>
      <c r="E54" s="229" t="s">
        <v>78</v>
      </c>
      <c r="F54" s="298">
        <v>330</v>
      </c>
      <c r="G54" s="298"/>
      <c r="H54" s="298">
        <v>68</v>
      </c>
      <c r="I54" s="298">
        <v>91</v>
      </c>
      <c r="J54" s="228" t="s">
        <v>91</v>
      </c>
      <c r="K54" s="228" t="s">
        <v>80</v>
      </c>
      <c r="L54" s="228" t="s">
        <v>164</v>
      </c>
      <c r="M54" s="228"/>
    </row>
    <row r="55" spans="1:13" ht="24.75" customHeight="1">
      <c r="A55" s="226">
        <v>51</v>
      </c>
      <c r="B55" s="228" t="s">
        <v>165</v>
      </c>
      <c r="C55" s="229" t="s">
        <v>166</v>
      </c>
      <c r="D55" s="230">
        <v>26132</v>
      </c>
      <c r="E55" s="229" t="s">
        <v>167</v>
      </c>
      <c r="F55" s="298">
        <v>60</v>
      </c>
      <c r="G55" s="298">
        <v>5</v>
      </c>
      <c r="H55" s="298">
        <v>6</v>
      </c>
      <c r="I55" s="298">
        <v>11</v>
      </c>
      <c r="J55" s="228" t="s">
        <v>168</v>
      </c>
      <c r="K55" s="228" t="s">
        <v>80</v>
      </c>
      <c r="L55" s="228" t="s">
        <v>169</v>
      </c>
      <c r="M55" s="228" t="s">
        <v>114</v>
      </c>
    </row>
    <row r="56" spans="1:13" ht="24.75" customHeight="1">
      <c r="A56" s="226">
        <v>52</v>
      </c>
      <c r="B56" s="228" t="s">
        <v>165</v>
      </c>
      <c r="C56" s="229" t="s">
        <v>166</v>
      </c>
      <c r="D56" s="230">
        <v>26840</v>
      </c>
      <c r="E56" s="229" t="s">
        <v>170</v>
      </c>
      <c r="F56" s="298">
        <v>97</v>
      </c>
      <c r="G56" s="298">
        <v>64</v>
      </c>
      <c r="H56" s="298"/>
      <c r="I56" s="298">
        <v>17</v>
      </c>
      <c r="J56" s="228" t="s">
        <v>168</v>
      </c>
      <c r="K56" s="228" t="s">
        <v>75</v>
      </c>
      <c r="L56" s="228" t="s">
        <v>171</v>
      </c>
      <c r="M56" s="228" t="s">
        <v>114</v>
      </c>
    </row>
    <row r="57" spans="1:13" ht="24.75" customHeight="1">
      <c r="A57" s="226">
        <v>53</v>
      </c>
      <c r="B57" s="228" t="s">
        <v>165</v>
      </c>
      <c r="C57" s="229" t="s">
        <v>166</v>
      </c>
      <c r="D57" s="230">
        <v>28992</v>
      </c>
      <c r="E57" s="229" t="s">
        <v>172</v>
      </c>
      <c r="F57" s="298">
        <v>73</v>
      </c>
      <c r="G57" s="298">
        <v>34</v>
      </c>
      <c r="H57" s="298"/>
      <c r="I57" s="298">
        <v>15</v>
      </c>
      <c r="J57" s="228" t="s">
        <v>168</v>
      </c>
      <c r="K57" s="228" t="s">
        <v>75</v>
      </c>
      <c r="L57" s="228" t="s">
        <v>173</v>
      </c>
      <c r="M57" s="228" t="s">
        <v>114</v>
      </c>
    </row>
    <row r="58" spans="1:13" ht="24.75" customHeight="1">
      <c r="A58" s="226">
        <v>54</v>
      </c>
      <c r="B58" s="228" t="s">
        <v>174</v>
      </c>
      <c r="C58" s="229" t="s">
        <v>175</v>
      </c>
      <c r="D58" s="230">
        <v>28678</v>
      </c>
      <c r="E58" s="229" t="s">
        <v>176</v>
      </c>
      <c r="F58" s="298">
        <v>250</v>
      </c>
      <c r="G58" s="298"/>
      <c r="H58" s="298"/>
      <c r="I58" s="298">
        <v>90</v>
      </c>
      <c r="J58" s="228" t="s">
        <v>168</v>
      </c>
      <c r="K58" s="228" t="s">
        <v>75</v>
      </c>
      <c r="L58" s="228" t="s">
        <v>177</v>
      </c>
      <c r="M58" s="228"/>
    </row>
    <row r="59" spans="1:13" ht="24.75" customHeight="1">
      <c r="A59" s="226">
        <v>55</v>
      </c>
      <c r="B59" s="228" t="s">
        <v>174</v>
      </c>
      <c r="C59" s="229" t="s">
        <v>178</v>
      </c>
      <c r="D59" s="230">
        <v>31999</v>
      </c>
      <c r="E59" s="229" t="s">
        <v>1379</v>
      </c>
      <c r="F59" s="298">
        <v>330</v>
      </c>
      <c r="G59" s="298"/>
      <c r="H59" s="298"/>
      <c r="I59" s="298">
        <v>99</v>
      </c>
      <c r="J59" s="228" t="s">
        <v>91</v>
      </c>
      <c r="K59" s="228" t="s">
        <v>75</v>
      </c>
      <c r="L59" s="228" t="s">
        <v>179</v>
      </c>
      <c r="M59" s="228"/>
    </row>
    <row r="60" spans="1:13" ht="24.75" customHeight="1">
      <c r="A60" s="226">
        <v>56</v>
      </c>
      <c r="B60" s="228" t="s">
        <v>174</v>
      </c>
      <c r="C60" s="229" t="s">
        <v>180</v>
      </c>
      <c r="D60" s="230">
        <v>32232</v>
      </c>
      <c r="E60" s="229" t="s">
        <v>1380</v>
      </c>
      <c r="F60" s="298">
        <v>300</v>
      </c>
      <c r="G60" s="298"/>
      <c r="H60" s="298"/>
      <c r="I60" s="298">
        <v>81</v>
      </c>
      <c r="J60" s="228" t="s">
        <v>91</v>
      </c>
      <c r="K60" s="228" t="s">
        <v>75</v>
      </c>
      <c r="L60" s="228" t="s">
        <v>181</v>
      </c>
      <c r="M60" s="228"/>
    </row>
    <row r="61" spans="1:13" ht="24.75" customHeight="1">
      <c r="A61" s="226">
        <v>57</v>
      </c>
      <c r="B61" s="228" t="s">
        <v>182</v>
      </c>
      <c r="C61" s="229" t="s">
        <v>183</v>
      </c>
      <c r="D61" s="230">
        <v>32594</v>
      </c>
      <c r="E61" s="229" t="s">
        <v>1381</v>
      </c>
      <c r="F61" s="298">
        <v>75</v>
      </c>
      <c r="G61" s="298"/>
      <c r="H61" s="298">
        <v>70</v>
      </c>
      <c r="I61" s="298">
        <v>200</v>
      </c>
      <c r="J61" s="228" t="s">
        <v>168</v>
      </c>
      <c r="K61" s="228" t="s">
        <v>75</v>
      </c>
      <c r="L61" s="228" t="s">
        <v>184</v>
      </c>
      <c r="M61" s="228"/>
    </row>
    <row r="62" spans="1:13" ht="24.75" customHeight="1">
      <c r="A62" s="226">
        <v>58</v>
      </c>
      <c r="B62" s="228" t="s">
        <v>182</v>
      </c>
      <c r="C62" s="229" t="s">
        <v>185</v>
      </c>
      <c r="D62" s="230">
        <v>28031</v>
      </c>
      <c r="E62" s="229" t="s">
        <v>186</v>
      </c>
      <c r="F62" s="298">
        <v>65</v>
      </c>
      <c r="G62" s="298"/>
      <c r="H62" s="298">
        <v>0</v>
      </c>
      <c r="I62" s="298">
        <v>0</v>
      </c>
      <c r="J62" s="228" t="s">
        <v>91</v>
      </c>
      <c r="K62" s="228" t="s">
        <v>75</v>
      </c>
      <c r="L62" s="228" t="s">
        <v>187</v>
      </c>
      <c r="M62" s="228" t="s">
        <v>188</v>
      </c>
    </row>
    <row r="63" spans="1:13" ht="24.75" customHeight="1">
      <c r="A63" s="226">
        <v>59</v>
      </c>
      <c r="B63" s="228" t="s">
        <v>182</v>
      </c>
      <c r="C63" s="229" t="s">
        <v>182</v>
      </c>
      <c r="D63" s="230">
        <v>29007</v>
      </c>
      <c r="E63" s="229" t="s">
        <v>189</v>
      </c>
      <c r="F63" s="298">
        <v>86</v>
      </c>
      <c r="G63" s="298">
        <v>43</v>
      </c>
      <c r="H63" s="298">
        <v>13</v>
      </c>
      <c r="I63" s="298">
        <v>17</v>
      </c>
      <c r="J63" s="228" t="s">
        <v>168</v>
      </c>
      <c r="K63" s="228" t="s">
        <v>190</v>
      </c>
      <c r="L63" s="228" t="s">
        <v>182</v>
      </c>
      <c r="M63" s="228" t="s">
        <v>114</v>
      </c>
    </row>
    <row r="64" spans="1:13" ht="24.75" customHeight="1">
      <c r="A64" s="226">
        <v>60</v>
      </c>
      <c r="B64" s="228" t="s">
        <v>1521</v>
      </c>
      <c r="C64" s="229" t="s">
        <v>532</v>
      </c>
      <c r="D64" s="230">
        <v>33547</v>
      </c>
      <c r="E64" s="229" t="s">
        <v>1424</v>
      </c>
      <c r="F64" s="298">
        <v>200</v>
      </c>
      <c r="G64" s="298"/>
      <c r="H64" s="298">
        <v>40</v>
      </c>
      <c r="I64" s="298">
        <v>60</v>
      </c>
      <c r="J64" s="228" t="s">
        <v>1382</v>
      </c>
      <c r="K64" s="228" t="s">
        <v>649</v>
      </c>
      <c r="L64" s="228" t="s">
        <v>191</v>
      </c>
      <c r="M64" s="228"/>
    </row>
    <row r="65" spans="1:13" ht="24.75" customHeight="1">
      <c r="A65" s="226">
        <v>61</v>
      </c>
      <c r="B65" s="228" t="s">
        <v>1521</v>
      </c>
      <c r="C65" s="229" t="s">
        <v>1425</v>
      </c>
      <c r="D65" s="230">
        <v>33764</v>
      </c>
      <c r="E65" s="229" t="s">
        <v>1426</v>
      </c>
      <c r="F65" s="298">
        <v>90</v>
      </c>
      <c r="G65" s="298">
        <v>57</v>
      </c>
      <c r="H65" s="298">
        <v>23</v>
      </c>
      <c r="I65" s="298">
        <v>72</v>
      </c>
      <c r="J65" s="228" t="s">
        <v>1465</v>
      </c>
      <c r="K65" s="228" t="s">
        <v>649</v>
      </c>
      <c r="L65" s="228" t="s">
        <v>192</v>
      </c>
      <c r="M65" s="228" t="s">
        <v>1365</v>
      </c>
    </row>
    <row r="66" spans="1:13" ht="24.75" customHeight="1">
      <c r="A66" s="226">
        <v>62</v>
      </c>
      <c r="B66" s="228" t="s">
        <v>1522</v>
      </c>
      <c r="C66" s="229" t="s">
        <v>193</v>
      </c>
      <c r="D66" s="230">
        <v>36095</v>
      </c>
      <c r="E66" s="289" t="s">
        <v>194</v>
      </c>
      <c r="F66" s="298">
        <v>80</v>
      </c>
      <c r="G66" s="298"/>
      <c r="H66" s="298">
        <v>500</v>
      </c>
      <c r="I66" s="298">
        <v>600</v>
      </c>
      <c r="J66" s="228" t="s">
        <v>1376</v>
      </c>
      <c r="K66" s="228" t="s">
        <v>649</v>
      </c>
      <c r="L66" s="228" t="s">
        <v>195</v>
      </c>
      <c r="M66" s="228"/>
    </row>
    <row r="67" spans="1:13" ht="24.75" customHeight="1">
      <c r="A67" s="226">
        <v>63</v>
      </c>
      <c r="B67" s="228" t="s">
        <v>1700</v>
      </c>
      <c r="C67" s="229" t="s">
        <v>1613</v>
      </c>
      <c r="D67" s="230">
        <v>39750</v>
      </c>
      <c r="E67" s="229" t="s">
        <v>1614</v>
      </c>
      <c r="F67" s="298">
        <v>172</v>
      </c>
      <c r="G67" s="298"/>
      <c r="H67" s="298">
        <v>68</v>
      </c>
      <c r="I67" s="298">
        <v>90</v>
      </c>
      <c r="J67" s="228" t="s">
        <v>1378</v>
      </c>
      <c r="K67" s="228" t="s">
        <v>1337</v>
      </c>
      <c r="L67" s="228" t="s">
        <v>1338</v>
      </c>
      <c r="M67" s="228"/>
    </row>
    <row r="68" spans="1:13" ht="24.75" customHeight="1">
      <c r="A68" s="226">
        <v>64</v>
      </c>
      <c r="B68" s="228" t="s">
        <v>1700</v>
      </c>
      <c r="C68" s="229" t="s">
        <v>1383</v>
      </c>
      <c r="D68" s="230">
        <v>32168</v>
      </c>
      <c r="E68" s="229" t="s">
        <v>1615</v>
      </c>
      <c r="F68" s="298">
        <v>98</v>
      </c>
      <c r="G68" s="298"/>
      <c r="H68" s="298">
        <v>245</v>
      </c>
      <c r="I68" s="298">
        <v>290</v>
      </c>
      <c r="J68" s="228" t="s">
        <v>1376</v>
      </c>
      <c r="K68" s="228" t="s">
        <v>1363</v>
      </c>
      <c r="L68" s="228" t="s">
        <v>1616</v>
      </c>
      <c r="M68" s="228"/>
    </row>
    <row r="69" spans="1:13" ht="24.75" customHeight="1">
      <c r="A69" s="226">
        <v>65</v>
      </c>
      <c r="B69" s="228" t="s">
        <v>1700</v>
      </c>
      <c r="C69" s="229" t="s">
        <v>1384</v>
      </c>
      <c r="D69" s="230">
        <v>33269</v>
      </c>
      <c r="E69" s="289" t="s">
        <v>1617</v>
      </c>
      <c r="F69" s="298">
        <v>1240</v>
      </c>
      <c r="G69" s="298"/>
      <c r="H69" s="298">
        <v>107</v>
      </c>
      <c r="I69" s="298">
        <v>115</v>
      </c>
      <c r="J69" s="228" t="s">
        <v>1362</v>
      </c>
      <c r="K69" s="228" t="s">
        <v>1363</v>
      </c>
      <c r="L69" s="228" t="s">
        <v>1618</v>
      </c>
      <c r="M69" s="228"/>
    </row>
    <row r="70" spans="1:13" ht="24.75" customHeight="1">
      <c r="A70" s="226">
        <v>66</v>
      </c>
      <c r="B70" s="228" t="s">
        <v>1700</v>
      </c>
      <c r="C70" s="229" t="s">
        <v>1386</v>
      </c>
      <c r="D70" s="230">
        <v>36091</v>
      </c>
      <c r="E70" s="229" t="s">
        <v>1361</v>
      </c>
      <c r="F70" s="298">
        <v>215</v>
      </c>
      <c r="G70" s="298"/>
      <c r="H70" s="298">
        <v>480</v>
      </c>
      <c r="I70" s="298">
        <v>480</v>
      </c>
      <c r="J70" s="228" t="s">
        <v>1376</v>
      </c>
      <c r="K70" s="228" t="s">
        <v>1385</v>
      </c>
      <c r="L70" s="228" t="s">
        <v>1619</v>
      </c>
      <c r="M70" s="228"/>
    </row>
    <row r="71" spans="1:13" ht="24.75" customHeight="1">
      <c r="A71" s="226">
        <v>67</v>
      </c>
      <c r="B71" s="228" t="s">
        <v>1700</v>
      </c>
      <c r="C71" s="229" t="s">
        <v>1620</v>
      </c>
      <c r="D71" s="230">
        <v>39169</v>
      </c>
      <c r="E71" s="229" t="s">
        <v>1361</v>
      </c>
      <c r="F71" s="298">
        <v>450</v>
      </c>
      <c r="G71" s="298"/>
      <c r="H71" s="298">
        <v>890</v>
      </c>
      <c r="I71" s="298">
        <v>1080</v>
      </c>
      <c r="J71" s="228" t="s">
        <v>1621</v>
      </c>
      <c r="K71" s="228" t="s">
        <v>1622</v>
      </c>
      <c r="L71" s="228" t="s">
        <v>1387</v>
      </c>
      <c r="M71" s="228"/>
    </row>
    <row r="72" spans="1:27" ht="24.75" customHeight="1">
      <c r="A72" s="226">
        <v>68</v>
      </c>
      <c r="B72" s="228" t="s">
        <v>1700</v>
      </c>
      <c r="C72" s="229" t="s">
        <v>1388</v>
      </c>
      <c r="D72" s="230">
        <v>38261</v>
      </c>
      <c r="E72" s="229" t="s">
        <v>1361</v>
      </c>
      <c r="F72" s="298">
        <v>590</v>
      </c>
      <c r="G72" s="298"/>
      <c r="H72" s="298">
        <v>420</v>
      </c>
      <c r="I72" s="298">
        <v>420</v>
      </c>
      <c r="J72" s="228" t="s">
        <v>1376</v>
      </c>
      <c r="K72" s="228" t="s">
        <v>1623</v>
      </c>
      <c r="L72" s="228" t="s">
        <v>1624</v>
      </c>
      <c r="M72" s="283"/>
      <c r="AA72" s="231"/>
    </row>
    <row r="73" spans="1:13" ht="24.75" customHeight="1">
      <c r="A73" s="226">
        <v>69</v>
      </c>
      <c r="B73" s="228" t="s">
        <v>1700</v>
      </c>
      <c r="C73" s="229" t="s">
        <v>1625</v>
      </c>
      <c r="D73" s="230">
        <v>38385</v>
      </c>
      <c r="E73" s="229" t="s">
        <v>1361</v>
      </c>
      <c r="F73" s="298">
        <v>100</v>
      </c>
      <c r="G73" s="298"/>
      <c r="H73" s="298">
        <v>350</v>
      </c>
      <c r="I73" s="298">
        <v>400</v>
      </c>
      <c r="J73" s="228" t="s">
        <v>1621</v>
      </c>
      <c r="K73" s="228" t="s">
        <v>1622</v>
      </c>
      <c r="L73" s="228" t="s">
        <v>1626</v>
      </c>
      <c r="M73" s="228"/>
    </row>
    <row r="74" spans="1:13" ht="24.75" customHeight="1">
      <c r="A74" s="226">
        <v>70</v>
      </c>
      <c r="B74" s="228" t="s">
        <v>1700</v>
      </c>
      <c r="C74" s="290" t="s">
        <v>1629</v>
      </c>
      <c r="D74" s="230">
        <v>39959</v>
      </c>
      <c r="E74" s="229" t="s">
        <v>1361</v>
      </c>
      <c r="F74" s="298">
        <v>365</v>
      </c>
      <c r="G74" s="298"/>
      <c r="H74" s="298">
        <v>625</v>
      </c>
      <c r="I74" s="298">
        <v>765</v>
      </c>
      <c r="J74" s="228" t="s">
        <v>1376</v>
      </c>
      <c r="K74" s="228" t="s">
        <v>1385</v>
      </c>
      <c r="L74" s="228" t="s">
        <v>1630</v>
      </c>
      <c r="M74" s="228"/>
    </row>
    <row r="75" spans="1:13" ht="24.75" customHeight="1">
      <c r="A75" s="226">
        <v>71</v>
      </c>
      <c r="B75" s="228" t="s">
        <v>1700</v>
      </c>
      <c r="C75" s="229" t="s">
        <v>1427</v>
      </c>
      <c r="D75" s="230">
        <v>39043</v>
      </c>
      <c r="E75" s="229" t="s">
        <v>1392</v>
      </c>
      <c r="F75" s="298">
        <v>715</v>
      </c>
      <c r="G75" s="298"/>
      <c r="H75" s="298">
        <v>84</v>
      </c>
      <c r="I75" s="298">
        <v>135</v>
      </c>
      <c r="J75" s="228" t="s">
        <v>1376</v>
      </c>
      <c r="K75" s="291" t="s">
        <v>1623</v>
      </c>
      <c r="L75" s="228" t="s">
        <v>1631</v>
      </c>
      <c r="M75" s="228"/>
    </row>
    <row r="76" spans="1:13" ht="24.75" customHeight="1">
      <c r="A76" s="226">
        <v>72</v>
      </c>
      <c r="B76" s="228" t="s">
        <v>1700</v>
      </c>
      <c r="C76" s="229" t="s">
        <v>1389</v>
      </c>
      <c r="D76" s="230">
        <v>35345</v>
      </c>
      <c r="E76" s="229" t="s">
        <v>1390</v>
      </c>
      <c r="F76" s="298">
        <v>1224</v>
      </c>
      <c r="G76" s="298"/>
      <c r="H76" s="298">
        <v>20</v>
      </c>
      <c r="I76" s="298">
        <v>30</v>
      </c>
      <c r="J76" s="228" t="s">
        <v>1362</v>
      </c>
      <c r="K76" s="228" t="s">
        <v>1363</v>
      </c>
      <c r="L76" s="228" t="s">
        <v>1391</v>
      </c>
      <c r="M76" s="228"/>
    </row>
    <row r="77" spans="1:13" ht="24.75" customHeight="1">
      <c r="A77" s="226">
        <v>73</v>
      </c>
      <c r="B77" s="228" t="s">
        <v>1700</v>
      </c>
      <c r="C77" s="229" t="s">
        <v>533</v>
      </c>
      <c r="D77" s="230">
        <v>34400</v>
      </c>
      <c r="E77" s="229" t="s">
        <v>1632</v>
      </c>
      <c r="F77" s="298">
        <v>53</v>
      </c>
      <c r="G77" s="298"/>
      <c r="H77" s="298">
        <v>3</v>
      </c>
      <c r="I77" s="298">
        <v>11</v>
      </c>
      <c r="J77" s="228" t="s">
        <v>1633</v>
      </c>
      <c r="K77" s="228" t="s">
        <v>1634</v>
      </c>
      <c r="L77" s="228" t="s">
        <v>1635</v>
      </c>
      <c r="M77" s="228"/>
    </row>
    <row r="78" spans="1:27" ht="24.75" customHeight="1">
      <c r="A78" s="226">
        <v>74</v>
      </c>
      <c r="B78" s="228" t="s">
        <v>1700</v>
      </c>
      <c r="C78" s="229" t="s">
        <v>1393</v>
      </c>
      <c r="D78" s="230">
        <v>33486</v>
      </c>
      <c r="E78" s="229" t="s">
        <v>1394</v>
      </c>
      <c r="F78" s="298">
        <v>160</v>
      </c>
      <c r="G78" s="298"/>
      <c r="H78" s="298">
        <v>120</v>
      </c>
      <c r="I78" s="298">
        <v>200</v>
      </c>
      <c r="J78" s="228" t="s">
        <v>1636</v>
      </c>
      <c r="K78" s="291" t="s">
        <v>1385</v>
      </c>
      <c r="L78" s="228" t="s">
        <v>1395</v>
      </c>
      <c r="M78" s="228"/>
      <c r="AA78" s="231"/>
    </row>
    <row r="79" spans="1:13" ht="24.75" customHeight="1">
      <c r="A79" s="226">
        <v>75</v>
      </c>
      <c r="B79" s="228" t="s">
        <v>1700</v>
      </c>
      <c r="C79" s="229" t="s">
        <v>1396</v>
      </c>
      <c r="D79" s="230">
        <v>33906</v>
      </c>
      <c r="E79" s="229" t="s">
        <v>1397</v>
      </c>
      <c r="F79" s="298">
        <v>200</v>
      </c>
      <c r="G79" s="298"/>
      <c r="H79" s="298">
        <v>30</v>
      </c>
      <c r="I79" s="298">
        <v>80</v>
      </c>
      <c r="J79" s="228" t="s">
        <v>1376</v>
      </c>
      <c r="K79" s="228" t="s">
        <v>1398</v>
      </c>
      <c r="L79" s="228" t="s">
        <v>1339</v>
      </c>
      <c r="M79" s="228"/>
    </row>
    <row r="80" spans="1:13" ht="24.75" customHeight="1">
      <c r="A80" s="226">
        <v>76</v>
      </c>
      <c r="B80" s="228" t="s">
        <v>1700</v>
      </c>
      <c r="C80" s="229" t="s">
        <v>541</v>
      </c>
      <c r="D80" s="230">
        <v>34017</v>
      </c>
      <c r="E80" s="229" t="s">
        <v>1399</v>
      </c>
      <c r="F80" s="298">
        <v>700</v>
      </c>
      <c r="G80" s="298"/>
      <c r="H80" s="298">
        <v>30</v>
      </c>
      <c r="I80" s="298">
        <v>200</v>
      </c>
      <c r="J80" s="228" t="s">
        <v>1376</v>
      </c>
      <c r="K80" s="228" t="s">
        <v>1637</v>
      </c>
      <c r="L80" s="228" t="s">
        <v>1400</v>
      </c>
      <c r="M80" s="228"/>
    </row>
    <row r="81" spans="1:13" ht="24.75" customHeight="1">
      <c r="A81" s="226">
        <v>77</v>
      </c>
      <c r="B81" s="228" t="s">
        <v>1700</v>
      </c>
      <c r="C81" s="229" t="s">
        <v>542</v>
      </c>
      <c r="D81" s="230">
        <v>34689</v>
      </c>
      <c r="E81" s="229" t="s">
        <v>1638</v>
      </c>
      <c r="F81" s="298">
        <v>70</v>
      </c>
      <c r="G81" s="298"/>
      <c r="H81" s="298">
        <v>10</v>
      </c>
      <c r="I81" s="298">
        <v>15</v>
      </c>
      <c r="J81" s="228" t="s">
        <v>1376</v>
      </c>
      <c r="K81" s="228" t="s">
        <v>1363</v>
      </c>
      <c r="L81" s="228" t="s">
        <v>1340</v>
      </c>
      <c r="M81" s="228" t="s">
        <v>1341</v>
      </c>
    </row>
    <row r="82" spans="1:13" ht="24.75" customHeight="1">
      <c r="A82" s="226">
        <v>78</v>
      </c>
      <c r="B82" s="228" t="s">
        <v>1700</v>
      </c>
      <c r="C82" s="229" t="s">
        <v>543</v>
      </c>
      <c r="D82" s="230">
        <v>38531</v>
      </c>
      <c r="E82" s="229" t="s">
        <v>1639</v>
      </c>
      <c r="F82" s="298">
        <v>180</v>
      </c>
      <c r="G82" s="298"/>
      <c r="H82" s="298">
        <v>40</v>
      </c>
      <c r="I82" s="298">
        <v>118</v>
      </c>
      <c r="J82" s="228" t="s">
        <v>1640</v>
      </c>
      <c r="K82" s="228" t="s">
        <v>1641</v>
      </c>
      <c r="L82" s="228" t="s">
        <v>1642</v>
      </c>
      <c r="M82" s="228"/>
    </row>
    <row r="83" spans="1:13" ht="24.75" customHeight="1">
      <c r="A83" s="226">
        <v>79</v>
      </c>
      <c r="B83" s="228" t="s">
        <v>1700</v>
      </c>
      <c r="C83" s="229" t="s">
        <v>544</v>
      </c>
      <c r="D83" s="230">
        <v>32924</v>
      </c>
      <c r="E83" s="229" t="s">
        <v>1643</v>
      </c>
      <c r="F83" s="298">
        <v>80</v>
      </c>
      <c r="G83" s="298"/>
      <c r="H83" s="298">
        <v>13</v>
      </c>
      <c r="I83" s="298">
        <v>31</v>
      </c>
      <c r="J83" s="228" t="s">
        <v>1644</v>
      </c>
      <c r="K83" s="228" t="s">
        <v>1645</v>
      </c>
      <c r="L83" s="228" t="s">
        <v>1646</v>
      </c>
      <c r="M83" s="228"/>
    </row>
    <row r="84" spans="1:13" ht="24.75" customHeight="1">
      <c r="A84" s="226">
        <v>80</v>
      </c>
      <c r="B84" s="228" t="s">
        <v>1700</v>
      </c>
      <c r="C84" s="229" t="s">
        <v>1401</v>
      </c>
      <c r="D84" s="230">
        <v>39860</v>
      </c>
      <c r="E84" s="229" t="s">
        <v>1647</v>
      </c>
      <c r="F84" s="298">
        <v>500</v>
      </c>
      <c r="G84" s="298"/>
      <c r="H84" s="298">
        <v>700</v>
      </c>
      <c r="I84" s="298">
        <v>700</v>
      </c>
      <c r="J84" s="228" t="s">
        <v>1376</v>
      </c>
      <c r="K84" s="228" t="s">
        <v>1398</v>
      </c>
      <c r="L84" s="228" t="s">
        <v>1648</v>
      </c>
      <c r="M84" s="228"/>
    </row>
    <row r="85" spans="1:13" ht="24.75" customHeight="1">
      <c r="A85" s="226">
        <v>81</v>
      </c>
      <c r="B85" s="228" t="s">
        <v>1700</v>
      </c>
      <c r="C85" s="229" t="s">
        <v>1402</v>
      </c>
      <c r="D85" s="230">
        <v>27794</v>
      </c>
      <c r="E85" s="229" t="s">
        <v>1403</v>
      </c>
      <c r="F85" s="298">
        <v>90</v>
      </c>
      <c r="G85" s="298"/>
      <c r="H85" s="298">
        <v>23</v>
      </c>
      <c r="I85" s="298">
        <v>45</v>
      </c>
      <c r="J85" s="228" t="s">
        <v>1376</v>
      </c>
      <c r="K85" s="228" t="s">
        <v>1363</v>
      </c>
      <c r="L85" s="228" t="s">
        <v>1404</v>
      </c>
      <c r="M85" s="283"/>
    </row>
    <row r="86" spans="1:13" ht="24.75" customHeight="1">
      <c r="A86" s="226">
        <v>82</v>
      </c>
      <c r="B86" s="228" t="s">
        <v>1700</v>
      </c>
      <c r="C86" s="229" t="s">
        <v>1405</v>
      </c>
      <c r="D86" s="230">
        <v>39864</v>
      </c>
      <c r="E86" s="229" t="s">
        <v>1406</v>
      </c>
      <c r="F86" s="298">
        <v>400</v>
      </c>
      <c r="G86" s="298"/>
      <c r="H86" s="298">
        <v>220</v>
      </c>
      <c r="I86" s="298">
        <v>300</v>
      </c>
      <c r="J86" s="228" t="s">
        <v>1376</v>
      </c>
      <c r="K86" s="291" t="s">
        <v>1398</v>
      </c>
      <c r="L86" s="228" t="s">
        <v>1649</v>
      </c>
      <c r="M86" s="283"/>
    </row>
    <row r="87" spans="1:13" ht="24.75" customHeight="1">
      <c r="A87" s="226">
        <v>83</v>
      </c>
      <c r="B87" s="228" t="s">
        <v>1700</v>
      </c>
      <c r="C87" s="229" t="s">
        <v>1405</v>
      </c>
      <c r="D87" s="230">
        <v>39884</v>
      </c>
      <c r="E87" s="229" t="s">
        <v>1407</v>
      </c>
      <c r="F87" s="298">
        <v>253</v>
      </c>
      <c r="G87" s="298"/>
      <c r="H87" s="298">
        <v>100</v>
      </c>
      <c r="I87" s="298">
        <v>150</v>
      </c>
      <c r="J87" s="228" t="s">
        <v>1376</v>
      </c>
      <c r="K87" s="228" t="s">
        <v>1398</v>
      </c>
      <c r="L87" s="228" t="s">
        <v>1650</v>
      </c>
      <c r="M87" s="283"/>
    </row>
    <row r="88" spans="1:13" ht="24.75" customHeight="1">
      <c r="A88" s="226">
        <v>84</v>
      </c>
      <c r="B88" s="228" t="s">
        <v>1700</v>
      </c>
      <c r="C88" s="229" t="s">
        <v>1651</v>
      </c>
      <c r="D88" s="230">
        <v>39860</v>
      </c>
      <c r="E88" s="229" t="s">
        <v>1652</v>
      </c>
      <c r="F88" s="298">
        <v>62</v>
      </c>
      <c r="G88" s="298"/>
      <c r="H88" s="298">
        <v>189</v>
      </c>
      <c r="I88" s="298">
        <v>387</v>
      </c>
      <c r="J88" s="228" t="s">
        <v>1376</v>
      </c>
      <c r="K88" s="228" t="s">
        <v>1653</v>
      </c>
      <c r="L88" s="228" t="s">
        <v>1654</v>
      </c>
      <c r="M88" s="228"/>
    </row>
    <row r="89" spans="1:13" ht="24.75" customHeight="1">
      <c r="A89" s="226">
        <v>85</v>
      </c>
      <c r="B89" s="228" t="s">
        <v>1700</v>
      </c>
      <c r="C89" s="229" t="s">
        <v>1343</v>
      </c>
      <c r="D89" s="230">
        <v>39860</v>
      </c>
      <c r="E89" s="229" t="s">
        <v>1652</v>
      </c>
      <c r="F89" s="298">
        <v>60</v>
      </c>
      <c r="G89" s="298"/>
      <c r="H89" s="298">
        <v>59</v>
      </c>
      <c r="I89" s="298">
        <v>72</v>
      </c>
      <c r="J89" s="228" t="s">
        <v>1376</v>
      </c>
      <c r="K89" s="228" t="s">
        <v>1398</v>
      </c>
      <c r="L89" s="228" t="s">
        <v>1342</v>
      </c>
      <c r="M89" s="228"/>
    </row>
    <row r="90" spans="1:27" ht="24.75" customHeight="1">
      <c r="A90" s="226">
        <v>86</v>
      </c>
      <c r="B90" s="228" t="s">
        <v>333</v>
      </c>
      <c r="C90" s="229" t="s">
        <v>551</v>
      </c>
      <c r="D90" s="230">
        <v>26975</v>
      </c>
      <c r="E90" s="229" t="s">
        <v>552</v>
      </c>
      <c r="F90" s="298">
        <v>2000</v>
      </c>
      <c r="G90" s="298"/>
      <c r="H90" s="298">
        <v>720</v>
      </c>
      <c r="I90" s="298">
        <v>870</v>
      </c>
      <c r="J90" s="228" t="s">
        <v>1362</v>
      </c>
      <c r="K90" s="228" t="s">
        <v>1363</v>
      </c>
      <c r="L90" s="228" t="s">
        <v>1715</v>
      </c>
      <c r="M90" s="228" t="s">
        <v>1365</v>
      </c>
      <c r="AA90" s="231"/>
    </row>
    <row r="91" spans="1:13" ht="24.75" customHeight="1">
      <c r="A91" s="226">
        <v>87</v>
      </c>
      <c r="B91" s="228" t="s">
        <v>333</v>
      </c>
      <c r="C91" s="229" t="s">
        <v>553</v>
      </c>
      <c r="D91" s="230">
        <v>34318</v>
      </c>
      <c r="E91" s="229" t="s">
        <v>1361</v>
      </c>
      <c r="F91" s="298">
        <v>85</v>
      </c>
      <c r="G91" s="298"/>
      <c r="H91" s="298">
        <v>219</v>
      </c>
      <c r="I91" s="298">
        <v>270</v>
      </c>
      <c r="J91" s="228" t="s">
        <v>1362</v>
      </c>
      <c r="K91" s="228" t="s">
        <v>1363</v>
      </c>
      <c r="L91" s="228" t="s">
        <v>554</v>
      </c>
      <c r="M91" s="228"/>
    </row>
    <row r="92" spans="1:13" ht="24.75" customHeight="1">
      <c r="A92" s="226">
        <v>88</v>
      </c>
      <c r="B92" s="228" t="s">
        <v>333</v>
      </c>
      <c r="C92" s="229" t="s">
        <v>555</v>
      </c>
      <c r="D92" s="230">
        <v>38160</v>
      </c>
      <c r="E92" s="229" t="s">
        <v>556</v>
      </c>
      <c r="F92" s="298">
        <v>829</v>
      </c>
      <c r="G92" s="298">
        <v>50</v>
      </c>
      <c r="H92" s="298">
        <v>336</v>
      </c>
      <c r="I92" s="298">
        <v>489</v>
      </c>
      <c r="J92" s="228" t="s">
        <v>1362</v>
      </c>
      <c r="K92" s="228" t="s">
        <v>649</v>
      </c>
      <c r="L92" s="228" t="s">
        <v>557</v>
      </c>
      <c r="M92" s="228"/>
    </row>
    <row r="93" spans="1:13" ht="24.75" customHeight="1">
      <c r="A93" s="226">
        <v>89</v>
      </c>
      <c r="B93" s="228" t="s">
        <v>333</v>
      </c>
      <c r="C93" s="229" t="s">
        <v>558</v>
      </c>
      <c r="D93" s="230">
        <v>36522</v>
      </c>
      <c r="E93" s="229" t="s">
        <v>1361</v>
      </c>
      <c r="F93" s="298">
        <v>130</v>
      </c>
      <c r="G93" s="298"/>
      <c r="H93" s="298">
        <v>25</v>
      </c>
      <c r="I93" s="298">
        <v>35</v>
      </c>
      <c r="J93" s="228" t="s">
        <v>1376</v>
      </c>
      <c r="K93" s="228" t="s">
        <v>1363</v>
      </c>
      <c r="L93" s="228" t="s">
        <v>559</v>
      </c>
      <c r="M93" s="228"/>
    </row>
    <row r="94" spans="1:13" ht="24.75" customHeight="1">
      <c r="A94" s="226">
        <v>90</v>
      </c>
      <c r="B94" s="228" t="s">
        <v>333</v>
      </c>
      <c r="C94" s="229" t="s">
        <v>560</v>
      </c>
      <c r="D94" s="230">
        <v>37610</v>
      </c>
      <c r="E94" s="229" t="s">
        <v>1361</v>
      </c>
      <c r="F94" s="298">
        <v>450</v>
      </c>
      <c r="G94" s="298"/>
      <c r="H94" s="298">
        <v>450</v>
      </c>
      <c r="I94" s="298">
        <v>600</v>
      </c>
      <c r="J94" s="228" t="s">
        <v>1465</v>
      </c>
      <c r="K94" s="228" t="s">
        <v>561</v>
      </c>
      <c r="L94" s="228" t="s">
        <v>562</v>
      </c>
      <c r="M94" s="228"/>
    </row>
    <row r="95" spans="1:13" ht="24.75" customHeight="1">
      <c r="A95" s="226">
        <v>91</v>
      </c>
      <c r="B95" s="228" t="s">
        <v>333</v>
      </c>
      <c r="C95" s="229" t="s">
        <v>1679</v>
      </c>
      <c r="D95" s="230">
        <v>37643</v>
      </c>
      <c r="E95" s="229" t="s">
        <v>206</v>
      </c>
      <c r="F95" s="298">
        <v>76</v>
      </c>
      <c r="G95" s="298"/>
      <c r="H95" s="298">
        <v>60</v>
      </c>
      <c r="I95" s="298">
        <v>127</v>
      </c>
      <c r="J95" s="228" t="s">
        <v>1362</v>
      </c>
      <c r="K95" s="228" t="s">
        <v>563</v>
      </c>
      <c r="L95" s="228" t="s">
        <v>564</v>
      </c>
      <c r="M95" s="228"/>
    </row>
    <row r="96" spans="1:13" ht="24.75" customHeight="1">
      <c r="A96" s="226">
        <v>92</v>
      </c>
      <c r="B96" s="228" t="s">
        <v>333</v>
      </c>
      <c r="C96" s="229" t="s">
        <v>565</v>
      </c>
      <c r="D96" s="230">
        <v>35523</v>
      </c>
      <c r="E96" s="229" t="s">
        <v>1361</v>
      </c>
      <c r="F96" s="298">
        <v>274</v>
      </c>
      <c r="G96" s="298"/>
      <c r="H96" s="298">
        <v>760</v>
      </c>
      <c r="I96" s="298">
        <v>950</v>
      </c>
      <c r="J96" s="228" t="s">
        <v>1362</v>
      </c>
      <c r="K96" s="228" t="s">
        <v>566</v>
      </c>
      <c r="L96" s="228" t="s">
        <v>567</v>
      </c>
      <c r="M96" s="228"/>
    </row>
    <row r="97" spans="1:13" ht="24.75" customHeight="1">
      <c r="A97" s="226">
        <v>93</v>
      </c>
      <c r="B97" s="228" t="s">
        <v>333</v>
      </c>
      <c r="C97" s="229" t="s">
        <v>1408</v>
      </c>
      <c r="D97" s="230">
        <v>34323</v>
      </c>
      <c r="E97" s="229" t="s">
        <v>1361</v>
      </c>
      <c r="F97" s="298">
        <v>480</v>
      </c>
      <c r="G97" s="298"/>
      <c r="H97" s="298">
        <v>180</v>
      </c>
      <c r="I97" s="298">
        <v>250</v>
      </c>
      <c r="J97" s="228" t="s">
        <v>1362</v>
      </c>
      <c r="K97" s="228" t="s">
        <v>1363</v>
      </c>
      <c r="L97" s="228" t="s">
        <v>568</v>
      </c>
      <c r="M97" s="228"/>
    </row>
    <row r="98" spans="1:13" ht="24.75" customHeight="1">
      <c r="A98" s="226">
        <v>94</v>
      </c>
      <c r="B98" s="228" t="s">
        <v>334</v>
      </c>
      <c r="C98" s="229" t="s">
        <v>545</v>
      </c>
      <c r="D98" s="230">
        <v>38040</v>
      </c>
      <c r="E98" s="229" t="s">
        <v>546</v>
      </c>
      <c r="F98" s="298">
        <v>50</v>
      </c>
      <c r="G98" s="298"/>
      <c r="H98" s="298">
        <v>280</v>
      </c>
      <c r="I98" s="298">
        <v>750</v>
      </c>
      <c r="J98" s="228" t="s">
        <v>527</v>
      </c>
      <c r="K98" s="228" t="s">
        <v>547</v>
      </c>
      <c r="L98" s="228" t="s">
        <v>548</v>
      </c>
      <c r="M98" s="228"/>
    </row>
    <row r="99" spans="1:13" ht="24.75" customHeight="1" thickBot="1">
      <c r="A99" s="226">
        <v>95</v>
      </c>
      <c r="B99" s="228" t="s">
        <v>334</v>
      </c>
      <c r="C99" s="229" t="s">
        <v>549</v>
      </c>
      <c r="D99" s="230">
        <v>34185</v>
      </c>
      <c r="E99" s="229" t="s">
        <v>550</v>
      </c>
      <c r="F99" s="298">
        <v>52</v>
      </c>
      <c r="G99" s="298"/>
      <c r="H99" s="298"/>
      <c r="I99" s="298"/>
      <c r="J99" s="228" t="s">
        <v>1655</v>
      </c>
      <c r="K99" s="228" t="s">
        <v>649</v>
      </c>
      <c r="L99" s="228"/>
      <c r="M99" s="228" t="s">
        <v>1656</v>
      </c>
    </row>
    <row r="100" spans="1:13" ht="24.75" customHeight="1" thickTop="1">
      <c r="A100" s="735" t="s">
        <v>1443</v>
      </c>
      <c r="B100" s="736"/>
      <c r="C100" s="249"/>
      <c r="D100" s="250"/>
      <c r="E100" s="249"/>
      <c r="F100" s="299">
        <f>SUM(F5:F99)</f>
        <v>22469</v>
      </c>
      <c r="G100" s="299">
        <f>SUM(G5:G99)</f>
        <v>955</v>
      </c>
      <c r="H100" s="299">
        <f>SUM(H5:H99)</f>
        <v>10521.5</v>
      </c>
      <c r="I100" s="299">
        <f>SUM(I5:I99)</f>
        <v>14849</v>
      </c>
      <c r="J100" s="251"/>
      <c r="K100" s="251"/>
      <c r="L100" s="248"/>
      <c r="M100" s="251"/>
    </row>
  </sheetData>
  <mergeCells count="13">
    <mergeCell ref="A2:A4"/>
    <mergeCell ref="B2:B4"/>
    <mergeCell ref="C2:C4"/>
    <mergeCell ref="A100:B100"/>
    <mergeCell ref="D2:D4"/>
    <mergeCell ref="H2:I2"/>
    <mergeCell ref="M2:M4"/>
    <mergeCell ref="E2:E4"/>
    <mergeCell ref="F2:F4"/>
    <mergeCell ref="G2:G4"/>
    <mergeCell ref="J2:J4"/>
    <mergeCell ref="K2:K4"/>
    <mergeCell ref="L2:L4"/>
  </mergeCells>
  <printOptions horizontalCentered="1"/>
  <pageMargins left="0.46" right="0.44" top="0.7874015748031497" bottom="0.7874015748031497" header="0.5118110236220472" footer="0.5118110236220472"/>
  <pageSetup fitToHeight="0" horizontalDpi="600" verticalDpi="600" orientation="landscape" paperSize="9" scale="53" r:id="rId1"/>
  <headerFooter alignWithMargins="0">
    <oddFooter>&amp;C- &amp;P+27 -</oddFooter>
  </headerFooter>
  <rowBreaks count="2" manualBreakCount="2">
    <brk id="38" max="12" man="1"/>
    <brk id="66" max="1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I52"/>
  <sheetViews>
    <sheetView zoomScale="75" zoomScaleNormal="75" workbookViewId="0" topLeftCell="A1">
      <pane xSplit="1" ySplit="3" topLeftCell="B4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AC51" sqref="AC51"/>
    </sheetView>
  </sheetViews>
  <sheetFormatPr defaultColWidth="7.25390625" defaultRowHeight="18.75" customHeight="1"/>
  <cols>
    <col min="1" max="1" width="11.25390625" style="508" customWidth="1"/>
    <col min="2" max="2" width="8.25390625" style="530" customWidth="1"/>
    <col min="3" max="4" width="8.375" style="527" customWidth="1"/>
    <col min="5" max="35" width="5.625" style="527" customWidth="1"/>
    <col min="36" max="16384" width="5.875" style="508" customWidth="1"/>
  </cols>
  <sheetData>
    <row r="1" spans="1:35" s="507" customFormat="1" ht="22.5" customHeight="1">
      <c r="A1" s="749" t="s">
        <v>486</v>
      </c>
      <c r="B1" s="750"/>
      <c r="C1" s="750"/>
      <c r="D1" s="750"/>
      <c r="E1" s="750"/>
      <c r="F1" s="750"/>
      <c r="G1" s="750"/>
      <c r="H1" s="750"/>
      <c r="I1" s="750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</row>
    <row r="2" spans="1:35" ht="24" customHeight="1">
      <c r="A2" s="751" t="s">
        <v>419</v>
      </c>
      <c r="B2" s="753" t="s">
        <v>420</v>
      </c>
      <c r="C2" s="740" t="s">
        <v>421</v>
      </c>
      <c r="D2" s="740" t="s">
        <v>422</v>
      </c>
      <c r="E2" s="742" t="s">
        <v>423</v>
      </c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3"/>
      <c r="U2" s="743"/>
      <c r="V2" s="743"/>
      <c r="W2" s="743"/>
      <c r="X2" s="743"/>
      <c r="Y2" s="743"/>
      <c r="Z2" s="743"/>
      <c r="AA2" s="743"/>
      <c r="AB2" s="743"/>
      <c r="AC2" s="743"/>
      <c r="AD2" s="744"/>
      <c r="AE2" s="745" t="s">
        <v>424</v>
      </c>
      <c r="AF2" s="745" t="s">
        <v>425</v>
      </c>
      <c r="AG2" s="737" t="s">
        <v>426</v>
      </c>
      <c r="AH2" s="738"/>
      <c r="AI2" s="739"/>
    </row>
    <row r="3" spans="1:35" ht="24" customHeight="1">
      <c r="A3" s="752"/>
      <c r="B3" s="741"/>
      <c r="C3" s="741"/>
      <c r="D3" s="741"/>
      <c r="E3" s="509">
        <v>1</v>
      </c>
      <c r="F3" s="509">
        <v>2</v>
      </c>
      <c r="G3" s="509">
        <v>3</v>
      </c>
      <c r="H3" s="509">
        <v>4</v>
      </c>
      <c r="I3" s="509">
        <v>5</v>
      </c>
      <c r="J3" s="509">
        <v>6</v>
      </c>
      <c r="K3" s="509">
        <v>7</v>
      </c>
      <c r="L3" s="509">
        <v>8</v>
      </c>
      <c r="M3" s="509">
        <v>9</v>
      </c>
      <c r="N3" s="509">
        <v>10</v>
      </c>
      <c r="O3" s="509">
        <v>11</v>
      </c>
      <c r="P3" s="509">
        <v>12</v>
      </c>
      <c r="Q3" s="509">
        <v>13</v>
      </c>
      <c r="R3" s="509">
        <v>14</v>
      </c>
      <c r="S3" s="509">
        <v>15</v>
      </c>
      <c r="T3" s="509">
        <v>16</v>
      </c>
      <c r="U3" s="509">
        <v>17</v>
      </c>
      <c r="V3" s="509">
        <v>18</v>
      </c>
      <c r="W3" s="509">
        <v>19</v>
      </c>
      <c r="X3" s="509">
        <v>20</v>
      </c>
      <c r="Y3" s="509">
        <v>21</v>
      </c>
      <c r="Z3" s="509">
        <v>22</v>
      </c>
      <c r="AA3" s="509">
        <v>23</v>
      </c>
      <c r="AB3" s="509">
        <v>24</v>
      </c>
      <c r="AC3" s="509">
        <v>25</v>
      </c>
      <c r="AD3" s="510" t="s">
        <v>1447</v>
      </c>
      <c r="AE3" s="746"/>
      <c r="AF3" s="746"/>
      <c r="AG3" s="511" t="s">
        <v>427</v>
      </c>
      <c r="AH3" s="511" t="s">
        <v>428</v>
      </c>
      <c r="AI3" s="511" t="s">
        <v>429</v>
      </c>
    </row>
    <row r="4" spans="1:35" ht="27" customHeight="1">
      <c r="A4" s="512" t="s">
        <v>430</v>
      </c>
      <c r="B4" s="513">
        <v>416</v>
      </c>
      <c r="C4" s="514">
        <v>391</v>
      </c>
      <c r="D4" s="514">
        <v>83</v>
      </c>
      <c r="E4" s="514">
        <v>5</v>
      </c>
      <c r="F4" s="514">
        <v>27</v>
      </c>
      <c r="G4" s="514">
        <v>5</v>
      </c>
      <c r="H4" s="514">
        <v>4</v>
      </c>
      <c r="I4" s="514">
        <v>30</v>
      </c>
      <c r="J4" s="514">
        <v>7</v>
      </c>
      <c r="K4" s="514">
        <v>12</v>
      </c>
      <c r="L4" s="514">
        <v>8</v>
      </c>
      <c r="M4" s="514">
        <v>1</v>
      </c>
      <c r="N4" s="514">
        <v>10</v>
      </c>
      <c r="O4" s="514"/>
      <c r="P4" s="514">
        <v>3</v>
      </c>
      <c r="Q4" s="514">
        <v>19</v>
      </c>
      <c r="R4" s="514"/>
      <c r="S4" s="514">
        <v>9</v>
      </c>
      <c r="T4" s="514">
        <v>0</v>
      </c>
      <c r="U4" s="514">
        <v>1</v>
      </c>
      <c r="V4" s="514">
        <v>0</v>
      </c>
      <c r="W4" s="514">
        <v>0</v>
      </c>
      <c r="X4" s="514">
        <v>0</v>
      </c>
      <c r="Y4" s="514">
        <v>0</v>
      </c>
      <c r="Z4" s="514">
        <v>0</v>
      </c>
      <c r="AA4" s="514">
        <v>0</v>
      </c>
      <c r="AB4" s="514">
        <v>3</v>
      </c>
      <c r="AC4" s="514">
        <v>0</v>
      </c>
      <c r="AD4" s="514">
        <f aca="true" t="shared" si="0" ref="AD4:AD40">SUM(E4:AC4)</f>
        <v>144</v>
      </c>
      <c r="AE4" s="514">
        <v>0</v>
      </c>
      <c r="AF4" s="514">
        <v>0</v>
      </c>
      <c r="AG4" s="514">
        <v>0</v>
      </c>
      <c r="AH4" s="514">
        <v>0</v>
      </c>
      <c r="AI4" s="514">
        <v>0</v>
      </c>
    </row>
    <row r="5" spans="1:35" ht="27" customHeight="1">
      <c r="A5" s="515" t="s">
        <v>431</v>
      </c>
      <c r="B5" s="516">
        <v>406</v>
      </c>
      <c r="C5" s="514">
        <v>346</v>
      </c>
      <c r="D5" s="511">
        <v>68</v>
      </c>
      <c r="E5" s="511">
        <v>2</v>
      </c>
      <c r="F5" s="511">
        <v>10</v>
      </c>
      <c r="G5" s="511">
        <v>2</v>
      </c>
      <c r="H5" s="511"/>
      <c r="I5" s="511">
        <v>15</v>
      </c>
      <c r="J5" s="511">
        <v>8</v>
      </c>
      <c r="K5" s="511">
        <v>15</v>
      </c>
      <c r="L5" s="511">
        <v>6</v>
      </c>
      <c r="M5" s="511">
        <v>0</v>
      </c>
      <c r="N5" s="511">
        <v>5</v>
      </c>
      <c r="O5" s="511">
        <v>1</v>
      </c>
      <c r="P5" s="511">
        <v>1</v>
      </c>
      <c r="Q5" s="511">
        <v>10</v>
      </c>
      <c r="R5" s="511">
        <v>6</v>
      </c>
      <c r="S5" s="511">
        <v>22</v>
      </c>
      <c r="T5" s="511">
        <v>0</v>
      </c>
      <c r="U5" s="511">
        <v>0</v>
      </c>
      <c r="V5" s="511">
        <v>0</v>
      </c>
      <c r="W5" s="511">
        <v>0</v>
      </c>
      <c r="X5" s="511">
        <v>0</v>
      </c>
      <c r="Y5" s="511">
        <v>0</v>
      </c>
      <c r="Z5" s="511">
        <v>0</v>
      </c>
      <c r="AA5" s="511">
        <v>0</v>
      </c>
      <c r="AB5" s="511">
        <v>0</v>
      </c>
      <c r="AC5" s="511">
        <v>0</v>
      </c>
      <c r="AD5" s="514">
        <f t="shared" si="0"/>
        <v>103</v>
      </c>
      <c r="AE5" s="511">
        <v>0</v>
      </c>
      <c r="AF5" s="511">
        <v>0</v>
      </c>
      <c r="AG5" s="511">
        <v>0</v>
      </c>
      <c r="AH5" s="511">
        <v>0</v>
      </c>
      <c r="AI5" s="511">
        <v>0</v>
      </c>
    </row>
    <row r="6" spans="1:35" ht="27" customHeight="1">
      <c r="A6" s="515" t="s">
        <v>432</v>
      </c>
      <c r="B6" s="516">
        <v>458</v>
      </c>
      <c r="C6" s="511">
        <v>436</v>
      </c>
      <c r="D6" s="511">
        <v>105</v>
      </c>
      <c r="E6" s="511">
        <v>8</v>
      </c>
      <c r="F6" s="511">
        <v>22</v>
      </c>
      <c r="G6" s="511">
        <v>7</v>
      </c>
      <c r="H6" s="511">
        <v>6</v>
      </c>
      <c r="I6" s="511">
        <v>31</v>
      </c>
      <c r="J6" s="511">
        <v>6</v>
      </c>
      <c r="K6" s="511">
        <v>13</v>
      </c>
      <c r="L6" s="511">
        <v>6</v>
      </c>
      <c r="M6" s="511">
        <v>2</v>
      </c>
      <c r="N6" s="511">
        <v>7</v>
      </c>
      <c r="O6" s="511"/>
      <c r="P6" s="511">
        <v>9</v>
      </c>
      <c r="Q6" s="511">
        <v>15</v>
      </c>
      <c r="R6" s="511">
        <v>5</v>
      </c>
      <c r="S6" s="511">
        <v>13</v>
      </c>
      <c r="T6" s="511">
        <v>0</v>
      </c>
      <c r="U6" s="511">
        <v>0</v>
      </c>
      <c r="V6" s="511">
        <v>0</v>
      </c>
      <c r="W6" s="511">
        <v>0</v>
      </c>
      <c r="X6" s="511">
        <v>0</v>
      </c>
      <c r="Y6" s="511">
        <v>0</v>
      </c>
      <c r="Z6" s="511">
        <v>0</v>
      </c>
      <c r="AA6" s="511">
        <v>0</v>
      </c>
      <c r="AB6" s="511">
        <v>6</v>
      </c>
      <c r="AC6" s="511">
        <v>0</v>
      </c>
      <c r="AD6" s="514">
        <f t="shared" si="0"/>
        <v>156</v>
      </c>
      <c r="AE6" s="511">
        <v>0</v>
      </c>
      <c r="AF6" s="511">
        <v>0</v>
      </c>
      <c r="AG6" s="511">
        <v>0</v>
      </c>
      <c r="AH6" s="511">
        <v>0</v>
      </c>
      <c r="AI6" s="511">
        <v>0</v>
      </c>
    </row>
    <row r="7" spans="1:35" ht="27" customHeight="1">
      <c r="A7" s="515" t="s">
        <v>433</v>
      </c>
      <c r="B7" s="516">
        <v>286</v>
      </c>
      <c r="C7" s="511">
        <v>274</v>
      </c>
      <c r="D7" s="511">
        <v>62</v>
      </c>
      <c r="E7" s="511">
        <v>7</v>
      </c>
      <c r="F7" s="511">
        <v>23</v>
      </c>
      <c r="G7" s="511">
        <v>3</v>
      </c>
      <c r="H7" s="511">
        <v>4</v>
      </c>
      <c r="I7" s="511">
        <v>24</v>
      </c>
      <c r="J7" s="511">
        <v>7</v>
      </c>
      <c r="K7" s="511">
        <v>3</v>
      </c>
      <c r="L7" s="511">
        <v>7</v>
      </c>
      <c r="M7" s="511"/>
      <c r="N7" s="511">
        <v>5</v>
      </c>
      <c r="O7" s="511"/>
      <c r="P7" s="511">
        <v>2</v>
      </c>
      <c r="Q7" s="511">
        <v>12</v>
      </c>
      <c r="R7" s="511">
        <v>3</v>
      </c>
      <c r="S7" s="511">
        <v>4</v>
      </c>
      <c r="T7" s="511"/>
      <c r="U7" s="511">
        <v>1</v>
      </c>
      <c r="V7" s="511">
        <v>2</v>
      </c>
      <c r="W7" s="511">
        <v>1</v>
      </c>
      <c r="X7" s="511">
        <v>2</v>
      </c>
      <c r="Y7" s="511">
        <v>0</v>
      </c>
      <c r="Z7" s="511">
        <v>0</v>
      </c>
      <c r="AA7" s="511">
        <v>0</v>
      </c>
      <c r="AB7" s="511">
        <v>2</v>
      </c>
      <c r="AC7" s="511">
        <v>0</v>
      </c>
      <c r="AD7" s="514">
        <f t="shared" si="0"/>
        <v>112</v>
      </c>
      <c r="AE7" s="511">
        <v>0</v>
      </c>
      <c r="AF7" s="511">
        <v>0</v>
      </c>
      <c r="AG7" s="511">
        <v>0</v>
      </c>
      <c r="AH7" s="511">
        <v>0</v>
      </c>
      <c r="AI7" s="511">
        <v>0</v>
      </c>
    </row>
    <row r="8" spans="1:35" ht="27" customHeight="1">
      <c r="A8" s="515" t="s">
        <v>434</v>
      </c>
      <c r="B8" s="516">
        <v>228</v>
      </c>
      <c r="C8" s="511">
        <v>223</v>
      </c>
      <c r="D8" s="511">
        <v>37</v>
      </c>
      <c r="E8" s="511">
        <v>1</v>
      </c>
      <c r="F8" s="511">
        <v>13</v>
      </c>
      <c r="G8" s="511">
        <v>1</v>
      </c>
      <c r="H8" s="511">
        <v>1</v>
      </c>
      <c r="I8" s="511">
        <v>11</v>
      </c>
      <c r="J8" s="511">
        <v>2</v>
      </c>
      <c r="K8" s="511">
        <v>7</v>
      </c>
      <c r="L8" s="511">
        <v>2</v>
      </c>
      <c r="M8" s="511">
        <v>2</v>
      </c>
      <c r="N8" s="511">
        <v>2</v>
      </c>
      <c r="O8" s="511">
        <v>2</v>
      </c>
      <c r="P8" s="511">
        <v>1</v>
      </c>
      <c r="Q8" s="511">
        <v>3</v>
      </c>
      <c r="R8" s="511">
        <v>0</v>
      </c>
      <c r="S8" s="511">
        <v>5</v>
      </c>
      <c r="T8" s="511">
        <v>0</v>
      </c>
      <c r="U8" s="511">
        <v>0</v>
      </c>
      <c r="V8" s="511">
        <v>0</v>
      </c>
      <c r="W8" s="511">
        <v>0</v>
      </c>
      <c r="X8" s="511">
        <v>0</v>
      </c>
      <c r="Y8" s="511">
        <v>0</v>
      </c>
      <c r="Z8" s="511">
        <v>0</v>
      </c>
      <c r="AA8" s="511">
        <v>0</v>
      </c>
      <c r="AB8" s="511">
        <v>1</v>
      </c>
      <c r="AC8" s="511">
        <v>0</v>
      </c>
      <c r="AD8" s="514">
        <f t="shared" si="0"/>
        <v>54</v>
      </c>
      <c r="AE8" s="511">
        <v>0</v>
      </c>
      <c r="AF8" s="511">
        <v>0</v>
      </c>
      <c r="AG8" s="511">
        <v>0</v>
      </c>
      <c r="AH8" s="511">
        <v>0</v>
      </c>
      <c r="AI8" s="511">
        <v>0</v>
      </c>
    </row>
    <row r="9" spans="1:35" ht="27" customHeight="1">
      <c r="A9" s="515" t="s">
        <v>435</v>
      </c>
      <c r="B9" s="516">
        <v>35</v>
      </c>
      <c r="C9" s="511">
        <v>35</v>
      </c>
      <c r="D9" s="511">
        <v>7</v>
      </c>
      <c r="E9" s="511">
        <v>0</v>
      </c>
      <c r="F9" s="511">
        <v>2</v>
      </c>
      <c r="G9" s="511">
        <v>0</v>
      </c>
      <c r="H9" s="511">
        <v>0</v>
      </c>
      <c r="I9" s="511">
        <v>2</v>
      </c>
      <c r="J9" s="511">
        <v>0</v>
      </c>
      <c r="K9" s="511"/>
      <c r="L9" s="511">
        <v>1</v>
      </c>
      <c r="M9" s="511">
        <v>0</v>
      </c>
      <c r="N9" s="511">
        <v>0</v>
      </c>
      <c r="O9" s="511">
        <v>0</v>
      </c>
      <c r="P9" s="511">
        <v>0</v>
      </c>
      <c r="Q9" s="511">
        <v>1</v>
      </c>
      <c r="R9" s="511">
        <v>0</v>
      </c>
      <c r="S9" s="511">
        <v>1</v>
      </c>
      <c r="T9" s="511">
        <v>0</v>
      </c>
      <c r="U9" s="511">
        <v>0</v>
      </c>
      <c r="V9" s="511">
        <v>0</v>
      </c>
      <c r="W9" s="511">
        <v>0</v>
      </c>
      <c r="X9" s="511">
        <v>0</v>
      </c>
      <c r="Y9" s="511">
        <v>0</v>
      </c>
      <c r="Z9" s="511">
        <v>0</v>
      </c>
      <c r="AA9" s="511">
        <v>0</v>
      </c>
      <c r="AB9" s="511">
        <v>0</v>
      </c>
      <c r="AC9" s="511">
        <v>0</v>
      </c>
      <c r="AD9" s="514">
        <f t="shared" si="0"/>
        <v>7</v>
      </c>
      <c r="AE9" s="511">
        <v>0</v>
      </c>
      <c r="AF9" s="511">
        <v>0</v>
      </c>
      <c r="AG9" s="511">
        <v>0</v>
      </c>
      <c r="AH9" s="511">
        <v>0</v>
      </c>
      <c r="AI9" s="511">
        <v>0</v>
      </c>
    </row>
    <row r="10" spans="1:35" ht="27" customHeight="1">
      <c r="A10" s="515" t="s">
        <v>436</v>
      </c>
      <c r="B10" s="516">
        <v>763</v>
      </c>
      <c r="C10" s="511">
        <v>590</v>
      </c>
      <c r="D10" s="511">
        <v>149</v>
      </c>
      <c r="E10" s="511">
        <v>17</v>
      </c>
      <c r="F10" s="511">
        <v>33</v>
      </c>
      <c r="G10" s="511">
        <v>9</v>
      </c>
      <c r="H10" s="511">
        <v>16</v>
      </c>
      <c r="I10" s="511">
        <v>38</v>
      </c>
      <c r="J10" s="511">
        <v>9</v>
      </c>
      <c r="K10" s="511">
        <v>13</v>
      </c>
      <c r="L10" s="511">
        <v>12</v>
      </c>
      <c r="M10" s="511">
        <v>1</v>
      </c>
      <c r="N10" s="511">
        <v>14</v>
      </c>
      <c r="O10" s="511">
        <v>1</v>
      </c>
      <c r="P10" s="511">
        <v>23</v>
      </c>
      <c r="Q10" s="511">
        <v>26</v>
      </c>
      <c r="R10" s="511">
        <v>4</v>
      </c>
      <c r="S10" s="511">
        <v>29</v>
      </c>
      <c r="T10" s="511"/>
      <c r="U10" s="511">
        <v>0</v>
      </c>
      <c r="V10" s="511">
        <v>0</v>
      </c>
      <c r="W10" s="511">
        <v>0</v>
      </c>
      <c r="X10" s="511">
        <v>0</v>
      </c>
      <c r="Y10" s="511">
        <v>0</v>
      </c>
      <c r="Z10" s="511">
        <v>0</v>
      </c>
      <c r="AA10" s="511">
        <v>0</v>
      </c>
      <c r="AB10" s="511">
        <v>11</v>
      </c>
      <c r="AC10" s="511">
        <v>0</v>
      </c>
      <c r="AD10" s="514">
        <f t="shared" si="0"/>
        <v>256</v>
      </c>
      <c r="AE10" s="511">
        <v>0</v>
      </c>
      <c r="AF10" s="511">
        <v>0</v>
      </c>
      <c r="AG10" s="511">
        <v>0</v>
      </c>
      <c r="AH10" s="511">
        <v>0</v>
      </c>
      <c r="AI10" s="511">
        <v>0</v>
      </c>
    </row>
    <row r="11" spans="1:35" ht="27" customHeight="1">
      <c r="A11" s="515" t="s">
        <v>437</v>
      </c>
      <c r="B11" s="516">
        <v>317</v>
      </c>
      <c r="C11" s="511">
        <v>297</v>
      </c>
      <c r="D11" s="511">
        <v>61</v>
      </c>
      <c r="E11" s="511">
        <v>8</v>
      </c>
      <c r="F11" s="511"/>
      <c r="G11" s="511">
        <v>4</v>
      </c>
      <c r="H11" s="511">
        <v>8</v>
      </c>
      <c r="I11" s="511">
        <v>8</v>
      </c>
      <c r="J11" s="511">
        <v>5</v>
      </c>
      <c r="K11" s="511">
        <v>10</v>
      </c>
      <c r="L11" s="511">
        <v>3</v>
      </c>
      <c r="M11" s="511">
        <v>2</v>
      </c>
      <c r="N11" s="511"/>
      <c r="O11" s="511">
        <v>1</v>
      </c>
      <c r="P11" s="511"/>
      <c r="Q11" s="511">
        <v>7</v>
      </c>
      <c r="R11" s="511">
        <v>2</v>
      </c>
      <c r="S11" s="511">
        <v>6</v>
      </c>
      <c r="T11" s="511">
        <v>0</v>
      </c>
      <c r="U11" s="511">
        <v>0</v>
      </c>
      <c r="V11" s="511">
        <v>0</v>
      </c>
      <c r="W11" s="511">
        <v>0</v>
      </c>
      <c r="X11" s="511">
        <v>0</v>
      </c>
      <c r="Y11" s="511">
        <v>0</v>
      </c>
      <c r="Z11" s="511">
        <v>0</v>
      </c>
      <c r="AA11" s="511">
        <v>0</v>
      </c>
      <c r="AB11" s="511">
        <v>5</v>
      </c>
      <c r="AC11" s="511">
        <v>0</v>
      </c>
      <c r="AD11" s="514">
        <f t="shared" si="0"/>
        <v>69</v>
      </c>
      <c r="AE11" s="511">
        <v>0</v>
      </c>
      <c r="AF11" s="511">
        <v>0</v>
      </c>
      <c r="AG11" s="511">
        <v>0</v>
      </c>
      <c r="AH11" s="511">
        <v>0</v>
      </c>
      <c r="AI11" s="511">
        <v>0</v>
      </c>
    </row>
    <row r="12" spans="1:35" ht="27" customHeight="1">
      <c r="A12" s="515" t="s">
        <v>438</v>
      </c>
      <c r="B12" s="516">
        <v>143</v>
      </c>
      <c r="C12" s="511">
        <v>87</v>
      </c>
      <c r="D12" s="511">
        <v>25</v>
      </c>
      <c r="E12" s="511">
        <v>1</v>
      </c>
      <c r="F12" s="511">
        <v>5</v>
      </c>
      <c r="G12" s="511">
        <v>4</v>
      </c>
      <c r="H12" s="511">
        <v>4</v>
      </c>
      <c r="I12" s="511">
        <v>4</v>
      </c>
      <c r="J12" s="511">
        <v>3</v>
      </c>
      <c r="K12" s="511">
        <v>5</v>
      </c>
      <c r="L12" s="511">
        <v>1</v>
      </c>
      <c r="M12" s="511">
        <v>0</v>
      </c>
      <c r="N12" s="511">
        <v>2</v>
      </c>
      <c r="O12" s="511">
        <v>0</v>
      </c>
      <c r="P12" s="511"/>
      <c r="Q12" s="511">
        <v>10</v>
      </c>
      <c r="R12" s="511">
        <v>1</v>
      </c>
      <c r="S12" s="511">
        <v>4</v>
      </c>
      <c r="T12" s="511">
        <v>0</v>
      </c>
      <c r="U12" s="511">
        <v>0</v>
      </c>
      <c r="V12" s="511">
        <v>0</v>
      </c>
      <c r="W12" s="511">
        <v>0</v>
      </c>
      <c r="X12" s="511">
        <v>0</v>
      </c>
      <c r="Y12" s="511">
        <v>0</v>
      </c>
      <c r="Z12" s="511">
        <v>0</v>
      </c>
      <c r="AA12" s="511">
        <v>0</v>
      </c>
      <c r="AB12" s="511">
        <v>2</v>
      </c>
      <c r="AC12" s="511">
        <v>0</v>
      </c>
      <c r="AD12" s="514">
        <f t="shared" si="0"/>
        <v>46</v>
      </c>
      <c r="AE12" s="511">
        <v>0</v>
      </c>
      <c r="AF12" s="511"/>
      <c r="AG12" s="511"/>
      <c r="AH12" s="511">
        <v>0</v>
      </c>
      <c r="AI12" s="511">
        <v>0</v>
      </c>
    </row>
    <row r="13" spans="1:35" ht="27" customHeight="1">
      <c r="A13" s="515" t="s">
        <v>439</v>
      </c>
      <c r="B13" s="516">
        <v>24</v>
      </c>
      <c r="C13" s="511">
        <v>21</v>
      </c>
      <c r="D13" s="511">
        <v>8</v>
      </c>
      <c r="E13" s="511">
        <v>2</v>
      </c>
      <c r="F13" s="511">
        <v>0</v>
      </c>
      <c r="G13" s="511"/>
      <c r="H13" s="511">
        <v>0</v>
      </c>
      <c r="I13" s="511">
        <v>1</v>
      </c>
      <c r="J13" s="511">
        <v>1</v>
      </c>
      <c r="K13" s="511">
        <v>1</v>
      </c>
      <c r="L13" s="511">
        <v>0</v>
      </c>
      <c r="M13" s="511">
        <v>3</v>
      </c>
      <c r="N13" s="511">
        <v>1</v>
      </c>
      <c r="O13" s="511">
        <v>1</v>
      </c>
      <c r="P13" s="511">
        <v>0</v>
      </c>
      <c r="Q13" s="511">
        <v>0</v>
      </c>
      <c r="R13" s="511"/>
      <c r="S13" s="511">
        <v>2</v>
      </c>
      <c r="T13" s="511">
        <v>0</v>
      </c>
      <c r="U13" s="511">
        <v>0</v>
      </c>
      <c r="V13" s="511">
        <v>0</v>
      </c>
      <c r="W13" s="511">
        <v>0</v>
      </c>
      <c r="X13" s="511">
        <v>0</v>
      </c>
      <c r="Y13" s="511">
        <v>0</v>
      </c>
      <c r="Z13" s="511">
        <v>0</v>
      </c>
      <c r="AA13" s="511">
        <v>0</v>
      </c>
      <c r="AB13" s="511">
        <v>0</v>
      </c>
      <c r="AC13" s="511">
        <v>0</v>
      </c>
      <c r="AD13" s="514">
        <f t="shared" si="0"/>
        <v>12</v>
      </c>
      <c r="AE13" s="511">
        <v>0</v>
      </c>
      <c r="AF13" s="511">
        <v>0</v>
      </c>
      <c r="AG13" s="511">
        <v>0</v>
      </c>
      <c r="AH13" s="511">
        <v>0</v>
      </c>
      <c r="AI13" s="511">
        <v>0</v>
      </c>
    </row>
    <row r="14" spans="1:35" ht="27" customHeight="1">
      <c r="A14" s="515" t="s">
        <v>440</v>
      </c>
      <c r="B14" s="516">
        <v>42</v>
      </c>
      <c r="C14" s="511">
        <v>42</v>
      </c>
      <c r="D14" s="511">
        <v>5</v>
      </c>
      <c r="E14" s="511">
        <v>0</v>
      </c>
      <c r="F14" s="511">
        <v>1</v>
      </c>
      <c r="G14" s="511">
        <v>0</v>
      </c>
      <c r="H14" s="511">
        <v>1</v>
      </c>
      <c r="I14" s="511">
        <v>1</v>
      </c>
      <c r="J14" s="511">
        <v>0</v>
      </c>
      <c r="K14" s="511">
        <v>1</v>
      </c>
      <c r="L14" s="511">
        <v>0</v>
      </c>
      <c r="M14" s="511">
        <v>0</v>
      </c>
      <c r="N14" s="511">
        <v>0</v>
      </c>
      <c r="O14" s="511">
        <v>0</v>
      </c>
      <c r="P14" s="511">
        <v>0</v>
      </c>
      <c r="Q14" s="511">
        <v>0</v>
      </c>
      <c r="R14" s="511">
        <v>0</v>
      </c>
      <c r="S14" s="511">
        <v>1</v>
      </c>
      <c r="T14" s="511">
        <v>0</v>
      </c>
      <c r="U14" s="511">
        <v>0</v>
      </c>
      <c r="V14" s="511">
        <v>0</v>
      </c>
      <c r="W14" s="511">
        <v>0</v>
      </c>
      <c r="X14" s="511">
        <v>0</v>
      </c>
      <c r="Y14" s="511">
        <v>0</v>
      </c>
      <c r="Z14" s="511">
        <v>0</v>
      </c>
      <c r="AA14" s="511">
        <v>0</v>
      </c>
      <c r="AB14" s="511">
        <v>0</v>
      </c>
      <c r="AC14" s="511">
        <v>0</v>
      </c>
      <c r="AD14" s="514">
        <f t="shared" si="0"/>
        <v>5</v>
      </c>
      <c r="AE14" s="511">
        <v>0</v>
      </c>
      <c r="AF14" s="511">
        <v>0</v>
      </c>
      <c r="AG14" s="511">
        <v>0</v>
      </c>
      <c r="AH14" s="511">
        <v>0</v>
      </c>
      <c r="AI14" s="511">
        <v>0</v>
      </c>
    </row>
    <row r="15" spans="1:35" ht="27" customHeight="1">
      <c r="A15" s="515" t="s">
        <v>441</v>
      </c>
      <c r="B15" s="516">
        <v>51</v>
      </c>
      <c r="C15" s="511">
        <v>51</v>
      </c>
      <c r="D15" s="511">
        <v>9</v>
      </c>
      <c r="E15" s="511">
        <v>1</v>
      </c>
      <c r="F15" s="511">
        <v>2</v>
      </c>
      <c r="G15" s="511">
        <v>0</v>
      </c>
      <c r="H15" s="511">
        <v>1</v>
      </c>
      <c r="I15" s="511">
        <v>1</v>
      </c>
      <c r="J15" s="511">
        <v>0</v>
      </c>
      <c r="K15" s="511">
        <v>1</v>
      </c>
      <c r="L15" s="511">
        <v>1</v>
      </c>
      <c r="M15" s="511">
        <v>0</v>
      </c>
      <c r="N15" s="511">
        <v>2</v>
      </c>
      <c r="O15" s="511">
        <v>0</v>
      </c>
      <c r="P15" s="511"/>
      <c r="Q15" s="511">
        <v>0</v>
      </c>
      <c r="R15" s="511">
        <v>1</v>
      </c>
      <c r="S15" s="511">
        <v>1</v>
      </c>
      <c r="T15" s="511">
        <v>0</v>
      </c>
      <c r="U15" s="511">
        <v>0</v>
      </c>
      <c r="V15" s="511">
        <v>0</v>
      </c>
      <c r="W15" s="511">
        <v>0</v>
      </c>
      <c r="X15" s="511">
        <v>0</v>
      </c>
      <c r="Y15" s="511">
        <v>0</v>
      </c>
      <c r="Z15" s="511">
        <v>0</v>
      </c>
      <c r="AA15" s="511">
        <v>0</v>
      </c>
      <c r="AB15" s="511"/>
      <c r="AC15" s="511">
        <v>0</v>
      </c>
      <c r="AD15" s="514">
        <f t="shared" si="0"/>
        <v>11</v>
      </c>
      <c r="AE15" s="511">
        <v>0</v>
      </c>
      <c r="AF15" s="511">
        <v>0</v>
      </c>
      <c r="AG15" s="511">
        <v>0</v>
      </c>
      <c r="AH15" s="511">
        <v>0</v>
      </c>
      <c r="AI15" s="511">
        <v>0</v>
      </c>
    </row>
    <row r="16" spans="1:35" ht="27" customHeight="1">
      <c r="A16" s="515" t="s">
        <v>442</v>
      </c>
      <c r="B16" s="516">
        <v>120</v>
      </c>
      <c r="C16" s="511">
        <v>110</v>
      </c>
      <c r="D16" s="511">
        <v>27</v>
      </c>
      <c r="E16" s="511">
        <v>1</v>
      </c>
      <c r="F16" s="511">
        <v>5</v>
      </c>
      <c r="G16" s="511">
        <v>0</v>
      </c>
      <c r="H16" s="511">
        <v>1</v>
      </c>
      <c r="I16" s="511">
        <v>13</v>
      </c>
      <c r="J16" s="511">
        <v>4</v>
      </c>
      <c r="K16" s="511">
        <v>9</v>
      </c>
      <c r="L16" s="511">
        <v>1</v>
      </c>
      <c r="M16" s="511">
        <v>0</v>
      </c>
      <c r="N16" s="511">
        <v>1</v>
      </c>
      <c r="O16" s="511">
        <v>2</v>
      </c>
      <c r="P16" s="511">
        <v>0</v>
      </c>
      <c r="Q16" s="511">
        <v>4</v>
      </c>
      <c r="R16" s="511">
        <v>2</v>
      </c>
      <c r="S16" s="511">
        <v>3</v>
      </c>
      <c r="T16" s="511">
        <v>0</v>
      </c>
      <c r="U16" s="511">
        <v>0</v>
      </c>
      <c r="V16" s="511">
        <v>0</v>
      </c>
      <c r="W16" s="511">
        <v>0</v>
      </c>
      <c r="X16" s="511">
        <v>0</v>
      </c>
      <c r="Y16" s="511">
        <v>0</v>
      </c>
      <c r="Z16" s="511">
        <v>0</v>
      </c>
      <c r="AA16" s="511">
        <v>0</v>
      </c>
      <c r="AB16" s="511">
        <v>0</v>
      </c>
      <c r="AC16" s="511">
        <v>0</v>
      </c>
      <c r="AD16" s="514">
        <f t="shared" si="0"/>
        <v>46</v>
      </c>
      <c r="AE16" s="511">
        <v>0</v>
      </c>
      <c r="AF16" s="511">
        <v>0</v>
      </c>
      <c r="AG16" s="511">
        <v>0</v>
      </c>
      <c r="AH16" s="511">
        <v>0</v>
      </c>
      <c r="AI16" s="511">
        <v>0</v>
      </c>
    </row>
    <row r="17" spans="1:35" ht="27" customHeight="1">
      <c r="A17" s="515" t="s">
        <v>443</v>
      </c>
      <c r="B17" s="516">
        <v>63</v>
      </c>
      <c r="C17" s="511">
        <v>62</v>
      </c>
      <c r="D17" s="511">
        <v>9</v>
      </c>
      <c r="E17" s="511"/>
      <c r="F17" s="511">
        <v>1</v>
      </c>
      <c r="G17" s="511">
        <v>1</v>
      </c>
      <c r="H17" s="511">
        <v>0</v>
      </c>
      <c r="I17" s="511">
        <v>4</v>
      </c>
      <c r="J17" s="511"/>
      <c r="K17" s="511">
        <v>3</v>
      </c>
      <c r="L17" s="511">
        <v>0</v>
      </c>
      <c r="M17" s="511"/>
      <c r="N17" s="511">
        <v>0</v>
      </c>
      <c r="O17" s="511"/>
      <c r="P17" s="511"/>
      <c r="Q17" s="511"/>
      <c r="R17" s="511"/>
      <c r="S17" s="511"/>
      <c r="T17" s="511"/>
      <c r="U17" s="511">
        <v>0</v>
      </c>
      <c r="V17" s="511">
        <v>0</v>
      </c>
      <c r="W17" s="511">
        <v>0</v>
      </c>
      <c r="X17" s="511">
        <v>0</v>
      </c>
      <c r="Y17" s="511">
        <v>0</v>
      </c>
      <c r="Z17" s="511">
        <v>0</v>
      </c>
      <c r="AA17" s="511">
        <v>0</v>
      </c>
      <c r="AB17" s="511">
        <v>0</v>
      </c>
      <c r="AC17" s="511">
        <v>0</v>
      </c>
      <c r="AD17" s="514">
        <f t="shared" si="0"/>
        <v>9</v>
      </c>
      <c r="AE17" s="511">
        <v>0</v>
      </c>
      <c r="AF17" s="511">
        <v>0</v>
      </c>
      <c r="AG17" s="511">
        <v>0</v>
      </c>
      <c r="AH17" s="511">
        <v>0</v>
      </c>
      <c r="AI17" s="511">
        <v>0</v>
      </c>
    </row>
    <row r="18" spans="1:35" ht="27" customHeight="1">
      <c r="A18" s="515" t="s">
        <v>444</v>
      </c>
      <c r="B18" s="516">
        <v>74</v>
      </c>
      <c r="C18" s="511">
        <v>57</v>
      </c>
      <c r="D18" s="511">
        <v>10</v>
      </c>
      <c r="E18" s="511">
        <v>0</v>
      </c>
      <c r="F18" s="511">
        <v>1</v>
      </c>
      <c r="G18" s="511"/>
      <c r="H18" s="511">
        <v>0</v>
      </c>
      <c r="I18" s="511">
        <v>1</v>
      </c>
      <c r="J18" s="511">
        <v>0</v>
      </c>
      <c r="K18" s="511">
        <v>1</v>
      </c>
      <c r="L18" s="511">
        <v>1</v>
      </c>
      <c r="M18" s="511">
        <v>0</v>
      </c>
      <c r="N18" s="511">
        <v>2</v>
      </c>
      <c r="O18" s="511">
        <v>0</v>
      </c>
      <c r="P18" s="511">
        <v>0</v>
      </c>
      <c r="Q18" s="511"/>
      <c r="R18" s="511"/>
      <c r="S18" s="511">
        <v>2</v>
      </c>
      <c r="T18" s="511">
        <v>2</v>
      </c>
      <c r="U18" s="511">
        <v>0</v>
      </c>
      <c r="V18" s="511">
        <v>0</v>
      </c>
      <c r="W18" s="511">
        <v>0</v>
      </c>
      <c r="X18" s="511">
        <v>0</v>
      </c>
      <c r="Y18" s="511">
        <v>0</v>
      </c>
      <c r="Z18" s="511">
        <v>0</v>
      </c>
      <c r="AA18" s="511">
        <v>0</v>
      </c>
      <c r="AB18" s="511">
        <v>1</v>
      </c>
      <c r="AC18" s="511">
        <v>1</v>
      </c>
      <c r="AD18" s="514">
        <f t="shared" si="0"/>
        <v>12</v>
      </c>
      <c r="AE18" s="511">
        <v>0</v>
      </c>
      <c r="AF18" s="511">
        <v>0</v>
      </c>
      <c r="AG18" s="511">
        <v>0</v>
      </c>
      <c r="AH18" s="511">
        <v>0</v>
      </c>
      <c r="AI18" s="511">
        <v>0</v>
      </c>
    </row>
    <row r="19" spans="1:35" ht="27" customHeight="1">
      <c r="A19" s="515" t="s">
        <v>356</v>
      </c>
      <c r="B19" s="516">
        <v>94</v>
      </c>
      <c r="C19" s="511">
        <v>63</v>
      </c>
      <c r="D19" s="511">
        <v>12</v>
      </c>
      <c r="E19" s="511">
        <v>0</v>
      </c>
      <c r="F19" s="511">
        <v>3</v>
      </c>
      <c r="G19" s="511">
        <v>2</v>
      </c>
      <c r="H19" s="511">
        <v>2</v>
      </c>
      <c r="I19" s="511">
        <v>4</v>
      </c>
      <c r="J19" s="511">
        <v>2</v>
      </c>
      <c r="K19" s="511">
        <v>2</v>
      </c>
      <c r="L19" s="511">
        <v>3</v>
      </c>
      <c r="M19" s="511">
        <v>0</v>
      </c>
      <c r="N19" s="511">
        <v>2</v>
      </c>
      <c r="O19" s="511">
        <v>0</v>
      </c>
      <c r="P19" s="511">
        <v>2</v>
      </c>
      <c r="Q19" s="511">
        <v>3</v>
      </c>
      <c r="R19" s="511">
        <v>1</v>
      </c>
      <c r="S19" s="511">
        <v>2</v>
      </c>
      <c r="T19" s="511">
        <v>0</v>
      </c>
      <c r="U19" s="511">
        <v>0</v>
      </c>
      <c r="V19" s="511">
        <v>0</v>
      </c>
      <c r="W19" s="511">
        <v>0</v>
      </c>
      <c r="X19" s="511">
        <v>0</v>
      </c>
      <c r="Y19" s="511">
        <v>0</v>
      </c>
      <c r="Z19" s="511">
        <v>0</v>
      </c>
      <c r="AA19" s="511">
        <v>0</v>
      </c>
      <c r="AB19" s="511">
        <v>0</v>
      </c>
      <c r="AC19" s="511">
        <v>0</v>
      </c>
      <c r="AD19" s="514">
        <f t="shared" si="0"/>
        <v>28</v>
      </c>
      <c r="AE19" s="511"/>
      <c r="AF19" s="511"/>
      <c r="AG19" s="511"/>
      <c r="AH19" s="511">
        <v>0</v>
      </c>
      <c r="AI19" s="511">
        <v>0</v>
      </c>
    </row>
    <row r="20" spans="1:35" ht="27" customHeight="1">
      <c r="A20" s="515" t="s">
        <v>445</v>
      </c>
      <c r="B20" s="516">
        <v>17</v>
      </c>
      <c r="C20" s="511">
        <v>14</v>
      </c>
      <c r="D20" s="511">
        <v>4</v>
      </c>
      <c r="E20" s="511">
        <v>0</v>
      </c>
      <c r="F20" s="511">
        <v>0</v>
      </c>
      <c r="G20" s="511">
        <v>0</v>
      </c>
      <c r="H20" s="511">
        <v>1</v>
      </c>
      <c r="I20" s="511">
        <v>2</v>
      </c>
      <c r="J20" s="511">
        <v>0</v>
      </c>
      <c r="K20" s="511">
        <v>0</v>
      </c>
      <c r="L20" s="511">
        <v>0</v>
      </c>
      <c r="M20" s="511">
        <v>0</v>
      </c>
      <c r="N20" s="511"/>
      <c r="O20" s="511">
        <v>0</v>
      </c>
      <c r="P20" s="511">
        <v>1</v>
      </c>
      <c r="Q20" s="511"/>
      <c r="R20" s="511">
        <v>0</v>
      </c>
      <c r="S20" s="511">
        <v>0</v>
      </c>
      <c r="T20" s="511">
        <v>1</v>
      </c>
      <c r="U20" s="511">
        <v>0</v>
      </c>
      <c r="V20" s="511">
        <v>0</v>
      </c>
      <c r="W20" s="511">
        <v>0</v>
      </c>
      <c r="X20" s="511">
        <v>0</v>
      </c>
      <c r="Y20" s="511">
        <v>0</v>
      </c>
      <c r="Z20" s="511">
        <v>0</v>
      </c>
      <c r="AA20" s="511">
        <v>0</v>
      </c>
      <c r="AB20" s="511">
        <v>0</v>
      </c>
      <c r="AC20" s="511">
        <v>0</v>
      </c>
      <c r="AD20" s="514">
        <f t="shared" si="0"/>
        <v>5</v>
      </c>
      <c r="AE20" s="511">
        <v>0</v>
      </c>
      <c r="AF20" s="511">
        <v>0</v>
      </c>
      <c r="AG20" s="511">
        <v>0</v>
      </c>
      <c r="AH20" s="511">
        <v>0</v>
      </c>
      <c r="AI20" s="511">
        <v>0</v>
      </c>
    </row>
    <row r="21" spans="1:35" ht="27" customHeight="1">
      <c r="A21" s="515" t="s">
        <v>446</v>
      </c>
      <c r="B21" s="516">
        <v>12</v>
      </c>
      <c r="C21" s="511">
        <v>9</v>
      </c>
      <c r="D21" s="511">
        <v>3</v>
      </c>
      <c r="E21" s="511">
        <v>1</v>
      </c>
      <c r="F21" s="511">
        <v>0</v>
      </c>
      <c r="G21" s="511">
        <v>1</v>
      </c>
      <c r="H21" s="511">
        <v>0</v>
      </c>
      <c r="I21" s="511">
        <v>0</v>
      </c>
      <c r="J21" s="511">
        <v>0</v>
      </c>
      <c r="K21" s="511">
        <v>1</v>
      </c>
      <c r="L21" s="511">
        <v>0</v>
      </c>
      <c r="M21" s="511">
        <v>0</v>
      </c>
      <c r="N21" s="511">
        <v>0</v>
      </c>
      <c r="O21" s="511">
        <v>0</v>
      </c>
      <c r="P21" s="511">
        <v>0</v>
      </c>
      <c r="Q21" s="511">
        <v>0</v>
      </c>
      <c r="R21" s="511">
        <v>1</v>
      </c>
      <c r="S21" s="511">
        <v>0</v>
      </c>
      <c r="T21" s="511">
        <v>0</v>
      </c>
      <c r="U21" s="511">
        <v>0</v>
      </c>
      <c r="V21" s="511">
        <v>0</v>
      </c>
      <c r="W21" s="511">
        <v>0</v>
      </c>
      <c r="X21" s="511">
        <v>0</v>
      </c>
      <c r="Y21" s="511">
        <v>0</v>
      </c>
      <c r="Z21" s="511">
        <v>0</v>
      </c>
      <c r="AA21" s="511">
        <v>0</v>
      </c>
      <c r="AB21" s="511">
        <v>0</v>
      </c>
      <c r="AC21" s="511">
        <v>0</v>
      </c>
      <c r="AD21" s="514">
        <f t="shared" si="0"/>
        <v>4</v>
      </c>
      <c r="AE21" s="511">
        <v>0</v>
      </c>
      <c r="AF21" s="511">
        <v>0</v>
      </c>
      <c r="AG21" s="511">
        <v>0</v>
      </c>
      <c r="AH21" s="511">
        <v>0</v>
      </c>
      <c r="AI21" s="511">
        <v>0</v>
      </c>
    </row>
    <row r="22" spans="1:35" ht="27" customHeight="1">
      <c r="A22" s="515" t="s">
        <v>447</v>
      </c>
      <c r="B22" s="516">
        <v>23</v>
      </c>
      <c r="C22" s="511">
        <v>23</v>
      </c>
      <c r="D22" s="511">
        <v>6</v>
      </c>
      <c r="E22" s="511">
        <v>1</v>
      </c>
      <c r="F22" s="511">
        <v>0</v>
      </c>
      <c r="G22" s="511">
        <v>0</v>
      </c>
      <c r="H22" s="511">
        <v>2</v>
      </c>
      <c r="I22" s="511">
        <v>0</v>
      </c>
      <c r="J22" s="511">
        <v>2</v>
      </c>
      <c r="K22" s="511">
        <v>1</v>
      </c>
      <c r="L22" s="511">
        <v>1</v>
      </c>
      <c r="M22" s="511">
        <v>0</v>
      </c>
      <c r="N22" s="511">
        <v>1</v>
      </c>
      <c r="O22" s="511">
        <v>0</v>
      </c>
      <c r="P22" s="511">
        <v>0</v>
      </c>
      <c r="Q22" s="511">
        <v>0</v>
      </c>
      <c r="R22" s="511">
        <v>0</v>
      </c>
      <c r="S22" s="511">
        <v>0</v>
      </c>
      <c r="T22" s="511">
        <v>0</v>
      </c>
      <c r="U22" s="511">
        <v>0</v>
      </c>
      <c r="V22" s="511">
        <v>0</v>
      </c>
      <c r="W22" s="511">
        <v>0</v>
      </c>
      <c r="X22" s="511">
        <v>0</v>
      </c>
      <c r="Y22" s="511">
        <v>0</v>
      </c>
      <c r="Z22" s="511">
        <v>0</v>
      </c>
      <c r="AA22" s="511">
        <v>0</v>
      </c>
      <c r="AB22" s="511">
        <v>0</v>
      </c>
      <c r="AC22" s="511">
        <v>0</v>
      </c>
      <c r="AD22" s="514">
        <f t="shared" si="0"/>
        <v>8</v>
      </c>
      <c r="AE22" s="511">
        <v>0</v>
      </c>
      <c r="AF22" s="511">
        <v>0</v>
      </c>
      <c r="AG22" s="511">
        <v>0</v>
      </c>
      <c r="AH22" s="511">
        <v>0</v>
      </c>
      <c r="AI22" s="511">
        <v>0</v>
      </c>
    </row>
    <row r="23" spans="1:35" ht="27" customHeight="1">
      <c r="A23" s="515" t="s">
        <v>448</v>
      </c>
      <c r="B23" s="516">
        <v>13</v>
      </c>
      <c r="C23" s="511">
        <v>13</v>
      </c>
      <c r="D23" s="511">
        <v>0</v>
      </c>
      <c r="E23" s="511">
        <v>0</v>
      </c>
      <c r="F23" s="511">
        <v>0</v>
      </c>
      <c r="G23" s="511">
        <v>0</v>
      </c>
      <c r="H23" s="511">
        <v>0</v>
      </c>
      <c r="I23" s="511">
        <v>0</v>
      </c>
      <c r="J23" s="511">
        <v>0</v>
      </c>
      <c r="K23" s="511">
        <v>0</v>
      </c>
      <c r="L23" s="511">
        <v>0</v>
      </c>
      <c r="M23" s="511">
        <v>0</v>
      </c>
      <c r="N23" s="511">
        <v>0</v>
      </c>
      <c r="O23" s="511">
        <v>0</v>
      </c>
      <c r="P23" s="511">
        <v>0</v>
      </c>
      <c r="Q23" s="511">
        <v>0</v>
      </c>
      <c r="R23" s="511">
        <v>0</v>
      </c>
      <c r="S23" s="511">
        <v>0</v>
      </c>
      <c r="T23" s="511">
        <v>0</v>
      </c>
      <c r="U23" s="511">
        <v>0</v>
      </c>
      <c r="V23" s="511">
        <v>0</v>
      </c>
      <c r="W23" s="511">
        <v>0</v>
      </c>
      <c r="X23" s="511">
        <v>0</v>
      </c>
      <c r="Y23" s="511">
        <v>0</v>
      </c>
      <c r="Z23" s="511">
        <v>0</v>
      </c>
      <c r="AA23" s="511">
        <v>0</v>
      </c>
      <c r="AB23" s="511">
        <v>0</v>
      </c>
      <c r="AC23" s="511">
        <v>0</v>
      </c>
      <c r="AD23" s="514">
        <f t="shared" si="0"/>
        <v>0</v>
      </c>
      <c r="AE23" s="511">
        <v>0</v>
      </c>
      <c r="AF23" s="511">
        <v>0</v>
      </c>
      <c r="AG23" s="511">
        <v>0</v>
      </c>
      <c r="AH23" s="511">
        <v>0</v>
      </c>
      <c r="AI23" s="511">
        <v>0</v>
      </c>
    </row>
    <row r="24" spans="1:35" ht="27" customHeight="1">
      <c r="A24" s="515" t="s">
        <v>449</v>
      </c>
      <c r="B24" s="516">
        <v>57</v>
      </c>
      <c r="C24" s="511">
        <v>55</v>
      </c>
      <c r="D24" s="511">
        <v>14</v>
      </c>
      <c r="E24" s="511">
        <v>1</v>
      </c>
      <c r="F24" s="511">
        <v>1</v>
      </c>
      <c r="G24" s="511">
        <v>1</v>
      </c>
      <c r="H24" s="511">
        <v>1</v>
      </c>
      <c r="I24" s="511">
        <v>2</v>
      </c>
      <c r="J24" s="511">
        <v>1</v>
      </c>
      <c r="K24" s="511">
        <v>1</v>
      </c>
      <c r="L24" s="511">
        <v>1</v>
      </c>
      <c r="M24" s="511">
        <v>0</v>
      </c>
      <c r="N24" s="511">
        <v>1</v>
      </c>
      <c r="O24" s="511">
        <v>0</v>
      </c>
      <c r="P24" s="511">
        <v>0</v>
      </c>
      <c r="Q24" s="511">
        <v>4</v>
      </c>
      <c r="R24" s="511">
        <v>0</v>
      </c>
      <c r="S24" s="511">
        <v>0</v>
      </c>
      <c r="T24" s="511">
        <v>0</v>
      </c>
      <c r="U24" s="511">
        <v>0</v>
      </c>
      <c r="V24" s="511">
        <v>0</v>
      </c>
      <c r="W24" s="511">
        <v>0</v>
      </c>
      <c r="X24" s="511">
        <v>0</v>
      </c>
      <c r="Y24" s="511">
        <v>0</v>
      </c>
      <c r="Z24" s="511">
        <v>0</v>
      </c>
      <c r="AA24" s="511">
        <v>0</v>
      </c>
      <c r="AB24" s="511">
        <v>0</v>
      </c>
      <c r="AC24" s="511">
        <v>0</v>
      </c>
      <c r="AD24" s="514">
        <f t="shared" si="0"/>
        <v>14</v>
      </c>
      <c r="AE24" s="511">
        <v>0</v>
      </c>
      <c r="AF24" s="511">
        <v>2</v>
      </c>
      <c r="AG24" s="511">
        <v>19</v>
      </c>
      <c r="AH24" s="511">
        <v>0</v>
      </c>
      <c r="AI24" s="511">
        <v>0</v>
      </c>
    </row>
    <row r="25" spans="1:35" ht="27" customHeight="1">
      <c r="A25" s="515" t="s">
        <v>364</v>
      </c>
      <c r="B25" s="516">
        <v>79</v>
      </c>
      <c r="C25" s="511">
        <v>76</v>
      </c>
      <c r="D25" s="511">
        <v>15</v>
      </c>
      <c r="E25" s="511">
        <v>0</v>
      </c>
      <c r="F25" s="511"/>
      <c r="G25" s="511">
        <v>1</v>
      </c>
      <c r="H25" s="511">
        <v>0</v>
      </c>
      <c r="I25" s="511">
        <v>3</v>
      </c>
      <c r="J25" s="511">
        <v>2</v>
      </c>
      <c r="K25" s="511">
        <v>2</v>
      </c>
      <c r="L25" s="511">
        <v>1</v>
      </c>
      <c r="M25" s="511">
        <v>0</v>
      </c>
      <c r="N25" s="511">
        <v>1</v>
      </c>
      <c r="O25" s="511"/>
      <c r="P25" s="511">
        <v>0</v>
      </c>
      <c r="Q25" s="511">
        <v>4</v>
      </c>
      <c r="R25" s="511">
        <v>1</v>
      </c>
      <c r="S25" s="511">
        <v>2</v>
      </c>
      <c r="T25" s="511">
        <v>0</v>
      </c>
      <c r="U25" s="511">
        <v>0</v>
      </c>
      <c r="V25" s="511">
        <v>0</v>
      </c>
      <c r="W25" s="511">
        <v>0</v>
      </c>
      <c r="X25" s="511">
        <v>0</v>
      </c>
      <c r="Y25" s="511">
        <v>0</v>
      </c>
      <c r="Z25" s="511">
        <v>0</v>
      </c>
      <c r="AA25" s="511">
        <v>0</v>
      </c>
      <c r="AB25" s="511">
        <v>2</v>
      </c>
      <c r="AC25" s="511">
        <v>0</v>
      </c>
      <c r="AD25" s="514">
        <f t="shared" si="0"/>
        <v>19</v>
      </c>
      <c r="AE25" s="511">
        <v>0</v>
      </c>
      <c r="AF25" s="511">
        <v>0</v>
      </c>
      <c r="AG25" s="511">
        <v>0</v>
      </c>
      <c r="AH25" s="511">
        <v>0</v>
      </c>
      <c r="AI25" s="511">
        <v>0</v>
      </c>
    </row>
    <row r="26" spans="1:35" ht="27" customHeight="1">
      <c r="A26" s="515" t="s">
        <v>450</v>
      </c>
      <c r="B26" s="516">
        <v>70</v>
      </c>
      <c r="C26" s="511">
        <v>66</v>
      </c>
      <c r="D26" s="511">
        <v>9</v>
      </c>
      <c r="E26" s="511">
        <v>0</v>
      </c>
      <c r="F26" s="511"/>
      <c r="G26" s="511">
        <v>0</v>
      </c>
      <c r="H26" s="511">
        <v>1</v>
      </c>
      <c r="I26" s="511">
        <v>3</v>
      </c>
      <c r="J26" s="511">
        <v>1</v>
      </c>
      <c r="K26" s="511">
        <v>3</v>
      </c>
      <c r="L26" s="511">
        <v>1</v>
      </c>
      <c r="M26" s="511">
        <v>1</v>
      </c>
      <c r="N26" s="511">
        <v>0</v>
      </c>
      <c r="O26" s="511">
        <v>0</v>
      </c>
      <c r="P26" s="511">
        <v>0</v>
      </c>
      <c r="Q26" s="511">
        <v>3</v>
      </c>
      <c r="R26" s="511">
        <v>1</v>
      </c>
      <c r="S26" s="511">
        <v>2</v>
      </c>
      <c r="T26" s="511">
        <v>0</v>
      </c>
      <c r="U26" s="511">
        <v>0</v>
      </c>
      <c r="V26" s="511">
        <v>0</v>
      </c>
      <c r="W26" s="511">
        <v>0</v>
      </c>
      <c r="X26" s="511">
        <v>0</v>
      </c>
      <c r="Y26" s="511">
        <v>0</v>
      </c>
      <c r="Z26" s="511">
        <v>0</v>
      </c>
      <c r="AA26" s="511" t="s">
        <v>451</v>
      </c>
      <c r="AB26" s="511">
        <v>0</v>
      </c>
      <c r="AC26" s="511">
        <v>0</v>
      </c>
      <c r="AD26" s="514">
        <f t="shared" si="0"/>
        <v>16</v>
      </c>
      <c r="AE26" s="511">
        <v>0</v>
      </c>
      <c r="AF26" s="511">
        <v>0</v>
      </c>
      <c r="AG26" s="511"/>
      <c r="AH26" s="511">
        <v>0</v>
      </c>
      <c r="AI26" s="511">
        <v>0</v>
      </c>
    </row>
    <row r="27" spans="1:35" ht="27" customHeight="1">
      <c r="A27" s="515" t="s">
        <v>452</v>
      </c>
      <c r="B27" s="513">
        <v>28</v>
      </c>
      <c r="C27" s="514">
        <v>27</v>
      </c>
      <c r="D27" s="514">
        <v>7</v>
      </c>
      <c r="E27" s="511">
        <v>0</v>
      </c>
      <c r="F27" s="511">
        <v>4</v>
      </c>
      <c r="G27" s="511">
        <v>1</v>
      </c>
      <c r="H27" s="511">
        <v>3</v>
      </c>
      <c r="I27" s="511">
        <v>4</v>
      </c>
      <c r="J27" s="511">
        <v>0</v>
      </c>
      <c r="K27" s="511"/>
      <c r="L27" s="511"/>
      <c r="M27" s="511">
        <v>0</v>
      </c>
      <c r="N27" s="511">
        <v>1</v>
      </c>
      <c r="O27" s="511">
        <v>0</v>
      </c>
      <c r="P27" s="511">
        <v>1</v>
      </c>
      <c r="Q27" s="511">
        <v>0</v>
      </c>
      <c r="R27" s="511">
        <v>0</v>
      </c>
      <c r="S27" s="511">
        <v>2</v>
      </c>
      <c r="T27" s="511">
        <v>0</v>
      </c>
      <c r="U27" s="511">
        <v>0</v>
      </c>
      <c r="V27" s="511">
        <v>0</v>
      </c>
      <c r="W27" s="511">
        <v>0</v>
      </c>
      <c r="X27" s="511">
        <v>0</v>
      </c>
      <c r="Y27" s="511">
        <v>0</v>
      </c>
      <c r="Z27" s="511">
        <v>0</v>
      </c>
      <c r="AA27" s="511">
        <v>0</v>
      </c>
      <c r="AB27" s="511">
        <v>0</v>
      </c>
      <c r="AC27" s="511">
        <v>0</v>
      </c>
      <c r="AD27" s="514">
        <f t="shared" si="0"/>
        <v>16</v>
      </c>
      <c r="AE27" s="511">
        <v>0</v>
      </c>
      <c r="AF27" s="511">
        <v>0</v>
      </c>
      <c r="AG27" s="511">
        <v>0</v>
      </c>
      <c r="AH27" s="511">
        <v>0</v>
      </c>
      <c r="AI27" s="511">
        <v>0</v>
      </c>
    </row>
    <row r="28" spans="1:35" ht="27" customHeight="1">
      <c r="A28" s="515" t="s">
        <v>366</v>
      </c>
      <c r="B28" s="513">
        <v>31</v>
      </c>
      <c r="C28" s="514">
        <v>31</v>
      </c>
      <c r="D28" s="511">
        <v>4</v>
      </c>
      <c r="E28" s="511">
        <v>1</v>
      </c>
      <c r="F28" s="511"/>
      <c r="G28" s="511">
        <v>0</v>
      </c>
      <c r="H28" s="511">
        <v>1</v>
      </c>
      <c r="I28" s="511"/>
      <c r="J28" s="511">
        <v>1</v>
      </c>
      <c r="K28" s="511">
        <v>1</v>
      </c>
      <c r="L28" s="511">
        <v>0</v>
      </c>
      <c r="M28" s="511">
        <v>0</v>
      </c>
      <c r="N28" s="511"/>
      <c r="O28" s="511">
        <v>0</v>
      </c>
      <c r="P28" s="511"/>
      <c r="Q28" s="511"/>
      <c r="R28" s="511"/>
      <c r="S28" s="511"/>
      <c r="T28" s="511">
        <v>0</v>
      </c>
      <c r="U28" s="511">
        <v>0</v>
      </c>
      <c r="V28" s="511">
        <v>0</v>
      </c>
      <c r="W28" s="511">
        <v>0</v>
      </c>
      <c r="X28" s="511">
        <v>0</v>
      </c>
      <c r="Y28" s="511">
        <v>0</v>
      </c>
      <c r="Z28" s="511">
        <v>0</v>
      </c>
      <c r="AA28" s="511">
        <v>0</v>
      </c>
      <c r="AB28" s="511">
        <v>0</v>
      </c>
      <c r="AC28" s="511">
        <v>0</v>
      </c>
      <c r="AD28" s="514">
        <f t="shared" si="0"/>
        <v>4</v>
      </c>
      <c r="AE28" s="511">
        <v>0</v>
      </c>
      <c r="AF28" s="511">
        <v>0</v>
      </c>
      <c r="AG28" s="511">
        <v>0</v>
      </c>
      <c r="AH28" s="511">
        <v>0</v>
      </c>
      <c r="AI28" s="511">
        <v>0</v>
      </c>
    </row>
    <row r="29" spans="1:35" ht="27" customHeight="1">
      <c r="A29" s="515" t="s">
        <v>453</v>
      </c>
      <c r="B29" s="513">
        <v>24</v>
      </c>
      <c r="C29" s="514">
        <v>20</v>
      </c>
      <c r="D29" s="511">
        <v>2</v>
      </c>
      <c r="E29" s="511">
        <v>0</v>
      </c>
      <c r="F29" s="511">
        <v>0</v>
      </c>
      <c r="G29" s="511">
        <v>0</v>
      </c>
      <c r="H29" s="511">
        <v>0</v>
      </c>
      <c r="I29" s="511">
        <v>1</v>
      </c>
      <c r="J29" s="511">
        <v>0</v>
      </c>
      <c r="K29" s="511">
        <v>1</v>
      </c>
      <c r="L29" s="511">
        <v>0</v>
      </c>
      <c r="M29" s="511">
        <v>0</v>
      </c>
      <c r="N29" s="511">
        <v>0</v>
      </c>
      <c r="O29" s="511">
        <v>0</v>
      </c>
      <c r="P29" s="511">
        <v>0</v>
      </c>
      <c r="Q29" s="511">
        <v>0</v>
      </c>
      <c r="R29" s="511">
        <v>0</v>
      </c>
      <c r="S29" s="511"/>
      <c r="T29" s="511">
        <v>0</v>
      </c>
      <c r="U29" s="511">
        <v>0</v>
      </c>
      <c r="V29" s="511">
        <v>0</v>
      </c>
      <c r="W29" s="511">
        <v>0</v>
      </c>
      <c r="X29" s="511">
        <v>0</v>
      </c>
      <c r="Y29" s="511">
        <v>0</v>
      </c>
      <c r="Z29" s="511">
        <v>0</v>
      </c>
      <c r="AA29" s="511">
        <v>0</v>
      </c>
      <c r="AB29" s="511">
        <v>0</v>
      </c>
      <c r="AC29" s="511">
        <v>0</v>
      </c>
      <c r="AD29" s="514">
        <f t="shared" si="0"/>
        <v>2</v>
      </c>
      <c r="AE29" s="511">
        <v>0</v>
      </c>
      <c r="AF29" s="511">
        <v>0</v>
      </c>
      <c r="AG29" s="511">
        <v>0</v>
      </c>
      <c r="AH29" s="511">
        <v>0</v>
      </c>
      <c r="AI29" s="511">
        <v>0</v>
      </c>
    </row>
    <row r="30" spans="1:35" ht="27" customHeight="1">
      <c r="A30" s="515" t="s">
        <v>363</v>
      </c>
      <c r="B30" s="513">
        <v>23</v>
      </c>
      <c r="C30" s="514">
        <v>23</v>
      </c>
      <c r="D30" s="511">
        <v>2</v>
      </c>
      <c r="E30" s="511">
        <v>0</v>
      </c>
      <c r="F30" s="511">
        <v>1</v>
      </c>
      <c r="G30" s="511">
        <v>0</v>
      </c>
      <c r="H30" s="511">
        <v>0</v>
      </c>
      <c r="I30" s="511">
        <v>1</v>
      </c>
      <c r="J30" s="511">
        <v>0</v>
      </c>
      <c r="K30" s="511"/>
      <c r="L30" s="511">
        <v>0</v>
      </c>
      <c r="M30" s="511">
        <v>0</v>
      </c>
      <c r="N30" s="511">
        <v>0</v>
      </c>
      <c r="O30" s="511">
        <v>0</v>
      </c>
      <c r="P30" s="511">
        <v>0</v>
      </c>
      <c r="Q30" s="511">
        <v>0</v>
      </c>
      <c r="R30" s="511">
        <v>0</v>
      </c>
      <c r="S30" s="511">
        <v>0</v>
      </c>
      <c r="T30" s="511">
        <v>0</v>
      </c>
      <c r="U30" s="511">
        <v>0</v>
      </c>
      <c r="V30" s="511">
        <v>0</v>
      </c>
      <c r="W30" s="511">
        <v>0</v>
      </c>
      <c r="X30" s="511">
        <v>0</v>
      </c>
      <c r="Y30" s="511">
        <v>0</v>
      </c>
      <c r="Z30" s="511">
        <v>0</v>
      </c>
      <c r="AA30" s="511">
        <v>0</v>
      </c>
      <c r="AB30" s="511">
        <v>0</v>
      </c>
      <c r="AC30" s="511">
        <v>0</v>
      </c>
      <c r="AD30" s="514">
        <f t="shared" si="0"/>
        <v>2</v>
      </c>
      <c r="AE30" s="511">
        <v>0</v>
      </c>
      <c r="AF30" s="511">
        <v>0</v>
      </c>
      <c r="AG30" s="511">
        <v>0</v>
      </c>
      <c r="AH30" s="511">
        <v>0</v>
      </c>
      <c r="AI30" s="511">
        <v>0</v>
      </c>
    </row>
    <row r="31" spans="1:35" ht="27" customHeight="1">
      <c r="A31" s="515" t="s">
        <v>454</v>
      </c>
      <c r="B31" s="513">
        <v>136</v>
      </c>
      <c r="C31" s="514">
        <v>74</v>
      </c>
      <c r="D31" s="511">
        <v>16</v>
      </c>
      <c r="E31" s="511">
        <v>1</v>
      </c>
      <c r="F31" s="511">
        <v>4</v>
      </c>
      <c r="G31" s="511">
        <v>3</v>
      </c>
      <c r="H31" s="511">
        <v>5</v>
      </c>
      <c r="I31" s="511">
        <v>8</v>
      </c>
      <c r="J31" s="511">
        <v>4</v>
      </c>
      <c r="K31" s="511">
        <v>3</v>
      </c>
      <c r="L31" s="511">
        <v>1</v>
      </c>
      <c r="M31" s="511">
        <v>0</v>
      </c>
      <c r="N31" s="511">
        <v>1</v>
      </c>
      <c r="O31" s="511">
        <v>2</v>
      </c>
      <c r="P31" s="511">
        <v>2</v>
      </c>
      <c r="Q31" s="511">
        <v>1</v>
      </c>
      <c r="R31" s="511">
        <v>0</v>
      </c>
      <c r="S31" s="511">
        <v>2</v>
      </c>
      <c r="T31" s="511">
        <v>0</v>
      </c>
      <c r="U31" s="511">
        <v>0</v>
      </c>
      <c r="V31" s="511">
        <v>0</v>
      </c>
      <c r="W31" s="511">
        <v>0</v>
      </c>
      <c r="X31" s="511">
        <v>0</v>
      </c>
      <c r="Y31" s="511">
        <v>0</v>
      </c>
      <c r="Z31" s="511">
        <v>0</v>
      </c>
      <c r="AA31" s="511">
        <v>0</v>
      </c>
      <c r="AB31" s="511"/>
      <c r="AC31" s="511">
        <v>0</v>
      </c>
      <c r="AD31" s="514">
        <f t="shared" si="0"/>
        <v>37</v>
      </c>
      <c r="AE31" s="511"/>
      <c r="AF31" s="511">
        <v>0</v>
      </c>
      <c r="AG31" s="511">
        <v>0</v>
      </c>
      <c r="AH31" s="511"/>
      <c r="AI31" s="511">
        <v>0</v>
      </c>
    </row>
    <row r="32" spans="1:35" ht="27" customHeight="1">
      <c r="A32" s="515" t="s">
        <v>371</v>
      </c>
      <c r="B32" s="513">
        <v>19</v>
      </c>
      <c r="C32" s="514">
        <v>11</v>
      </c>
      <c r="D32" s="511">
        <v>2</v>
      </c>
      <c r="E32" s="511">
        <v>0</v>
      </c>
      <c r="F32" s="511">
        <v>0</v>
      </c>
      <c r="G32" s="511">
        <v>0</v>
      </c>
      <c r="H32" s="511">
        <v>0</v>
      </c>
      <c r="I32" s="511">
        <v>1</v>
      </c>
      <c r="J32" s="511">
        <v>0</v>
      </c>
      <c r="K32" s="511">
        <v>0</v>
      </c>
      <c r="L32" s="511">
        <v>0</v>
      </c>
      <c r="M32" s="511">
        <v>0</v>
      </c>
      <c r="N32" s="511">
        <v>1</v>
      </c>
      <c r="O32" s="511">
        <v>0</v>
      </c>
      <c r="P32" s="511">
        <v>0</v>
      </c>
      <c r="Q32" s="511">
        <v>0</v>
      </c>
      <c r="R32" s="511">
        <v>0</v>
      </c>
      <c r="S32" s="511">
        <v>0</v>
      </c>
      <c r="T32" s="511">
        <v>0</v>
      </c>
      <c r="U32" s="511">
        <v>0</v>
      </c>
      <c r="V32" s="511">
        <v>0</v>
      </c>
      <c r="W32" s="511">
        <v>0</v>
      </c>
      <c r="X32" s="511">
        <v>0</v>
      </c>
      <c r="Y32" s="511">
        <v>0</v>
      </c>
      <c r="Z32" s="511">
        <v>0</v>
      </c>
      <c r="AA32" s="511">
        <v>0</v>
      </c>
      <c r="AB32" s="511">
        <v>0</v>
      </c>
      <c r="AC32" s="511">
        <v>0</v>
      </c>
      <c r="AD32" s="514">
        <f t="shared" si="0"/>
        <v>2</v>
      </c>
      <c r="AE32" s="511">
        <v>0</v>
      </c>
      <c r="AF32" s="511">
        <v>0</v>
      </c>
      <c r="AG32" s="511">
        <v>0</v>
      </c>
      <c r="AH32" s="511">
        <v>0</v>
      </c>
      <c r="AI32" s="511">
        <v>0</v>
      </c>
    </row>
    <row r="33" spans="1:35" ht="27" customHeight="1">
      <c r="A33" s="515" t="s">
        <v>455</v>
      </c>
      <c r="B33" s="513">
        <v>15</v>
      </c>
      <c r="C33" s="513">
        <v>14</v>
      </c>
      <c r="D33" s="513">
        <v>2</v>
      </c>
      <c r="E33" s="513">
        <v>0</v>
      </c>
      <c r="F33" s="513">
        <v>0</v>
      </c>
      <c r="G33" s="513">
        <v>0</v>
      </c>
      <c r="H33" s="513">
        <v>0</v>
      </c>
      <c r="I33" s="513"/>
      <c r="J33" s="513">
        <v>1</v>
      </c>
      <c r="K33" s="513">
        <v>1</v>
      </c>
      <c r="L33" s="513">
        <v>0</v>
      </c>
      <c r="M33" s="513">
        <v>0</v>
      </c>
      <c r="N33" s="513">
        <v>0</v>
      </c>
      <c r="O33" s="513">
        <v>0</v>
      </c>
      <c r="P33" s="513">
        <v>0</v>
      </c>
      <c r="Q33" s="513">
        <v>0</v>
      </c>
      <c r="R33" s="513">
        <v>0</v>
      </c>
      <c r="S33" s="513">
        <v>0</v>
      </c>
      <c r="T33" s="513">
        <v>0</v>
      </c>
      <c r="U33" s="513">
        <v>0</v>
      </c>
      <c r="V33" s="513">
        <v>0</v>
      </c>
      <c r="W33" s="513">
        <v>0</v>
      </c>
      <c r="X33" s="513">
        <v>0</v>
      </c>
      <c r="Y33" s="513">
        <v>0</v>
      </c>
      <c r="Z33" s="513">
        <v>0</v>
      </c>
      <c r="AA33" s="513">
        <v>0</v>
      </c>
      <c r="AB33" s="513">
        <v>0</v>
      </c>
      <c r="AC33" s="513">
        <v>0</v>
      </c>
      <c r="AD33" s="514">
        <f t="shared" si="0"/>
        <v>2</v>
      </c>
      <c r="AE33" s="513">
        <v>0</v>
      </c>
      <c r="AF33" s="513">
        <v>0</v>
      </c>
      <c r="AG33" s="513">
        <v>0</v>
      </c>
      <c r="AH33" s="513">
        <v>0</v>
      </c>
      <c r="AI33" s="513">
        <v>0</v>
      </c>
    </row>
    <row r="34" spans="1:35" ht="27" customHeight="1">
      <c r="A34" s="515" t="s">
        <v>369</v>
      </c>
      <c r="B34" s="513">
        <v>16</v>
      </c>
      <c r="C34" s="514">
        <v>12</v>
      </c>
      <c r="D34" s="511">
        <v>3</v>
      </c>
      <c r="E34" s="511">
        <v>0</v>
      </c>
      <c r="F34" s="511">
        <v>1</v>
      </c>
      <c r="G34" s="511">
        <v>0</v>
      </c>
      <c r="H34" s="511">
        <v>1</v>
      </c>
      <c r="I34" s="511">
        <v>1</v>
      </c>
      <c r="J34" s="511">
        <v>0</v>
      </c>
      <c r="K34" s="511">
        <v>0</v>
      </c>
      <c r="L34" s="511">
        <v>0</v>
      </c>
      <c r="M34" s="511">
        <v>0</v>
      </c>
      <c r="N34" s="511">
        <v>0</v>
      </c>
      <c r="O34" s="511">
        <v>0</v>
      </c>
      <c r="P34" s="511">
        <v>1</v>
      </c>
      <c r="Q34" s="511">
        <v>1</v>
      </c>
      <c r="R34" s="511">
        <v>1</v>
      </c>
      <c r="S34" s="511">
        <v>0</v>
      </c>
      <c r="T34" s="511">
        <v>0</v>
      </c>
      <c r="U34" s="511">
        <v>0</v>
      </c>
      <c r="V34" s="511">
        <v>0</v>
      </c>
      <c r="W34" s="511">
        <v>0</v>
      </c>
      <c r="X34" s="511">
        <v>0</v>
      </c>
      <c r="Y34" s="511">
        <v>0</v>
      </c>
      <c r="Z34" s="511">
        <v>0</v>
      </c>
      <c r="AA34" s="511">
        <v>0</v>
      </c>
      <c r="AB34" s="511">
        <v>0</v>
      </c>
      <c r="AC34" s="511">
        <v>0</v>
      </c>
      <c r="AD34" s="514">
        <f t="shared" si="0"/>
        <v>6</v>
      </c>
      <c r="AE34" s="511">
        <v>0</v>
      </c>
      <c r="AF34" s="511">
        <v>0</v>
      </c>
      <c r="AG34" s="511">
        <v>0</v>
      </c>
      <c r="AH34" s="511">
        <v>0</v>
      </c>
      <c r="AI34" s="511">
        <v>0</v>
      </c>
    </row>
    <row r="35" spans="1:35" ht="27" customHeight="1">
      <c r="A35" s="515" t="s">
        <v>370</v>
      </c>
      <c r="B35" s="513">
        <v>19</v>
      </c>
      <c r="C35" s="514">
        <v>19</v>
      </c>
      <c r="D35" s="511">
        <v>1</v>
      </c>
      <c r="E35" s="511">
        <v>0</v>
      </c>
      <c r="F35" s="511"/>
      <c r="G35" s="511">
        <v>0</v>
      </c>
      <c r="H35" s="511">
        <v>0</v>
      </c>
      <c r="I35" s="511">
        <v>0</v>
      </c>
      <c r="J35" s="511">
        <v>1</v>
      </c>
      <c r="K35" s="511">
        <v>0</v>
      </c>
      <c r="L35" s="511">
        <v>0</v>
      </c>
      <c r="M35" s="511">
        <v>0</v>
      </c>
      <c r="N35" s="511">
        <v>0</v>
      </c>
      <c r="O35" s="511">
        <v>0</v>
      </c>
      <c r="P35" s="511">
        <v>0</v>
      </c>
      <c r="Q35" s="511">
        <v>0</v>
      </c>
      <c r="R35" s="511"/>
      <c r="S35" s="511">
        <v>0</v>
      </c>
      <c r="T35" s="511">
        <v>0</v>
      </c>
      <c r="U35" s="511">
        <v>0</v>
      </c>
      <c r="V35" s="511">
        <v>0</v>
      </c>
      <c r="W35" s="511">
        <v>0</v>
      </c>
      <c r="X35" s="511">
        <v>0</v>
      </c>
      <c r="Y35" s="511">
        <v>0</v>
      </c>
      <c r="Z35" s="511">
        <v>0</v>
      </c>
      <c r="AA35" s="511">
        <v>0</v>
      </c>
      <c r="AB35" s="511">
        <v>0</v>
      </c>
      <c r="AC35" s="511">
        <v>0</v>
      </c>
      <c r="AD35" s="514">
        <f t="shared" si="0"/>
        <v>1</v>
      </c>
      <c r="AE35" s="511">
        <v>0</v>
      </c>
      <c r="AF35" s="511">
        <v>0</v>
      </c>
      <c r="AG35" s="511">
        <v>0</v>
      </c>
      <c r="AH35" s="511">
        <v>0</v>
      </c>
      <c r="AI35" s="511">
        <v>0</v>
      </c>
    </row>
    <row r="36" spans="1:35" ht="27" customHeight="1">
      <c r="A36" s="515" t="s">
        <v>456</v>
      </c>
      <c r="B36" s="513">
        <v>55</v>
      </c>
      <c r="C36" s="514">
        <v>46</v>
      </c>
      <c r="D36" s="511">
        <v>10</v>
      </c>
      <c r="E36" s="511">
        <v>2</v>
      </c>
      <c r="F36" s="511">
        <v>4</v>
      </c>
      <c r="G36" s="511">
        <v>1</v>
      </c>
      <c r="H36" s="511">
        <v>0</v>
      </c>
      <c r="I36" s="511">
        <v>5</v>
      </c>
      <c r="J36" s="511">
        <v>1</v>
      </c>
      <c r="K36" s="511">
        <v>1</v>
      </c>
      <c r="L36" s="511">
        <v>0</v>
      </c>
      <c r="M36" s="511"/>
      <c r="N36" s="511">
        <v>0</v>
      </c>
      <c r="O36" s="511">
        <v>0</v>
      </c>
      <c r="P36" s="511">
        <v>1</v>
      </c>
      <c r="Q36" s="511">
        <v>3</v>
      </c>
      <c r="R36" s="511">
        <v>2</v>
      </c>
      <c r="S36" s="511">
        <v>1</v>
      </c>
      <c r="T36" s="511">
        <v>0</v>
      </c>
      <c r="U36" s="511">
        <v>0</v>
      </c>
      <c r="V36" s="511">
        <v>0</v>
      </c>
      <c r="W36" s="511">
        <v>0</v>
      </c>
      <c r="X36" s="511">
        <v>0</v>
      </c>
      <c r="Y36" s="511">
        <v>0</v>
      </c>
      <c r="Z36" s="511">
        <v>0</v>
      </c>
      <c r="AA36" s="511">
        <v>0</v>
      </c>
      <c r="AB36" s="511"/>
      <c r="AC36" s="511">
        <v>0</v>
      </c>
      <c r="AD36" s="514">
        <f t="shared" si="0"/>
        <v>21</v>
      </c>
      <c r="AE36" s="511">
        <v>0</v>
      </c>
      <c r="AF36" s="511">
        <v>0</v>
      </c>
      <c r="AG36" s="511">
        <v>0</v>
      </c>
      <c r="AH36" s="511">
        <v>0</v>
      </c>
      <c r="AI36" s="511">
        <v>0</v>
      </c>
    </row>
    <row r="37" spans="1:35" ht="27" customHeight="1">
      <c r="A37" s="515" t="s">
        <v>374</v>
      </c>
      <c r="B37" s="513">
        <v>57</v>
      </c>
      <c r="C37" s="514">
        <v>56</v>
      </c>
      <c r="D37" s="511">
        <v>10</v>
      </c>
      <c r="E37" s="511">
        <v>0</v>
      </c>
      <c r="F37" s="511">
        <v>4</v>
      </c>
      <c r="G37" s="511">
        <v>0</v>
      </c>
      <c r="H37" s="511">
        <v>1</v>
      </c>
      <c r="I37" s="511">
        <v>4</v>
      </c>
      <c r="J37" s="511">
        <v>2</v>
      </c>
      <c r="K37" s="511">
        <v>7</v>
      </c>
      <c r="L37" s="511">
        <v>2</v>
      </c>
      <c r="M37" s="511">
        <v>0</v>
      </c>
      <c r="N37" s="511"/>
      <c r="O37" s="511">
        <v>0</v>
      </c>
      <c r="P37" s="511">
        <v>4</v>
      </c>
      <c r="Q37" s="511"/>
      <c r="R37" s="511"/>
      <c r="S37" s="511">
        <v>6</v>
      </c>
      <c r="T37" s="511">
        <v>0</v>
      </c>
      <c r="U37" s="511">
        <v>0</v>
      </c>
      <c r="V37" s="511">
        <v>0</v>
      </c>
      <c r="W37" s="511">
        <v>0</v>
      </c>
      <c r="X37" s="511">
        <v>0</v>
      </c>
      <c r="Y37" s="511"/>
      <c r="Z37" s="511">
        <v>0</v>
      </c>
      <c r="AA37" s="511"/>
      <c r="AB37" s="511">
        <v>0</v>
      </c>
      <c r="AC37" s="511">
        <v>0</v>
      </c>
      <c r="AD37" s="514">
        <f t="shared" si="0"/>
        <v>30</v>
      </c>
      <c r="AE37" s="511">
        <v>0</v>
      </c>
      <c r="AF37" s="511">
        <v>0</v>
      </c>
      <c r="AG37" s="511">
        <v>0</v>
      </c>
      <c r="AH37" s="511">
        <v>0</v>
      </c>
      <c r="AI37" s="511">
        <v>0</v>
      </c>
    </row>
    <row r="38" spans="1:35" ht="27" customHeight="1">
      <c r="A38" s="515" t="s">
        <v>457</v>
      </c>
      <c r="B38" s="513">
        <v>60</v>
      </c>
      <c r="C38" s="514">
        <v>52</v>
      </c>
      <c r="D38" s="511">
        <v>11</v>
      </c>
      <c r="E38" s="511">
        <v>1</v>
      </c>
      <c r="F38" s="511">
        <v>3</v>
      </c>
      <c r="G38" s="511">
        <v>1</v>
      </c>
      <c r="H38" s="511">
        <v>2</v>
      </c>
      <c r="I38" s="511">
        <v>4</v>
      </c>
      <c r="J38" s="511">
        <v>2</v>
      </c>
      <c r="K38" s="511"/>
      <c r="L38" s="511">
        <v>1</v>
      </c>
      <c r="M38" s="511">
        <v>0</v>
      </c>
      <c r="N38" s="511">
        <v>2</v>
      </c>
      <c r="O38" s="511">
        <v>0</v>
      </c>
      <c r="P38" s="511">
        <v>3</v>
      </c>
      <c r="Q38" s="511">
        <v>6</v>
      </c>
      <c r="R38" s="511">
        <v>2</v>
      </c>
      <c r="S38" s="511">
        <v>3</v>
      </c>
      <c r="T38" s="511">
        <v>0</v>
      </c>
      <c r="U38" s="511">
        <v>0</v>
      </c>
      <c r="V38" s="511">
        <v>0</v>
      </c>
      <c r="W38" s="511">
        <v>0</v>
      </c>
      <c r="X38" s="511">
        <v>0</v>
      </c>
      <c r="Y38" s="511">
        <v>0</v>
      </c>
      <c r="Z38" s="511">
        <v>0</v>
      </c>
      <c r="AA38" s="511">
        <v>0</v>
      </c>
      <c r="AB38" s="511">
        <v>1</v>
      </c>
      <c r="AC38" s="511">
        <v>0</v>
      </c>
      <c r="AD38" s="514">
        <f t="shared" si="0"/>
        <v>31</v>
      </c>
      <c r="AE38" s="511">
        <v>0</v>
      </c>
      <c r="AF38" s="511">
        <v>0</v>
      </c>
      <c r="AG38" s="511">
        <v>0</v>
      </c>
      <c r="AH38" s="511">
        <v>0</v>
      </c>
      <c r="AI38" s="511">
        <v>0</v>
      </c>
    </row>
    <row r="39" spans="1:35" ht="27" customHeight="1">
      <c r="A39" s="515" t="s">
        <v>377</v>
      </c>
      <c r="B39" s="513">
        <v>61</v>
      </c>
      <c r="C39" s="514">
        <v>61</v>
      </c>
      <c r="D39" s="511">
        <v>14</v>
      </c>
      <c r="E39" s="511">
        <v>3</v>
      </c>
      <c r="F39" s="511">
        <v>5</v>
      </c>
      <c r="G39" s="511">
        <v>1</v>
      </c>
      <c r="H39" s="511">
        <v>1</v>
      </c>
      <c r="I39" s="511">
        <v>6</v>
      </c>
      <c r="J39" s="511">
        <v>2</v>
      </c>
      <c r="K39" s="511">
        <v>0</v>
      </c>
      <c r="L39" s="511">
        <v>0</v>
      </c>
      <c r="M39" s="511">
        <v>2</v>
      </c>
      <c r="N39" s="511">
        <v>2</v>
      </c>
      <c r="O39" s="511">
        <v>2</v>
      </c>
      <c r="P39" s="511">
        <v>0</v>
      </c>
      <c r="Q39" s="511">
        <v>6</v>
      </c>
      <c r="R39" s="511">
        <v>0</v>
      </c>
      <c r="S39" s="511">
        <v>2</v>
      </c>
      <c r="T39" s="511">
        <v>0</v>
      </c>
      <c r="U39" s="511">
        <v>0</v>
      </c>
      <c r="V39" s="511">
        <v>0</v>
      </c>
      <c r="W39" s="511">
        <v>0</v>
      </c>
      <c r="X39" s="511">
        <v>0</v>
      </c>
      <c r="Y39" s="511">
        <v>0</v>
      </c>
      <c r="Z39" s="511">
        <v>0</v>
      </c>
      <c r="AA39" s="511">
        <v>0</v>
      </c>
      <c r="AB39" s="511">
        <v>0</v>
      </c>
      <c r="AC39" s="511">
        <v>0</v>
      </c>
      <c r="AD39" s="514">
        <f t="shared" si="0"/>
        <v>32</v>
      </c>
      <c r="AE39" s="511">
        <v>0</v>
      </c>
      <c r="AF39" s="511">
        <v>0</v>
      </c>
      <c r="AG39" s="511">
        <v>0</v>
      </c>
      <c r="AH39" s="511">
        <v>0</v>
      </c>
      <c r="AI39" s="511">
        <v>0</v>
      </c>
    </row>
    <row r="40" spans="1:35" ht="27" customHeight="1" thickBot="1">
      <c r="A40" s="515" t="s">
        <v>376</v>
      </c>
      <c r="B40" s="513">
        <v>50</v>
      </c>
      <c r="C40" s="514">
        <v>50</v>
      </c>
      <c r="D40" s="511">
        <v>14</v>
      </c>
      <c r="E40" s="511">
        <v>1</v>
      </c>
      <c r="F40" s="511">
        <v>1</v>
      </c>
      <c r="G40" s="511">
        <v>3</v>
      </c>
      <c r="H40" s="511">
        <v>2</v>
      </c>
      <c r="I40" s="511">
        <v>10</v>
      </c>
      <c r="J40" s="511">
        <v>1</v>
      </c>
      <c r="K40" s="511">
        <v>1</v>
      </c>
      <c r="L40" s="511">
        <v>0</v>
      </c>
      <c r="M40" s="511">
        <v>0</v>
      </c>
      <c r="N40" s="511">
        <v>2</v>
      </c>
      <c r="O40" s="511">
        <v>0</v>
      </c>
      <c r="P40" s="511">
        <v>3</v>
      </c>
      <c r="Q40" s="511">
        <v>6</v>
      </c>
      <c r="R40" s="511">
        <v>2</v>
      </c>
      <c r="S40" s="511">
        <v>2</v>
      </c>
      <c r="T40" s="511">
        <v>0</v>
      </c>
      <c r="U40" s="511">
        <v>0</v>
      </c>
      <c r="V40" s="511">
        <v>0</v>
      </c>
      <c r="W40" s="511">
        <v>0</v>
      </c>
      <c r="X40" s="511">
        <v>0</v>
      </c>
      <c r="Y40" s="511">
        <v>0</v>
      </c>
      <c r="Z40" s="511">
        <v>0</v>
      </c>
      <c r="AA40" s="511">
        <v>0</v>
      </c>
      <c r="AB40" s="511">
        <v>0</v>
      </c>
      <c r="AC40" s="511">
        <v>0</v>
      </c>
      <c r="AD40" s="514">
        <f t="shared" si="0"/>
        <v>34</v>
      </c>
      <c r="AE40" s="511">
        <v>0</v>
      </c>
      <c r="AF40" s="511">
        <v>0</v>
      </c>
      <c r="AG40" s="511">
        <v>0</v>
      </c>
      <c r="AH40" s="511">
        <v>0</v>
      </c>
      <c r="AI40" s="511">
        <v>0</v>
      </c>
    </row>
    <row r="41" spans="1:35" ht="27" customHeight="1" thickBot="1" thickTop="1">
      <c r="A41" s="517" t="s">
        <v>458</v>
      </c>
      <c r="B41" s="518">
        <f aca="true" t="shared" si="1" ref="B41:AB41">SUM(B4:B40)</f>
        <v>4385</v>
      </c>
      <c r="C41" s="518">
        <f t="shared" si="1"/>
        <v>3837</v>
      </c>
      <c r="D41" s="518">
        <f t="shared" si="1"/>
        <v>826</v>
      </c>
      <c r="E41" s="518">
        <f t="shared" si="1"/>
        <v>65</v>
      </c>
      <c r="F41" s="518">
        <f t="shared" si="1"/>
        <v>176</v>
      </c>
      <c r="G41" s="518">
        <f t="shared" si="1"/>
        <v>51</v>
      </c>
      <c r="H41" s="518">
        <f t="shared" si="1"/>
        <v>69</v>
      </c>
      <c r="I41" s="518">
        <f t="shared" si="1"/>
        <v>243</v>
      </c>
      <c r="J41" s="518">
        <f t="shared" si="1"/>
        <v>75</v>
      </c>
      <c r="K41" s="518">
        <f t="shared" si="1"/>
        <v>119</v>
      </c>
      <c r="L41" s="518">
        <f t="shared" si="1"/>
        <v>60</v>
      </c>
      <c r="M41" s="518">
        <f t="shared" si="1"/>
        <v>14</v>
      </c>
      <c r="N41" s="518">
        <f t="shared" si="1"/>
        <v>65</v>
      </c>
      <c r="O41" s="518">
        <f t="shared" si="1"/>
        <v>12</v>
      </c>
      <c r="P41" s="518">
        <f t="shared" si="1"/>
        <v>57</v>
      </c>
      <c r="Q41" s="518">
        <f t="shared" si="1"/>
        <v>144</v>
      </c>
      <c r="R41" s="518">
        <f t="shared" si="1"/>
        <v>35</v>
      </c>
      <c r="S41" s="518">
        <f t="shared" si="1"/>
        <v>126</v>
      </c>
      <c r="T41" s="518">
        <f t="shared" si="1"/>
        <v>3</v>
      </c>
      <c r="U41" s="518">
        <f t="shared" si="1"/>
        <v>2</v>
      </c>
      <c r="V41" s="518">
        <f t="shared" si="1"/>
        <v>2</v>
      </c>
      <c r="W41" s="518">
        <f t="shared" si="1"/>
        <v>1</v>
      </c>
      <c r="X41" s="518">
        <f t="shared" si="1"/>
        <v>2</v>
      </c>
      <c r="Y41" s="518">
        <f t="shared" si="1"/>
        <v>0</v>
      </c>
      <c r="Z41" s="518">
        <f t="shared" si="1"/>
        <v>0</v>
      </c>
      <c r="AA41" s="518">
        <f t="shared" si="1"/>
        <v>0</v>
      </c>
      <c r="AB41" s="518">
        <f t="shared" si="1"/>
        <v>34</v>
      </c>
      <c r="AC41" s="518"/>
      <c r="AD41" s="518">
        <f aca="true" t="shared" si="2" ref="AD41:AI41">SUM(AD4:AD40)</f>
        <v>1356</v>
      </c>
      <c r="AE41" s="518">
        <f t="shared" si="2"/>
        <v>0</v>
      </c>
      <c r="AF41" s="518">
        <f t="shared" si="2"/>
        <v>2</v>
      </c>
      <c r="AG41" s="518">
        <f t="shared" si="2"/>
        <v>19</v>
      </c>
      <c r="AH41" s="518">
        <f t="shared" si="2"/>
        <v>0</v>
      </c>
      <c r="AI41" s="518">
        <f t="shared" si="2"/>
        <v>0</v>
      </c>
    </row>
    <row r="42" spans="1:35" ht="27" customHeight="1" thickBot="1" thickTop="1">
      <c r="A42" s="519" t="s">
        <v>291</v>
      </c>
      <c r="B42" s="520">
        <v>2804</v>
      </c>
      <c r="C42" s="520">
        <v>2362</v>
      </c>
      <c r="D42" s="520">
        <v>479</v>
      </c>
      <c r="E42" s="520">
        <v>27</v>
      </c>
      <c r="F42" s="520">
        <v>107</v>
      </c>
      <c r="G42" s="520">
        <v>25</v>
      </c>
      <c r="H42" s="520">
        <v>46</v>
      </c>
      <c r="I42" s="520">
        <v>149</v>
      </c>
      <c r="J42" s="520">
        <v>38</v>
      </c>
      <c r="K42" s="520">
        <v>48</v>
      </c>
      <c r="L42" s="520">
        <v>58</v>
      </c>
      <c r="M42" s="520">
        <v>3</v>
      </c>
      <c r="N42" s="520">
        <v>63</v>
      </c>
      <c r="O42" s="520">
        <v>20</v>
      </c>
      <c r="P42" s="520">
        <v>47</v>
      </c>
      <c r="Q42" s="520">
        <v>122</v>
      </c>
      <c r="R42" s="520">
        <v>25</v>
      </c>
      <c r="S42" s="520">
        <v>104</v>
      </c>
      <c r="T42" s="520">
        <v>0</v>
      </c>
      <c r="U42" s="520"/>
      <c r="V42" s="520">
        <v>0</v>
      </c>
      <c r="W42" s="520">
        <v>0</v>
      </c>
      <c r="X42" s="520">
        <v>0</v>
      </c>
      <c r="Y42" s="520">
        <v>0</v>
      </c>
      <c r="Z42" s="520">
        <v>0</v>
      </c>
      <c r="AA42" s="520">
        <v>0</v>
      </c>
      <c r="AB42" s="520">
        <v>16</v>
      </c>
      <c r="AC42" s="520">
        <v>0</v>
      </c>
      <c r="AD42" s="518">
        <f>SUM(E42:AB42)</f>
        <v>898</v>
      </c>
      <c r="AE42" s="518">
        <v>0</v>
      </c>
      <c r="AF42" s="518"/>
      <c r="AG42" s="518"/>
      <c r="AH42" s="518"/>
      <c r="AI42" s="518"/>
    </row>
    <row r="43" spans="1:35" ht="27" customHeight="1" thickBot="1" thickTop="1">
      <c r="A43" s="521" t="s">
        <v>1701</v>
      </c>
      <c r="B43" s="520">
        <v>1147</v>
      </c>
      <c r="C43" s="522">
        <v>1017</v>
      </c>
      <c r="D43" s="520">
        <v>242</v>
      </c>
      <c r="E43" s="522">
        <v>12</v>
      </c>
      <c r="F43" s="522">
        <v>21</v>
      </c>
      <c r="G43" s="522">
        <v>10</v>
      </c>
      <c r="H43" s="522">
        <v>13</v>
      </c>
      <c r="I43" s="522">
        <v>27</v>
      </c>
      <c r="J43" s="522">
        <v>8</v>
      </c>
      <c r="K43" s="522">
        <v>30</v>
      </c>
      <c r="L43" s="522">
        <v>79</v>
      </c>
      <c r="M43" s="522">
        <v>6</v>
      </c>
      <c r="N43" s="522">
        <v>9</v>
      </c>
      <c r="O43" s="522">
        <v>7</v>
      </c>
      <c r="P43" s="522">
        <v>7</v>
      </c>
      <c r="Q43" s="522">
        <v>28</v>
      </c>
      <c r="R43" s="522">
        <v>8</v>
      </c>
      <c r="S43" s="522">
        <v>47</v>
      </c>
      <c r="T43" s="522">
        <v>0</v>
      </c>
      <c r="U43" s="522">
        <v>0</v>
      </c>
      <c r="V43" s="522">
        <v>0</v>
      </c>
      <c r="W43" s="522">
        <v>0</v>
      </c>
      <c r="X43" s="522">
        <v>0</v>
      </c>
      <c r="Y43" s="522">
        <v>0</v>
      </c>
      <c r="Z43" s="522">
        <v>0</v>
      </c>
      <c r="AA43" s="522">
        <v>0</v>
      </c>
      <c r="AB43" s="522">
        <v>103</v>
      </c>
      <c r="AC43" s="522"/>
      <c r="AD43" s="518">
        <f>SUM(E43:AB43)</f>
        <v>415</v>
      </c>
      <c r="AE43" s="518">
        <v>2</v>
      </c>
      <c r="AF43" s="518"/>
      <c r="AG43" s="518"/>
      <c r="AH43" s="518"/>
      <c r="AI43" s="518"/>
    </row>
    <row r="44" spans="1:35" ht="27" customHeight="1" thickBot="1" thickTop="1">
      <c r="A44" s="521" t="s">
        <v>459</v>
      </c>
      <c r="B44" s="520">
        <v>956</v>
      </c>
      <c r="C44" s="522">
        <v>790</v>
      </c>
      <c r="D44" s="520">
        <v>160</v>
      </c>
      <c r="E44" s="522">
        <v>3</v>
      </c>
      <c r="F44" s="522">
        <v>30</v>
      </c>
      <c r="G44" s="522">
        <v>6</v>
      </c>
      <c r="H44" s="522">
        <v>17</v>
      </c>
      <c r="I44" s="522">
        <v>23</v>
      </c>
      <c r="J44" s="522">
        <v>8</v>
      </c>
      <c r="K44" s="522">
        <v>16</v>
      </c>
      <c r="L44" s="522">
        <v>29</v>
      </c>
      <c r="M44" s="522">
        <v>2</v>
      </c>
      <c r="N44" s="522">
        <v>10</v>
      </c>
      <c r="O44" s="522">
        <v>1</v>
      </c>
      <c r="P44" s="522">
        <v>8</v>
      </c>
      <c r="Q44" s="522">
        <v>22</v>
      </c>
      <c r="R44" s="522">
        <v>9</v>
      </c>
      <c r="S44" s="522">
        <v>40</v>
      </c>
      <c r="T44" s="522"/>
      <c r="U44" s="522"/>
      <c r="V44" s="522"/>
      <c r="W44" s="522"/>
      <c r="X44" s="522"/>
      <c r="Y44" s="522"/>
      <c r="Z44" s="522"/>
      <c r="AA44" s="522"/>
      <c r="AB44" s="522">
        <v>13</v>
      </c>
      <c r="AC44" s="522">
        <v>0</v>
      </c>
      <c r="AD44" s="518">
        <f>SUM(E44:AB44)</f>
        <v>237</v>
      </c>
      <c r="AE44" s="518"/>
      <c r="AF44" s="518">
        <v>56</v>
      </c>
      <c r="AG44" s="518">
        <v>40</v>
      </c>
      <c r="AH44" s="518"/>
      <c r="AI44" s="518"/>
    </row>
    <row r="45" spans="1:35" ht="27" customHeight="1" thickBot="1" thickTop="1">
      <c r="A45" s="523" t="s">
        <v>1702</v>
      </c>
      <c r="B45" s="524">
        <v>1337</v>
      </c>
      <c r="C45" s="525">
        <v>1134</v>
      </c>
      <c r="D45" s="524">
        <v>332</v>
      </c>
      <c r="E45" s="525">
        <v>79</v>
      </c>
      <c r="F45" s="525">
        <v>69</v>
      </c>
      <c r="G45" s="525">
        <v>26</v>
      </c>
      <c r="H45" s="525">
        <v>42</v>
      </c>
      <c r="I45" s="525">
        <v>77</v>
      </c>
      <c r="J45" s="525">
        <v>24</v>
      </c>
      <c r="K45" s="525">
        <v>56</v>
      </c>
      <c r="L45" s="525">
        <v>35</v>
      </c>
      <c r="M45" s="525">
        <v>9</v>
      </c>
      <c r="N45" s="525">
        <v>29</v>
      </c>
      <c r="O45" s="525">
        <v>1</v>
      </c>
      <c r="P45" s="525">
        <v>26</v>
      </c>
      <c r="Q45" s="525">
        <v>54</v>
      </c>
      <c r="R45" s="525">
        <v>13</v>
      </c>
      <c r="S45" s="525">
        <v>30</v>
      </c>
      <c r="T45" s="525">
        <v>5</v>
      </c>
      <c r="U45" s="525"/>
      <c r="V45" s="525"/>
      <c r="W45" s="525"/>
      <c r="X45" s="525"/>
      <c r="Y45" s="525"/>
      <c r="Z45" s="525"/>
      <c r="AA45" s="525">
        <v>5</v>
      </c>
      <c r="AB45" s="525">
        <v>14</v>
      </c>
      <c r="AC45" s="525">
        <v>0</v>
      </c>
      <c r="AD45" s="518">
        <f>SUM(E45:AB45)</f>
        <v>594</v>
      </c>
      <c r="AE45" s="518">
        <v>6</v>
      </c>
      <c r="AF45" s="518">
        <v>1</v>
      </c>
      <c r="AG45" s="518">
        <v>1</v>
      </c>
      <c r="AH45" s="518"/>
      <c r="AI45" s="518"/>
    </row>
    <row r="46" spans="1:35" ht="27" customHeight="1" thickTop="1">
      <c r="A46" s="526" t="s">
        <v>460</v>
      </c>
      <c r="B46" s="513">
        <f aca="true" t="shared" si="3" ref="B46:AB46">SUM(B41:B45)</f>
        <v>10629</v>
      </c>
      <c r="C46" s="513">
        <f t="shared" si="3"/>
        <v>9140</v>
      </c>
      <c r="D46" s="513">
        <f t="shared" si="3"/>
        <v>2039</v>
      </c>
      <c r="E46" s="513">
        <f t="shared" si="3"/>
        <v>186</v>
      </c>
      <c r="F46" s="513">
        <f t="shared" si="3"/>
        <v>403</v>
      </c>
      <c r="G46" s="513">
        <f t="shared" si="3"/>
        <v>118</v>
      </c>
      <c r="H46" s="513">
        <f t="shared" si="3"/>
        <v>187</v>
      </c>
      <c r="I46" s="513">
        <f t="shared" si="3"/>
        <v>519</v>
      </c>
      <c r="J46" s="513">
        <f t="shared" si="3"/>
        <v>153</v>
      </c>
      <c r="K46" s="513">
        <f t="shared" si="3"/>
        <v>269</v>
      </c>
      <c r="L46" s="513">
        <f t="shared" si="3"/>
        <v>261</v>
      </c>
      <c r="M46" s="513">
        <f t="shared" si="3"/>
        <v>34</v>
      </c>
      <c r="N46" s="513">
        <f t="shared" si="3"/>
        <v>176</v>
      </c>
      <c r="O46" s="513">
        <f t="shared" si="3"/>
        <v>41</v>
      </c>
      <c r="P46" s="513">
        <f t="shared" si="3"/>
        <v>145</v>
      </c>
      <c r="Q46" s="513">
        <f t="shared" si="3"/>
        <v>370</v>
      </c>
      <c r="R46" s="513">
        <f t="shared" si="3"/>
        <v>90</v>
      </c>
      <c r="S46" s="513">
        <f t="shared" si="3"/>
        <v>347</v>
      </c>
      <c r="T46" s="513">
        <f t="shared" si="3"/>
        <v>8</v>
      </c>
      <c r="U46" s="513">
        <f t="shared" si="3"/>
        <v>2</v>
      </c>
      <c r="V46" s="513">
        <f t="shared" si="3"/>
        <v>2</v>
      </c>
      <c r="W46" s="513">
        <f t="shared" si="3"/>
        <v>1</v>
      </c>
      <c r="X46" s="513">
        <f t="shared" si="3"/>
        <v>2</v>
      </c>
      <c r="Y46" s="513">
        <f t="shared" si="3"/>
        <v>0</v>
      </c>
      <c r="Z46" s="513">
        <f t="shared" si="3"/>
        <v>0</v>
      </c>
      <c r="AA46" s="513">
        <f t="shared" si="3"/>
        <v>5</v>
      </c>
      <c r="AB46" s="513">
        <f t="shared" si="3"/>
        <v>180</v>
      </c>
      <c r="AC46" s="513"/>
      <c r="AD46" s="513">
        <f aca="true" t="shared" si="4" ref="AD46:AI46">SUM(AD41:AD45)</f>
        <v>3500</v>
      </c>
      <c r="AE46" s="514">
        <f t="shared" si="4"/>
        <v>8</v>
      </c>
      <c r="AF46" s="514">
        <f t="shared" si="4"/>
        <v>59</v>
      </c>
      <c r="AG46" s="514">
        <f t="shared" si="4"/>
        <v>60</v>
      </c>
      <c r="AH46" s="514">
        <f t="shared" si="4"/>
        <v>0</v>
      </c>
      <c r="AI46" s="514">
        <f t="shared" si="4"/>
        <v>0</v>
      </c>
    </row>
    <row r="47" spans="1:31" ht="18.75" customHeight="1">
      <c r="A47" s="747" t="s">
        <v>461</v>
      </c>
      <c r="B47" s="748"/>
      <c r="C47" s="748"/>
      <c r="D47" s="748"/>
      <c r="E47" s="748"/>
      <c r="F47" s="748"/>
      <c r="G47" s="748"/>
      <c r="H47" s="748"/>
      <c r="I47" s="748"/>
      <c r="J47" s="748"/>
      <c r="K47" s="748"/>
      <c r="AE47" s="527">
        <v>0</v>
      </c>
    </row>
    <row r="48" spans="1:31" ht="18.75" customHeight="1">
      <c r="A48" s="528"/>
      <c r="B48" s="529"/>
      <c r="C48" s="529"/>
      <c r="D48" s="529"/>
      <c r="E48" s="529"/>
      <c r="F48" s="529"/>
      <c r="G48" s="529"/>
      <c r="H48" s="529"/>
      <c r="I48" s="529"/>
      <c r="J48" s="529"/>
      <c r="K48" s="529"/>
      <c r="AE48" s="527">
        <v>0</v>
      </c>
    </row>
    <row r="49" ht="18.75" customHeight="1">
      <c r="AE49" s="527">
        <v>0</v>
      </c>
    </row>
    <row r="50" ht="18.75" customHeight="1">
      <c r="AE50" s="527">
        <v>0</v>
      </c>
    </row>
    <row r="51" ht="18.75" customHeight="1">
      <c r="AE51" s="527">
        <v>0</v>
      </c>
    </row>
    <row r="52" ht="18.75" customHeight="1">
      <c r="AE52" s="527">
        <v>0</v>
      </c>
    </row>
  </sheetData>
  <mergeCells count="10">
    <mergeCell ref="A47:K47"/>
    <mergeCell ref="A1:I1"/>
    <mergeCell ref="A2:A3"/>
    <mergeCell ref="B2:B3"/>
    <mergeCell ref="C2:C3"/>
    <mergeCell ref="AG2:AI2"/>
    <mergeCell ref="D2:D3"/>
    <mergeCell ref="E2:AD2"/>
    <mergeCell ref="AE2:AE3"/>
    <mergeCell ref="AF2:AF3"/>
  </mergeCells>
  <printOptions horizontalCentered="1"/>
  <pageMargins left="0.5905511811023623" right="0.5905511811023623" top="0.7874015748031497" bottom="0.7874015748031497" header="0.5118110236220472" footer="0.5118110236220472"/>
  <pageSetup fitToHeight="2" horizontalDpi="600" verticalDpi="600" orientation="landscape" paperSize="9" scale="62" r:id="rId3"/>
  <headerFooter alignWithMargins="0">
    <oddFooter>&amp;C- &amp;P+30 -</oddFooter>
  </headerFooter>
  <rowBreaks count="1" manualBreakCount="1">
    <brk id="28" max="34" man="1"/>
  </rowBreaks>
  <drawing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22">
      <selection activeCell="I3" sqref="I3"/>
    </sheetView>
  </sheetViews>
  <sheetFormatPr defaultColWidth="9.00390625" defaultRowHeight="13.5"/>
  <sheetData/>
  <printOptions/>
  <pageMargins left="0.7874015748031497" right="0.7874015748031497" top="0.5905511811023623" bottom="0.1968503937007874" header="0.5118110236220472" footer="0.11811023622047245"/>
  <pageSetup fitToHeight="1" fitToWidth="1" horizontalDpi="600" verticalDpi="600" orientation="landscape" paperSize="9" scale="80" r:id="rId4"/>
  <headerFooter alignWithMargins="0">
    <oddFooter>&amp;C- 33 -</oddFooter>
  </headerFooter>
  <legacyDrawing r:id="rId3"/>
  <oleObjects>
    <oleObject progId="Word.Document.8" shapeId="1546475" r:id="rId1"/>
    <oleObject progId="Word.Document.8" shapeId="1546476" r:id="rId2"/>
  </oleObjects>
</worksheet>
</file>

<file path=xl/worksheets/sheet23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H12" sqref="H12"/>
    </sheetView>
  </sheetViews>
  <sheetFormatPr defaultColWidth="9.00390625" defaultRowHeight="13.5"/>
  <cols>
    <col min="1" max="1" width="13.625" style="0" customWidth="1"/>
    <col min="2" max="2" width="14.875" style="0" customWidth="1"/>
    <col min="3" max="3" width="11.25390625" style="0" customWidth="1"/>
    <col min="4" max="9" width="14.625" style="0" customWidth="1"/>
  </cols>
  <sheetData>
    <row r="2" spans="1:9" s="536" customFormat="1" ht="15" customHeight="1">
      <c r="A2" s="754" t="s">
        <v>462</v>
      </c>
      <c r="B2" s="755"/>
      <c r="C2" s="756"/>
      <c r="D2" s="531" t="s">
        <v>463</v>
      </c>
      <c r="E2" s="532" t="s">
        <v>464</v>
      </c>
      <c r="F2" s="533" t="s">
        <v>686</v>
      </c>
      <c r="G2" s="534" t="s">
        <v>465</v>
      </c>
      <c r="H2" s="535"/>
      <c r="I2" s="531" t="s">
        <v>466</v>
      </c>
    </row>
    <row r="3" spans="1:9" s="536" customFormat="1" ht="15" customHeight="1">
      <c r="A3" s="757"/>
      <c r="B3" s="758"/>
      <c r="C3" s="759"/>
      <c r="D3" s="537" t="s">
        <v>467</v>
      </c>
      <c r="E3" s="538" t="s">
        <v>468</v>
      </c>
      <c r="F3" s="538" t="s">
        <v>469</v>
      </c>
      <c r="G3" s="538" t="s">
        <v>470</v>
      </c>
      <c r="H3" s="538" t="s">
        <v>471</v>
      </c>
      <c r="I3" s="537" t="s">
        <v>472</v>
      </c>
    </row>
    <row r="4" spans="1:9" ht="15" customHeight="1">
      <c r="A4" s="539"/>
      <c r="B4" s="540" t="s">
        <v>473</v>
      </c>
      <c r="C4" s="541"/>
      <c r="D4" s="542"/>
      <c r="E4" s="542"/>
      <c r="F4" s="542"/>
      <c r="G4" s="542"/>
      <c r="H4" s="542"/>
      <c r="I4" s="542"/>
    </row>
    <row r="5" spans="1:9" ht="15" customHeight="1">
      <c r="A5" s="543" t="s">
        <v>474</v>
      </c>
      <c r="B5" s="544" t="s">
        <v>475</v>
      </c>
      <c r="C5" s="541" t="s">
        <v>476</v>
      </c>
      <c r="D5" s="545">
        <f>'31-32'!$C$46/'31-32'!$B$46*100</f>
        <v>85.99115627058048</v>
      </c>
      <c r="E5" s="545">
        <f>'31-32'!C42/'31-32'!B42*100</f>
        <v>84.23680456490727</v>
      </c>
      <c r="F5" s="545">
        <f>'31-32'!C43/'31-32'!B43*100</f>
        <v>88.66608544027899</v>
      </c>
      <c r="G5" s="545">
        <f>'31-32'!C44/'31-32'!B44*100</f>
        <v>82.63598326359832</v>
      </c>
      <c r="H5" s="545">
        <f>'31-32'!C45/'31-32'!B45*100</f>
        <v>84.81675392670157</v>
      </c>
      <c r="I5" s="545">
        <f>'31-32'!$C$41/'31-32'!$B$41*100</f>
        <v>87.50285062713797</v>
      </c>
    </row>
    <row r="6" spans="1:9" ht="15" customHeight="1">
      <c r="A6" s="546"/>
      <c r="B6" s="547" t="s">
        <v>477</v>
      </c>
      <c r="C6" s="548"/>
      <c r="D6" s="542"/>
      <c r="E6" s="542"/>
      <c r="F6" s="542"/>
      <c r="G6" s="542"/>
      <c r="H6" s="542"/>
      <c r="I6" s="549"/>
    </row>
    <row r="7" spans="1:9" ht="15" customHeight="1">
      <c r="A7" s="539"/>
      <c r="B7" s="550" t="s">
        <v>478</v>
      </c>
      <c r="C7" s="541"/>
      <c r="D7" s="551"/>
      <c r="E7" s="551"/>
      <c r="F7" s="551"/>
      <c r="G7" s="551"/>
      <c r="H7" s="551"/>
      <c r="I7" s="542"/>
    </row>
    <row r="8" spans="1:9" ht="15" customHeight="1">
      <c r="A8" s="543" t="s">
        <v>479</v>
      </c>
      <c r="B8" s="544" t="s">
        <v>480</v>
      </c>
      <c r="C8" s="541" t="s">
        <v>481</v>
      </c>
      <c r="D8" s="545">
        <f>'31-32'!$D$46/'31-32'!$C$46*100</f>
        <v>22.308533916849015</v>
      </c>
      <c r="E8" s="545">
        <f>'31-32'!$D$42/'31-32'!$C$42*100</f>
        <v>20.279424216765456</v>
      </c>
      <c r="F8" s="545">
        <f>'31-32'!$D$43/'31-32'!$C$43*100</f>
        <v>23.795476892822027</v>
      </c>
      <c r="G8" s="545">
        <f>'31-32'!$D$44/'31-32'!$C$44*100</f>
        <v>20.253164556962027</v>
      </c>
      <c r="H8" s="545">
        <f>'31-32'!$D$45/'31-32'!$C$45*100</f>
        <v>29.276895943562607</v>
      </c>
      <c r="I8" s="545">
        <f>'31-32'!$D$41/'31-32'!$C$41*100</f>
        <v>21.527234818868905</v>
      </c>
    </row>
    <row r="9" spans="1:9" ht="15" customHeight="1">
      <c r="A9" s="539"/>
      <c r="B9" s="550" t="s">
        <v>473</v>
      </c>
      <c r="C9" s="541"/>
      <c r="D9" s="549"/>
      <c r="E9" s="549"/>
      <c r="F9" s="549"/>
      <c r="G9" s="549"/>
      <c r="H9" s="549"/>
      <c r="I9" s="542"/>
    </row>
    <row r="10" spans="1:9" ht="15" customHeight="1">
      <c r="A10" s="532"/>
      <c r="B10" s="552" t="s">
        <v>482</v>
      </c>
      <c r="C10" s="535"/>
      <c r="D10" s="542"/>
      <c r="E10" s="542"/>
      <c r="F10" s="542"/>
      <c r="G10" s="542"/>
      <c r="H10" s="542"/>
      <c r="I10" s="551"/>
    </row>
    <row r="11" spans="1:9" ht="15" customHeight="1">
      <c r="A11" s="543" t="s">
        <v>483</v>
      </c>
      <c r="B11" s="544" t="s">
        <v>484</v>
      </c>
      <c r="C11" s="541" t="s">
        <v>485</v>
      </c>
      <c r="D11" s="545">
        <f>'31-32'!$AE$46/'31-32'!$C$46*100</f>
        <v>0.087527352297593</v>
      </c>
      <c r="E11" s="545">
        <f>'31-32'!$AE$42/'31-32'!$C$42*100</f>
        <v>0</v>
      </c>
      <c r="F11" s="545">
        <f>'31-32'!$AE$43/'31-32'!$C$43*100</f>
        <v>0.19665683382497542</v>
      </c>
      <c r="G11" s="545">
        <f>'31-32'!$AE$44/'31-32'!$C$44*100</f>
        <v>0</v>
      </c>
      <c r="H11" s="545">
        <f>'31-32'!$AE$45/'31-32'!$C$45*100</f>
        <v>0.5291005291005291</v>
      </c>
      <c r="I11" s="545">
        <f>'31-32'!$AE$41/'31-32'!$C$41*100</f>
        <v>0</v>
      </c>
    </row>
    <row r="12" spans="1:9" ht="15" customHeight="1">
      <c r="A12" s="546"/>
      <c r="B12" s="547" t="s">
        <v>473</v>
      </c>
      <c r="C12" s="548"/>
      <c r="D12" s="549"/>
      <c r="E12" s="549"/>
      <c r="F12" s="549"/>
      <c r="G12" s="549"/>
      <c r="H12" s="549"/>
      <c r="I12" s="549"/>
    </row>
    <row r="13" ht="13.5">
      <c r="B13" s="553" t="s">
        <v>1209</v>
      </c>
    </row>
    <row r="14" ht="13.5">
      <c r="C14" t="s">
        <v>1209</v>
      </c>
    </row>
  </sheetData>
  <mergeCells count="1">
    <mergeCell ref="A2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view="pageBreakPreview" zoomScale="75" zoomScaleSheetLayoutView="75" workbookViewId="0" topLeftCell="A1">
      <pane xSplit="2" ySplit="6" topLeftCell="C7" activePane="bottomRight" state="frozen"/>
      <selection pane="topLeft" activeCell="A6" sqref="A6:A7"/>
      <selection pane="topRight" activeCell="A6" sqref="A6:A7"/>
      <selection pane="bottomLeft" activeCell="A6" sqref="A6:A7"/>
      <selection pane="bottomRight" activeCell="D12" sqref="D12"/>
    </sheetView>
  </sheetViews>
  <sheetFormatPr defaultColWidth="9.00390625" defaultRowHeight="13.5"/>
  <cols>
    <col min="1" max="1" width="2.375" style="6" customWidth="1"/>
    <col min="2" max="2" width="4.00390625" style="6" customWidth="1"/>
    <col min="3" max="3" width="6.875" style="5" customWidth="1"/>
    <col min="4" max="4" width="9.625" style="6" bestFit="1" customWidth="1"/>
    <col min="5" max="9" width="9.25390625" style="6" customWidth="1"/>
    <col min="10" max="10" width="4.00390625" style="6" bestFit="1" customWidth="1"/>
    <col min="11" max="11" width="6.75390625" style="6" bestFit="1" customWidth="1"/>
    <col min="12" max="12" width="8.125" style="6" bestFit="1" customWidth="1"/>
    <col min="13" max="13" width="6.75390625" style="6" bestFit="1" customWidth="1"/>
    <col min="14" max="14" width="5.625" style="6" bestFit="1" customWidth="1"/>
    <col min="15" max="15" width="4.375" style="6" customWidth="1"/>
    <col min="16" max="16" width="6.75390625" style="6" bestFit="1" customWidth="1"/>
    <col min="17" max="17" width="8.25390625" style="6" bestFit="1" customWidth="1"/>
    <col min="18" max="18" width="9.25390625" style="6" customWidth="1"/>
    <col min="19" max="19" width="6.75390625" style="6" bestFit="1" customWidth="1"/>
    <col min="20" max="20" width="7.875" style="6" bestFit="1" customWidth="1"/>
    <col min="21" max="21" width="9.25390625" style="6" customWidth="1"/>
    <col min="22" max="22" width="6.75390625" style="6" bestFit="1" customWidth="1"/>
    <col min="23" max="23" width="7.875" style="6" bestFit="1" customWidth="1"/>
    <col min="24" max="24" width="9.25390625" style="6" customWidth="1"/>
    <col min="25" max="25" width="6.625" style="6" bestFit="1" customWidth="1"/>
    <col min="26" max="26" width="7.875" style="6" bestFit="1" customWidth="1"/>
    <col min="27" max="27" width="9.25390625" style="6" customWidth="1"/>
    <col min="28" max="28" width="8.75390625" style="6" customWidth="1"/>
    <col min="29" max="29" width="8.00390625" style="6" bestFit="1" customWidth="1"/>
    <col min="30" max="16384" width="9.00390625" style="6" customWidth="1"/>
  </cols>
  <sheetData>
    <row r="1" spans="2:3" s="245" customFormat="1" ht="19.5" customHeight="1">
      <c r="B1" s="243" t="s">
        <v>1437</v>
      </c>
      <c r="C1" s="244"/>
    </row>
    <row r="2" spans="2:29" s="4" customFormat="1" ht="19.5" customHeight="1">
      <c r="B2" s="601" t="s">
        <v>1438</v>
      </c>
      <c r="C2" s="582" t="s">
        <v>1439</v>
      </c>
      <c r="D2" s="589" t="s">
        <v>1440</v>
      </c>
      <c r="E2" s="591"/>
      <c r="F2" s="591"/>
      <c r="G2" s="591"/>
      <c r="H2" s="591"/>
      <c r="I2" s="592"/>
      <c r="J2" s="589" t="s">
        <v>1452</v>
      </c>
      <c r="K2" s="591"/>
      <c r="L2" s="591"/>
      <c r="M2" s="591"/>
      <c r="N2" s="591"/>
      <c r="O2" s="591"/>
      <c r="P2" s="592"/>
      <c r="Q2" s="593" t="s">
        <v>1441</v>
      </c>
      <c r="R2" s="594"/>
      <c r="S2" s="594"/>
      <c r="T2" s="594"/>
      <c r="U2" s="594"/>
      <c r="V2" s="594"/>
      <c r="W2" s="594"/>
      <c r="X2" s="594"/>
      <c r="Y2" s="594"/>
      <c r="Z2" s="594"/>
      <c r="AA2" s="595"/>
      <c r="AB2" s="589" t="s">
        <v>1453</v>
      </c>
      <c r="AC2" s="590"/>
    </row>
    <row r="3" spans="2:29" s="10" customFormat="1" ht="15.75" customHeight="1">
      <c r="B3" s="602"/>
      <c r="C3" s="602"/>
      <c r="D3" s="601" t="s">
        <v>1434</v>
      </c>
      <c r="E3" s="598" t="s">
        <v>1454</v>
      </c>
      <c r="F3" s="596" t="s">
        <v>1442</v>
      </c>
      <c r="G3" s="598" t="s">
        <v>1455</v>
      </c>
      <c r="H3" s="596" t="s">
        <v>1443</v>
      </c>
      <c r="I3" s="600" t="s">
        <v>1444</v>
      </c>
      <c r="J3" s="601" t="s">
        <v>1434</v>
      </c>
      <c r="K3" s="598" t="s">
        <v>1456</v>
      </c>
      <c r="L3" s="596" t="s">
        <v>1442</v>
      </c>
      <c r="M3" s="598" t="s">
        <v>1457</v>
      </c>
      <c r="N3" s="596" t="s">
        <v>1443</v>
      </c>
      <c r="O3" s="588" t="s">
        <v>694</v>
      </c>
      <c r="P3" s="600" t="s">
        <v>1444</v>
      </c>
      <c r="Q3" s="7" t="s">
        <v>1458</v>
      </c>
      <c r="R3" s="8" t="s">
        <v>1445</v>
      </c>
      <c r="S3" s="8"/>
      <c r="T3" s="7" t="s">
        <v>1459</v>
      </c>
      <c r="U3" s="8" t="s">
        <v>1446</v>
      </c>
      <c r="V3" s="9"/>
      <c r="W3" s="7" t="s">
        <v>1459</v>
      </c>
      <c r="X3" s="8" t="s">
        <v>1447</v>
      </c>
      <c r="Y3" s="9"/>
      <c r="Z3" s="604" t="s">
        <v>1460</v>
      </c>
      <c r="AA3" s="587"/>
      <c r="AB3" s="598" t="s">
        <v>1461</v>
      </c>
      <c r="AC3" s="596" t="s">
        <v>1448</v>
      </c>
    </row>
    <row r="4" spans="2:29" s="10" customFormat="1" ht="13.5">
      <c r="B4" s="602"/>
      <c r="C4" s="602"/>
      <c r="D4" s="602"/>
      <c r="E4" s="597"/>
      <c r="F4" s="597"/>
      <c r="G4" s="597"/>
      <c r="H4" s="597"/>
      <c r="I4" s="597"/>
      <c r="J4" s="602"/>
      <c r="K4" s="597"/>
      <c r="L4" s="597"/>
      <c r="M4" s="597"/>
      <c r="N4" s="597"/>
      <c r="O4" s="602"/>
      <c r="P4" s="597"/>
      <c r="Q4" s="596" t="s">
        <v>1449</v>
      </c>
      <c r="R4" s="598" t="s">
        <v>221</v>
      </c>
      <c r="S4" s="598" t="s">
        <v>1450</v>
      </c>
      <c r="T4" s="596" t="s">
        <v>1449</v>
      </c>
      <c r="U4" s="598" t="s">
        <v>1462</v>
      </c>
      <c r="V4" s="598" t="s">
        <v>1450</v>
      </c>
      <c r="W4" s="596" t="s">
        <v>1449</v>
      </c>
      <c r="X4" s="598" t="s">
        <v>1462</v>
      </c>
      <c r="Y4" s="598" t="s">
        <v>1450</v>
      </c>
      <c r="Z4" s="596" t="s">
        <v>1449</v>
      </c>
      <c r="AA4" s="598" t="s">
        <v>1462</v>
      </c>
      <c r="AB4" s="597"/>
      <c r="AC4" s="597"/>
    </row>
    <row r="5" spans="2:29" s="10" customFormat="1" ht="13.5">
      <c r="B5" s="602"/>
      <c r="C5" s="602"/>
      <c r="D5" s="602"/>
      <c r="E5" s="597"/>
      <c r="F5" s="597"/>
      <c r="G5" s="597"/>
      <c r="H5" s="597"/>
      <c r="I5" s="597"/>
      <c r="J5" s="602"/>
      <c r="K5" s="597"/>
      <c r="L5" s="597"/>
      <c r="M5" s="597"/>
      <c r="N5" s="597"/>
      <c r="O5" s="602"/>
      <c r="P5" s="597"/>
      <c r="Q5" s="597"/>
      <c r="R5" s="597"/>
      <c r="S5" s="597"/>
      <c r="T5" s="597"/>
      <c r="U5" s="597"/>
      <c r="V5" s="597"/>
      <c r="W5" s="597"/>
      <c r="X5" s="597"/>
      <c r="Y5" s="597"/>
      <c r="Z5" s="597"/>
      <c r="AA5" s="597"/>
      <c r="AB5" s="597"/>
      <c r="AC5" s="597"/>
    </row>
    <row r="6" spans="2:29" s="10" customFormat="1" ht="19.5" customHeight="1">
      <c r="B6" s="603"/>
      <c r="C6" s="603"/>
      <c r="D6" s="603"/>
      <c r="E6" s="599"/>
      <c r="F6" s="599"/>
      <c r="G6" s="599"/>
      <c r="H6" s="599"/>
      <c r="I6" s="599"/>
      <c r="J6" s="603"/>
      <c r="K6" s="599"/>
      <c r="L6" s="599"/>
      <c r="M6" s="599"/>
      <c r="N6" s="599"/>
      <c r="O6" s="603"/>
      <c r="P6" s="599"/>
      <c r="Q6" s="11" t="s">
        <v>1451</v>
      </c>
      <c r="R6" s="12" t="s">
        <v>693</v>
      </c>
      <c r="S6" s="599"/>
      <c r="T6" s="11" t="s">
        <v>1451</v>
      </c>
      <c r="U6" s="12" t="s">
        <v>693</v>
      </c>
      <c r="V6" s="599"/>
      <c r="W6" s="11" t="s">
        <v>1451</v>
      </c>
      <c r="X6" s="12" t="s">
        <v>693</v>
      </c>
      <c r="Y6" s="599"/>
      <c r="Z6" s="11" t="s">
        <v>1451</v>
      </c>
      <c r="AA6" s="12" t="s">
        <v>693</v>
      </c>
      <c r="AB6" s="12" t="s">
        <v>693</v>
      </c>
      <c r="AC6" s="12" t="s">
        <v>693</v>
      </c>
    </row>
    <row r="7" spans="2:29" ht="31.5" customHeight="1">
      <c r="B7" s="242">
        <v>39</v>
      </c>
      <c r="C7" s="240">
        <v>79.73</v>
      </c>
      <c r="D7" s="239">
        <v>3000683</v>
      </c>
      <c r="E7" s="239">
        <v>283554</v>
      </c>
      <c r="F7" s="239">
        <v>3284237</v>
      </c>
      <c r="G7" s="239">
        <v>125032</v>
      </c>
      <c r="H7" s="239">
        <v>3409269</v>
      </c>
      <c r="I7" s="239">
        <v>23585</v>
      </c>
      <c r="J7" s="239">
        <v>48</v>
      </c>
      <c r="K7" s="239">
        <v>536</v>
      </c>
      <c r="L7" s="239">
        <v>584</v>
      </c>
      <c r="M7" s="239">
        <v>109</v>
      </c>
      <c r="N7" s="239">
        <v>693</v>
      </c>
      <c r="O7" s="239">
        <v>1</v>
      </c>
      <c r="P7" s="239">
        <v>740</v>
      </c>
      <c r="Q7" s="239">
        <v>326806</v>
      </c>
      <c r="R7" s="239">
        <v>1135280</v>
      </c>
      <c r="S7" s="239">
        <v>378</v>
      </c>
      <c r="T7" s="239">
        <v>13333</v>
      </c>
      <c r="U7" s="239">
        <v>52184</v>
      </c>
      <c r="V7" s="239">
        <v>184</v>
      </c>
      <c r="W7" s="239">
        <v>340139</v>
      </c>
      <c r="X7" s="239">
        <v>1187464</v>
      </c>
      <c r="Y7" s="239">
        <v>361</v>
      </c>
      <c r="Z7" s="239">
        <v>149901</v>
      </c>
      <c r="AA7" s="239">
        <v>529675</v>
      </c>
      <c r="AB7" s="239">
        <v>109265</v>
      </c>
      <c r="AC7" s="239"/>
    </row>
    <row r="8" spans="2:29" ht="31.5" customHeight="1">
      <c r="B8" s="242">
        <v>40</v>
      </c>
      <c r="C8" s="240">
        <v>82.08</v>
      </c>
      <c r="D8" s="239">
        <v>3173767</v>
      </c>
      <c r="E8" s="239">
        <v>294620</v>
      </c>
      <c r="F8" s="239">
        <v>3468387</v>
      </c>
      <c r="G8" s="239">
        <v>96526</v>
      </c>
      <c r="H8" s="239">
        <v>3564913</v>
      </c>
      <c r="I8" s="239">
        <v>21499</v>
      </c>
      <c r="J8" s="239">
        <v>53</v>
      </c>
      <c r="K8" s="239">
        <v>551</v>
      </c>
      <c r="L8" s="239">
        <v>604</v>
      </c>
      <c r="M8" s="239">
        <v>107</v>
      </c>
      <c r="N8" s="239">
        <v>711</v>
      </c>
      <c r="O8" s="239">
        <v>1</v>
      </c>
      <c r="P8" s="239">
        <v>709</v>
      </c>
      <c r="Q8" s="239">
        <v>335299</v>
      </c>
      <c r="R8" s="239">
        <v>1176575</v>
      </c>
      <c r="S8" s="239">
        <v>370</v>
      </c>
      <c r="T8" s="239">
        <v>11899</v>
      </c>
      <c r="U8" s="239">
        <v>46571</v>
      </c>
      <c r="V8" s="239">
        <v>158</v>
      </c>
      <c r="W8" s="239">
        <v>347198</v>
      </c>
      <c r="X8" s="239">
        <v>1223146</v>
      </c>
      <c r="Y8" s="239">
        <v>352</v>
      </c>
      <c r="Z8" s="239">
        <v>158913</v>
      </c>
      <c r="AA8" s="239">
        <v>558350</v>
      </c>
      <c r="AB8" s="239">
        <v>104946</v>
      </c>
      <c r="AC8" s="239"/>
    </row>
    <row r="9" spans="2:29" ht="31.5" customHeight="1">
      <c r="B9" s="242">
        <v>41</v>
      </c>
      <c r="C9" s="240">
        <v>84.29</v>
      </c>
      <c r="D9" s="239">
        <v>3335342</v>
      </c>
      <c r="E9" s="239">
        <v>291533</v>
      </c>
      <c r="F9" s="239">
        <v>3626875</v>
      </c>
      <c r="G9" s="239">
        <v>84444</v>
      </c>
      <c r="H9" s="239">
        <v>3711319</v>
      </c>
      <c r="I9" s="239">
        <v>20079</v>
      </c>
      <c r="J9" s="239">
        <v>58</v>
      </c>
      <c r="K9" s="239">
        <v>551</v>
      </c>
      <c r="L9" s="239">
        <v>609</v>
      </c>
      <c r="M9" s="239">
        <v>108</v>
      </c>
      <c r="N9" s="239">
        <v>717</v>
      </c>
      <c r="O9" s="239">
        <v>1</v>
      </c>
      <c r="P9" s="239">
        <v>658</v>
      </c>
      <c r="Q9" s="239">
        <v>367374</v>
      </c>
      <c r="R9" s="239">
        <v>1314306</v>
      </c>
      <c r="S9" s="239">
        <v>394</v>
      </c>
      <c r="T9" s="239">
        <v>17353</v>
      </c>
      <c r="U9" s="239">
        <v>67921</v>
      </c>
      <c r="V9" s="239">
        <v>232</v>
      </c>
      <c r="W9" s="239">
        <v>384727</v>
      </c>
      <c r="X9" s="239">
        <v>1382227</v>
      </c>
      <c r="Y9" s="239">
        <v>381</v>
      </c>
      <c r="Z9" s="239">
        <v>163993</v>
      </c>
      <c r="AA9" s="239">
        <v>623830</v>
      </c>
      <c r="AB9" s="239">
        <v>109775</v>
      </c>
      <c r="AC9" s="239"/>
    </row>
    <row r="10" spans="2:29" ht="31.5" customHeight="1">
      <c r="B10" s="242">
        <v>42</v>
      </c>
      <c r="C10" s="240">
        <v>86.7</v>
      </c>
      <c r="D10" s="239">
        <v>3490946</v>
      </c>
      <c r="E10" s="239">
        <v>294804</v>
      </c>
      <c r="F10" s="239">
        <v>3785750</v>
      </c>
      <c r="G10" s="239">
        <v>82923</v>
      </c>
      <c r="H10" s="239">
        <v>3868673</v>
      </c>
      <c r="I10" s="239">
        <v>17654</v>
      </c>
      <c r="J10" s="239">
        <v>61</v>
      </c>
      <c r="K10" s="239">
        <v>551</v>
      </c>
      <c r="L10" s="239">
        <v>612</v>
      </c>
      <c r="M10" s="239">
        <v>108</v>
      </c>
      <c r="N10" s="239">
        <v>720</v>
      </c>
      <c r="O10" s="239">
        <v>1</v>
      </c>
      <c r="P10" s="239">
        <v>609</v>
      </c>
      <c r="Q10" s="239">
        <v>393634</v>
      </c>
      <c r="R10" s="239">
        <v>1383237</v>
      </c>
      <c r="S10" s="239">
        <v>396</v>
      </c>
      <c r="T10" s="239">
        <v>18687</v>
      </c>
      <c r="U10" s="239">
        <v>73142</v>
      </c>
      <c r="V10" s="239">
        <v>248</v>
      </c>
      <c r="W10" s="239">
        <v>412321</v>
      </c>
      <c r="X10" s="239">
        <v>1456379</v>
      </c>
      <c r="Y10" s="239">
        <v>384</v>
      </c>
      <c r="Z10" s="239">
        <v>161694</v>
      </c>
      <c r="AA10" s="239">
        <v>621550</v>
      </c>
      <c r="AB10" s="239">
        <v>111496</v>
      </c>
      <c r="AC10" s="239"/>
    </row>
    <row r="11" spans="2:29" ht="31.5" customHeight="1">
      <c r="B11" s="242">
        <v>43</v>
      </c>
      <c r="C11" s="240">
        <v>88.48</v>
      </c>
      <c r="D11" s="239">
        <v>3621458</v>
      </c>
      <c r="E11" s="239">
        <v>310321</v>
      </c>
      <c r="F11" s="239">
        <v>3931779</v>
      </c>
      <c r="G11" s="239">
        <v>73775</v>
      </c>
      <c r="H11" s="239">
        <v>4005554</v>
      </c>
      <c r="I11" s="239">
        <v>17087</v>
      </c>
      <c r="J11" s="239">
        <v>63</v>
      </c>
      <c r="K11" s="239">
        <v>536</v>
      </c>
      <c r="L11" s="239">
        <v>599</v>
      </c>
      <c r="M11" s="239">
        <v>109</v>
      </c>
      <c r="N11" s="239">
        <v>708</v>
      </c>
      <c r="O11" s="239">
        <v>2</v>
      </c>
      <c r="P11" s="239">
        <v>554</v>
      </c>
      <c r="Q11" s="239">
        <v>407977</v>
      </c>
      <c r="R11" s="239">
        <v>1443233</v>
      </c>
      <c r="S11" s="239">
        <v>398</v>
      </c>
      <c r="T11" s="239">
        <v>15560</v>
      </c>
      <c r="U11" s="239">
        <v>71084</v>
      </c>
      <c r="V11" s="239">
        <v>229</v>
      </c>
      <c r="W11" s="239">
        <v>423537</v>
      </c>
      <c r="X11" s="239">
        <v>1514317</v>
      </c>
      <c r="Y11" s="239">
        <v>385</v>
      </c>
      <c r="Z11" s="239">
        <v>166043</v>
      </c>
      <c r="AA11" s="239">
        <v>562660</v>
      </c>
      <c r="AB11" s="239">
        <v>154149</v>
      </c>
      <c r="AC11" s="239"/>
    </row>
    <row r="12" spans="2:29" ht="31.5" customHeight="1">
      <c r="B12" s="242">
        <v>44</v>
      </c>
      <c r="C12" s="240">
        <v>90.62</v>
      </c>
      <c r="D12" s="239">
        <v>3803078</v>
      </c>
      <c r="E12" s="239">
        <v>302135</v>
      </c>
      <c r="F12" s="239">
        <v>4105213</v>
      </c>
      <c r="G12" s="239">
        <v>69319</v>
      </c>
      <c r="H12" s="239">
        <v>4174532</v>
      </c>
      <c r="I12" s="239">
        <v>15429</v>
      </c>
      <c r="J12" s="239">
        <v>69</v>
      </c>
      <c r="K12" s="239">
        <v>533</v>
      </c>
      <c r="L12" s="239">
        <v>602</v>
      </c>
      <c r="M12" s="239">
        <v>109</v>
      </c>
      <c r="N12" s="239">
        <v>711</v>
      </c>
      <c r="O12" s="239">
        <v>2</v>
      </c>
      <c r="P12" s="239">
        <v>507</v>
      </c>
      <c r="Q12" s="239">
        <v>453655</v>
      </c>
      <c r="R12" s="239">
        <v>1570690</v>
      </c>
      <c r="S12" s="239">
        <v>413</v>
      </c>
      <c r="T12" s="239">
        <v>16684</v>
      </c>
      <c r="U12" s="239">
        <v>63317</v>
      </c>
      <c r="V12" s="239">
        <v>209</v>
      </c>
      <c r="W12" s="239">
        <v>470339</v>
      </c>
      <c r="X12" s="239">
        <v>1634007</v>
      </c>
      <c r="Y12" s="239">
        <v>398</v>
      </c>
      <c r="Z12" s="239">
        <v>173147</v>
      </c>
      <c r="AA12" s="239">
        <v>634210</v>
      </c>
      <c r="AB12" s="239">
        <v>151148</v>
      </c>
      <c r="AC12" s="239"/>
    </row>
    <row r="13" spans="2:29" ht="31.5" customHeight="1">
      <c r="B13" s="242">
        <v>45</v>
      </c>
      <c r="C13" s="240">
        <v>91.41</v>
      </c>
      <c r="D13" s="239">
        <v>3923078</v>
      </c>
      <c r="E13" s="239">
        <v>280388</v>
      </c>
      <c r="F13" s="239">
        <v>4203466</v>
      </c>
      <c r="G13" s="239">
        <v>82614</v>
      </c>
      <c r="H13" s="239">
        <v>4286080</v>
      </c>
      <c r="I13" s="239">
        <v>14504</v>
      </c>
      <c r="J13" s="239">
        <v>70</v>
      </c>
      <c r="K13" s="239">
        <v>493</v>
      </c>
      <c r="L13" s="239">
        <v>563</v>
      </c>
      <c r="M13" s="239">
        <v>114</v>
      </c>
      <c r="N13" s="239">
        <v>677</v>
      </c>
      <c r="O13" s="239">
        <v>3</v>
      </c>
      <c r="P13" s="239">
        <v>476</v>
      </c>
      <c r="Q13" s="239">
        <v>489689</v>
      </c>
      <c r="R13" s="239">
        <v>1758778</v>
      </c>
      <c r="S13" s="239">
        <v>448</v>
      </c>
      <c r="T13" s="239">
        <v>17072</v>
      </c>
      <c r="U13" s="239">
        <v>59374</v>
      </c>
      <c r="V13" s="239">
        <v>211</v>
      </c>
      <c r="W13" s="239">
        <v>506761</v>
      </c>
      <c r="X13" s="239">
        <v>1818152</v>
      </c>
      <c r="Y13" s="239">
        <v>432</v>
      </c>
      <c r="Z13" s="239">
        <v>183589</v>
      </c>
      <c r="AA13" s="239">
        <v>698320</v>
      </c>
      <c r="AB13" s="239">
        <v>158147</v>
      </c>
      <c r="AC13" s="239"/>
    </row>
    <row r="14" spans="2:29" ht="31.5" customHeight="1">
      <c r="B14" s="242">
        <v>46</v>
      </c>
      <c r="C14" s="240">
        <v>93.48</v>
      </c>
      <c r="D14" s="239">
        <v>4096357</v>
      </c>
      <c r="E14" s="239">
        <v>280550</v>
      </c>
      <c r="F14" s="239">
        <v>4376907</v>
      </c>
      <c r="G14" s="239">
        <v>75200</v>
      </c>
      <c r="H14" s="239">
        <v>4452107</v>
      </c>
      <c r="I14" s="239">
        <v>12571</v>
      </c>
      <c r="J14" s="239">
        <v>73</v>
      </c>
      <c r="K14" s="239">
        <v>475</v>
      </c>
      <c r="L14" s="239">
        <v>548</v>
      </c>
      <c r="M14" s="239">
        <v>114</v>
      </c>
      <c r="N14" s="239">
        <v>662</v>
      </c>
      <c r="O14" s="239">
        <v>4</v>
      </c>
      <c r="P14" s="239">
        <v>459</v>
      </c>
      <c r="Q14" s="239">
        <v>516983</v>
      </c>
      <c r="R14" s="239">
        <v>1817173</v>
      </c>
      <c r="S14" s="239">
        <v>443</v>
      </c>
      <c r="T14" s="239">
        <v>17340</v>
      </c>
      <c r="U14" s="239">
        <v>64112</v>
      </c>
      <c r="V14" s="239">
        <v>228</v>
      </c>
      <c r="W14" s="239">
        <v>534323</v>
      </c>
      <c r="X14" s="239">
        <v>1881285</v>
      </c>
      <c r="Y14" s="239">
        <v>429</v>
      </c>
      <c r="Z14" s="239">
        <v>202916</v>
      </c>
      <c r="AA14" s="239">
        <v>699020</v>
      </c>
      <c r="AB14" s="239">
        <v>160753</v>
      </c>
      <c r="AC14" s="239"/>
    </row>
    <row r="15" spans="2:29" ht="31.5" customHeight="1">
      <c r="B15" s="242">
        <v>47</v>
      </c>
      <c r="C15" s="240">
        <v>94.12</v>
      </c>
      <c r="D15" s="239">
        <v>4175733</v>
      </c>
      <c r="E15" s="239">
        <v>298008</v>
      </c>
      <c r="F15" s="239">
        <v>4473741</v>
      </c>
      <c r="G15" s="239">
        <v>79584</v>
      </c>
      <c r="H15" s="239">
        <v>4553325</v>
      </c>
      <c r="I15" s="239">
        <v>12897</v>
      </c>
      <c r="J15" s="239">
        <v>71</v>
      </c>
      <c r="K15" s="239">
        <v>486</v>
      </c>
      <c r="L15" s="239">
        <v>557</v>
      </c>
      <c r="M15" s="239">
        <v>113</v>
      </c>
      <c r="N15" s="239">
        <v>670</v>
      </c>
      <c r="O15" s="239">
        <v>5</v>
      </c>
      <c r="P15" s="239">
        <v>446</v>
      </c>
      <c r="Q15" s="239">
        <v>552264</v>
      </c>
      <c r="R15" s="239">
        <v>1957262</v>
      </c>
      <c r="S15" s="239">
        <v>468</v>
      </c>
      <c r="T15" s="239">
        <v>18698</v>
      </c>
      <c r="U15" s="239">
        <v>74820</v>
      </c>
      <c r="V15" s="239">
        <v>251</v>
      </c>
      <c r="W15" s="239">
        <v>570962</v>
      </c>
      <c r="X15" s="239">
        <v>2032082</v>
      </c>
      <c r="Y15" s="239">
        <v>454</v>
      </c>
      <c r="Z15" s="239">
        <v>207033</v>
      </c>
      <c r="AA15" s="239">
        <v>795256</v>
      </c>
      <c r="AB15" s="239">
        <v>85372</v>
      </c>
      <c r="AC15" s="239"/>
    </row>
    <row r="16" spans="2:29" ht="31.5" customHeight="1">
      <c r="B16" s="242">
        <v>48</v>
      </c>
      <c r="C16" s="240">
        <v>94.54</v>
      </c>
      <c r="D16" s="239">
        <v>4262053</v>
      </c>
      <c r="E16" s="239">
        <v>313416</v>
      </c>
      <c r="F16" s="239">
        <v>4575469</v>
      </c>
      <c r="G16" s="239">
        <v>63271</v>
      </c>
      <c r="H16" s="239">
        <v>4638740</v>
      </c>
      <c r="I16" s="239">
        <v>15163</v>
      </c>
      <c r="J16" s="239">
        <v>72</v>
      </c>
      <c r="K16" s="239">
        <v>504</v>
      </c>
      <c r="L16" s="239">
        <v>576</v>
      </c>
      <c r="M16" s="239">
        <v>119</v>
      </c>
      <c r="N16" s="239">
        <v>695</v>
      </c>
      <c r="O16" s="239">
        <v>5</v>
      </c>
      <c r="P16" s="239">
        <v>438</v>
      </c>
      <c r="Q16" s="239">
        <v>571268</v>
      </c>
      <c r="R16" s="239">
        <v>2019497</v>
      </c>
      <c r="S16" s="239">
        <v>473</v>
      </c>
      <c r="T16" s="239">
        <v>22749</v>
      </c>
      <c r="U16" s="239">
        <v>85211</v>
      </c>
      <c r="V16" s="239">
        <v>271</v>
      </c>
      <c r="W16" s="239">
        <v>594017</v>
      </c>
      <c r="X16" s="239">
        <v>2104708</v>
      </c>
      <c r="Y16" s="239">
        <v>459</v>
      </c>
      <c r="Z16" s="239">
        <v>214000</v>
      </c>
      <c r="AA16" s="239">
        <v>803580</v>
      </c>
      <c r="AB16" s="239">
        <v>162112</v>
      </c>
      <c r="AC16" s="239"/>
    </row>
    <row r="17" spans="2:29" ht="31.5" customHeight="1">
      <c r="B17" s="242">
        <v>49</v>
      </c>
      <c r="C17" s="240">
        <v>95.34</v>
      </c>
      <c r="D17" s="239">
        <v>4372928</v>
      </c>
      <c r="E17" s="239">
        <v>307850</v>
      </c>
      <c r="F17" s="239">
        <v>4680778</v>
      </c>
      <c r="G17" s="239">
        <v>53130</v>
      </c>
      <c r="H17" s="239">
        <v>4733908</v>
      </c>
      <c r="I17" s="239">
        <v>14146</v>
      </c>
      <c r="J17" s="239">
        <v>76</v>
      </c>
      <c r="K17" s="239">
        <v>491</v>
      </c>
      <c r="L17" s="239">
        <v>567</v>
      </c>
      <c r="M17" s="239">
        <v>116</v>
      </c>
      <c r="N17" s="239">
        <v>683</v>
      </c>
      <c r="O17" s="239">
        <v>5</v>
      </c>
      <c r="P17" s="239">
        <v>409</v>
      </c>
      <c r="Q17" s="239">
        <v>574576</v>
      </c>
      <c r="R17" s="239">
        <v>2055950</v>
      </c>
      <c r="S17" s="239">
        <v>470</v>
      </c>
      <c r="T17" s="239">
        <v>22057</v>
      </c>
      <c r="U17" s="239">
        <v>81272</v>
      </c>
      <c r="V17" s="239">
        <v>263</v>
      </c>
      <c r="W17" s="239">
        <v>596633</v>
      </c>
      <c r="X17" s="239">
        <v>2137222</v>
      </c>
      <c r="Y17" s="239">
        <v>456</v>
      </c>
      <c r="Z17" s="239">
        <v>225548</v>
      </c>
      <c r="AA17" s="239">
        <v>827470</v>
      </c>
      <c r="AB17" s="239">
        <v>159297</v>
      </c>
      <c r="AC17" s="239"/>
    </row>
    <row r="18" spans="2:29" ht="31.5" customHeight="1">
      <c r="B18" s="242">
        <v>50</v>
      </c>
      <c r="C18" s="240">
        <v>96.15</v>
      </c>
      <c r="D18" s="239">
        <v>4435376</v>
      </c>
      <c r="E18" s="239">
        <v>327632</v>
      </c>
      <c r="F18" s="239">
        <v>4763008</v>
      </c>
      <c r="G18" s="239">
        <v>45390</v>
      </c>
      <c r="H18" s="239">
        <v>4808398</v>
      </c>
      <c r="I18" s="239">
        <v>13003</v>
      </c>
      <c r="J18" s="239">
        <v>78</v>
      </c>
      <c r="K18" s="239">
        <v>485</v>
      </c>
      <c r="L18" s="239">
        <v>563</v>
      </c>
      <c r="M18" s="239">
        <v>124</v>
      </c>
      <c r="N18" s="239">
        <v>687</v>
      </c>
      <c r="O18" s="239">
        <v>5</v>
      </c>
      <c r="P18" s="239">
        <v>397</v>
      </c>
      <c r="Q18" s="239">
        <v>606908</v>
      </c>
      <c r="R18" s="239">
        <v>2149801</v>
      </c>
      <c r="S18" s="239">
        <v>484</v>
      </c>
      <c r="T18" s="239">
        <v>24501</v>
      </c>
      <c r="U18" s="239">
        <v>95331</v>
      </c>
      <c r="V18" s="239">
        <v>290</v>
      </c>
      <c r="W18" s="239">
        <v>631409</v>
      </c>
      <c r="X18" s="239">
        <v>2245132</v>
      </c>
      <c r="Y18" s="239">
        <v>471</v>
      </c>
      <c r="Z18" s="239">
        <v>241491</v>
      </c>
      <c r="AA18" s="239">
        <v>877970</v>
      </c>
      <c r="AB18" s="239">
        <v>89504</v>
      </c>
      <c r="AC18" s="239"/>
    </row>
    <row r="19" spans="2:29" ht="31.5" customHeight="1">
      <c r="B19" s="242">
        <v>51</v>
      </c>
      <c r="C19" s="240">
        <v>96.61</v>
      </c>
      <c r="D19" s="239">
        <v>4502900</v>
      </c>
      <c r="E19" s="239">
        <v>337551</v>
      </c>
      <c r="F19" s="239">
        <v>4840451</v>
      </c>
      <c r="G19" s="239">
        <v>31120</v>
      </c>
      <c r="H19" s="239">
        <v>4871571</v>
      </c>
      <c r="I19" s="239">
        <v>13677</v>
      </c>
      <c r="J19" s="239">
        <v>79</v>
      </c>
      <c r="K19" s="239">
        <v>486</v>
      </c>
      <c r="L19" s="239">
        <v>565</v>
      </c>
      <c r="M19" s="239">
        <v>132</v>
      </c>
      <c r="N19" s="239">
        <v>697</v>
      </c>
      <c r="O19" s="239">
        <v>5</v>
      </c>
      <c r="P19" s="239">
        <v>380</v>
      </c>
      <c r="Q19" s="239">
        <v>613937</v>
      </c>
      <c r="R19" s="239">
        <v>2114397</v>
      </c>
      <c r="S19" s="239">
        <v>469</v>
      </c>
      <c r="T19" s="239">
        <v>25507</v>
      </c>
      <c r="U19" s="239">
        <v>95423</v>
      </c>
      <c r="V19" s="239">
        <v>282</v>
      </c>
      <c r="W19" s="239">
        <v>639444</v>
      </c>
      <c r="X19" s="239">
        <v>2209820</v>
      </c>
      <c r="Y19" s="239">
        <v>456</v>
      </c>
      <c r="Z19" s="239">
        <v>248152</v>
      </c>
      <c r="AA19" s="239">
        <v>896120</v>
      </c>
      <c r="AB19" s="239">
        <v>98898</v>
      </c>
      <c r="AC19" s="239"/>
    </row>
    <row r="20" spans="2:29" ht="31.5" customHeight="1">
      <c r="B20" s="242">
        <v>52</v>
      </c>
      <c r="C20" s="240">
        <v>97.03</v>
      </c>
      <c r="D20" s="239">
        <v>4584648</v>
      </c>
      <c r="E20" s="239">
        <v>315185</v>
      </c>
      <c r="F20" s="239">
        <v>4899833</v>
      </c>
      <c r="G20" s="239">
        <v>25968</v>
      </c>
      <c r="H20" s="239">
        <v>4925801</v>
      </c>
      <c r="I20" s="239">
        <v>12136</v>
      </c>
      <c r="J20" s="239">
        <v>80</v>
      </c>
      <c r="K20" s="239">
        <v>472</v>
      </c>
      <c r="L20" s="239">
        <v>552</v>
      </c>
      <c r="M20" s="239">
        <v>133</v>
      </c>
      <c r="N20" s="239">
        <v>685</v>
      </c>
      <c r="O20" s="239">
        <v>5</v>
      </c>
      <c r="P20" s="239">
        <v>365</v>
      </c>
      <c r="Q20" s="239">
        <v>628436</v>
      </c>
      <c r="R20" s="239">
        <v>2260913</v>
      </c>
      <c r="S20" s="239">
        <v>493</v>
      </c>
      <c r="T20" s="239">
        <v>24182</v>
      </c>
      <c r="U20" s="239">
        <v>87025</v>
      </c>
      <c r="V20" s="239">
        <v>276</v>
      </c>
      <c r="W20" s="239">
        <v>652618</v>
      </c>
      <c r="X20" s="239">
        <v>2347938</v>
      </c>
      <c r="Y20" s="239">
        <v>479</v>
      </c>
      <c r="Z20" s="239">
        <v>251190</v>
      </c>
      <c r="AA20" s="239">
        <v>916020</v>
      </c>
      <c r="AB20" s="239">
        <v>98644</v>
      </c>
      <c r="AC20" s="239"/>
    </row>
    <row r="21" spans="2:29" ht="31.5" customHeight="1">
      <c r="B21" s="242">
        <v>53</v>
      </c>
      <c r="C21" s="240">
        <v>97.48</v>
      </c>
      <c r="D21" s="239">
        <v>4652225</v>
      </c>
      <c r="E21" s="239">
        <v>300279</v>
      </c>
      <c r="F21" s="239">
        <v>4952504</v>
      </c>
      <c r="G21" s="239">
        <v>23526</v>
      </c>
      <c r="H21" s="239">
        <v>4976030</v>
      </c>
      <c r="I21" s="239">
        <v>10958</v>
      </c>
      <c r="J21" s="239">
        <v>79</v>
      </c>
      <c r="K21" s="239">
        <v>442</v>
      </c>
      <c r="L21" s="239">
        <v>521</v>
      </c>
      <c r="M21" s="239">
        <v>131</v>
      </c>
      <c r="N21" s="239">
        <v>652</v>
      </c>
      <c r="O21" s="239">
        <v>5</v>
      </c>
      <c r="P21" s="239">
        <v>342</v>
      </c>
      <c r="Q21" s="239">
        <v>649479</v>
      </c>
      <c r="R21" s="239">
        <v>2226041</v>
      </c>
      <c r="S21" s="239">
        <v>478</v>
      </c>
      <c r="T21" s="239">
        <v>22469</v>
      </c>
      <c r="U21" s="239">
        <v>80309</v>
      </c>
      <c r="V21" s="239">
        <v>267</v>
      </c>
      <c r="W21" s="239">
        <v>671948</v>
      </c>
      <c r="X21" s="239">
        <v>2306350</v>
      </c>
      <c r="Y21" s="239">
        <v>465</v>
      </c>
      <c r="Z21" s="239">
        <v>256635</v>
      </c>
      <c r="AA21" s="239">
        <v>917820</v>
      </c>
      <c r="AB21" s="239">
        <v>53169</v>
      </c>
      <c r="AC21" s="239">
        <v>51565</v>
      </c>
    </row>
    <row r="22" spans="2:29" ht="31.5" customHeight="1">
      <c r="B22" s="242">
        <v>54</v>
      </c>
      <c r="C22" s="240">
        <v>97.74</v>
      </c>
      <c r="D22" s="239">
        <v>4696503</v>
      </c>
      <c r="E22" s="239">
        <v>299203</v>
      </c>
      <c r="F22" s="239">
        <v>4995706</v>
      </c>
      <c r="G22" s="239">
        <v>21219</v>
      </c>
      <c r="H22" s="239">
        <v>5016925</v>
      </c>
      <c r="I22" s="239">
        <v>9499</v>
      </c>
      <c r="J22" s="239">
        <v>79</v>
      </c>
      <c r="K22" s="239">
        <v>426</v>
      </c>
      <c r="L22" s="239">
        <v>505</v>
      </c>
      <c r="M22" s="239">
        <v>134</v>
      </c>
      <c r="N22" s="239">
        <v>639</v>
      </c>
      <c r="O22" s="239">
        <v>3</v>
      </c>
      <c r="P22" s="239">
        <v>335</v>
      </c>
      <c r="Q22" s="239">
        <v>652165</v>
      </c>
      <c r="R22" s="239">
        <v>2245384</v>
      </c>
      <c r="S22" s="239">
        <v>478</v>
      </c>
      <c r="T22" s="239">
        <v>23687</v>
      </c>
      <c r="U22" s="239">
        <v>84117</v>
      </c>
      <c r="V22" s="239">
        <v>281</v>
      </c>
      <c r="W22" s="239">
        <v>675852</v>
      </c>
      <c r="X22" s="239">
        <v>2329501</v>
      </c>
      <c r="Y22" s="239">
        <v>466</v>
      </c>
      <c r="Z22" s="239">
        <v>256134</v>
      </c>
      <c r="AA22" s="239">
        <v>945280</v>
      </c>
      <c r="AB22" s="239">
        <v>54797</v>
      </c>
      <c r="AC22" s="239">
        <v>50230</v>
      </c>
    </row>
    <row r="23" spans="2:29" ht="31.5" customHeight="1">
      <c r="B23" s="242">
        <v>55</v>
      </c>
      <c r="C23" s="240">
        <v>98.15</v>
      </c>
      <c r="D23" s="239">
        <v>4732041</v>
      </c>
      <c r="E23" s="239">
        <v>298876</v>
      </c>
      <c r="F23" s="239">
        <v>5030917</v>
      </c>
      <c r="G23" s="239">
        <v>17080</v>
      </c>
      <c r="H23" s="239">
        <v>5047997</v>
      </c>
      <c r="I23" s="239">
        <v>9608</v>
      </c>
      <c r="J23" s="239">
        <v>80</v>
      </c>
      <c r="K23" s="239">
        <v>418</v>
      </c>
      <c r="L23" s="239">
        <v>498</v>
      </c>
      <c r="M23" s="239">
        <v>133</v>
      </c>
      <c r="N23" s="239">
        <v>631</v>
      </c>
      <c r="O23" s="239">
        <v>3</v>
      </c>
      <c r="P23" s="239">
        <v>325</v>
      </c>
      <c r="Q23" s="239">
        <v>640724</v>
      </c>
      <c r="R23" s="239">
        <v>2212645</v>
      </c>
      <c r="S23" s="239">
        <v>467</v>
      </c>
      <c r="T23" s="239">
        <v>23025</v>
      </c>
      <c r="U23" s="239">
        <v>82268</v>
      </c>
      <c r="V23" s="239">
        <v>275</v>
      </c>
      <c r="W23" s="239">
        <v>663749</v>
      </c>
      <c r="X23" s="239">
        <v>2294913</v>
      </c>
      <c r="Y23" s="239">
        <v>455</v>
      </c>
      <c r="Z23" s="239">
        <v>255560</v>
      </c>
      <c r="AA23" s="239">
        <v>921201</v>
      </c>
      <c r="AB23" s="239">
        <v>49804</v>
      </c>
      <c r="AC23" s="239">
        <v>55828</v>
      </c>
    </row>
    <row r="24" spans="2:29" ht="31.5" customHeight="1">
      <c r="B24" s="242">
        <v>56</v>
      </c>
      <c r="C24" s="240">
        <v>98.33</v>
      </c>
      <c r="D24" s="239">
        <v>4781453</v>
      </c>
      <c r="E24" s="239">
        <v>284616</v>
      </c>
      <c r="F24" s="239">
        <v>5066069</v>
      </c>
      <c r="G24" s="239">
        <v>17638</v>
      </c>
      <c r="H24" s="239">
        <v>5083707</v>
      </c>
      <c r="I24" s="239">
        <v>8489</v>
      </c>
      <c r="J24" s="239">
        <v>78</v>
      </c>
      <c r="K24" s="239">
        <v>380</v>
      </c>
      <c r="L24" s="239">
        <v>458</v>
      </c>
      <c r="M24" s="239">
        <v>132</v>
      </c>
      <c r="N24" s="239">
        <v>590</v>
      </c>
      <c r="O24" s="239">
        <v>3</v>
      </c>
      <c r="P24" s="239">
        <v>304</v>
      </c>
      <c r="Q24" s="239">
        <v>661425</v>
      </c>
      <c r="R24" s="239">
        <v>2341083</v>
      </c>
      <c r="S24" s="239">
        <v>490</v>
      </c>
      <c r="T24" s="239">
        <v>22539</v>
      </c>
      <c r="U24" s="239">
        <v>85624</v>
      </c>
      <c r="V24" s="239">
        <v>301</v>
      </c>
      <c r="W24" s="239">
        <v>683964</v>
      </c>
      <c r="X24" s="239">
        <v>2426707</v>
      </c>
      <c r="Y24" s="239">
        <v>479</v>
      </c>
      <c r="Z24" s="239">
        <v>256225</v>
      </c>
      <c r="AA24" s="239">
        <v>965234</v>
      </c>
      <c r="AB24" s="239">
        <v>50418</v>
      </c>
      <c r="AC24" s="239">
        <v>59190</v>
      </c>
    </row>
    <row r="25" spans="2:29" ht="31.5" customHeight="1">
      <c r="B25" s="242">
        <v>57</v>
      </c>
      <c r="C25" s="240">
        <v>98.55</v>
      </c>
      <c r="D25" s="239">
        <v>4825342</v>
      </c>
      <c r="E25" s="239">
        <v>284364</v>
      </c>
      <c r="F25" s="239">
        <v>5109706</v>
      </c>
      <c r="G25" s="239">
        <v>16075</v>
      </c>
      <c r="H25" s="239">
        <v>5125781</v>
      </c>
      <c r="I25" s="239">
        <v>7770</v>
      </c>
      <c r="J25" s="239">
        <v>76</v>
      </c>
      <c r="K25" s="239">
        <v>361</v>
      </c>
      <c r="L25" s="239">
        <v>437</v>
      </c>
      <c r="M25" s="239">
        <v>127</v>
      </c>
      <c r="N25" s="239">
        <v>564</v>
      </c>
      <c r="O25" s="239">
        <v>4</v>
      </c>
      <c r="P25" s="239">
        <v>292</v>
      </c>
      <c r="Q25" s="239">
        <v>657540</v>
      </c>
      <c r="R25" s="239">
        <v>2241393</v>
      </c>
      <c r="S25" s="239">
        <v>465</v>
      </c>
      <c r="T25" s="239">
        <v>22656</v>
      </c>
      <c r="U25" s="239">
        <v>81910</v>
      </c>
      <c r="V25" s="239">
        <v>289</v>
      </c>
      <c r="W25" s="239">
        <v>680196</v>
      </c>
      <c r="X25" s="239">
        <v>2323303</v>
      </c>
      <c r="Y25" s="239">
        <v>454</v>
      </c>
      <c r="Z25" s="239">
        <v>259140</v>
      </c>
      <c r="AA25" s="239">
        <v>933794</v>
      </c>
      <c r="AB25" s="239">
        <v>47032</v>
      </c>
      <c r="AC25" s="239">
        <v>54101</v>
      </c>
    </row>
    <row r="26" spans="2:29" ht="31.5" customHeight="1">
      <c r="B26" s="242">
        <v>58</v>
      </c>
      <c r="C26" s="240">
        <v>98.69</v>
      </c>
      <c r="D26" s="239">
        <v>4867350</v>
      </c>
      <c r="E26" s="239">
        <v>278134</v>
      </c>
      <c r="F26" s="239">
        <v>5145484</v>
      </c>
      <c r="G26" s="239">
        <v>12266</v>
      </c>
      <c r="H26" s="239">
        <v>5157750</v>
      </c>
      <c r="I26" s="239">
        <v>7647</v>
      </c>
      <c r="J26" s="239">
        <v>75</v>
      </c>
      <c r="K26" s="239">
        <v>344</v>
      </c>
      <c r="L26" s="239">
        <v>419</v>
      </c>
      <c r="M26" s="239">
        <v>127</v>
      </c>
      <c r="N26" s="239">
        <v>546</v>
      </c>
      <c r="O26" s="239">
        <v>5</v>
      </c>
      <c r="P26" s="239">
        <v>284</v>
      </c>
      <c r="Q26" s="239">
        <v>684687</v>
      </c>
      <c r="R26" s="239">
        <v>2391909</v>
      </c>
      <c r="S26" s="239">
        <v>492</v>
      </c>
      <c r="T26" s="239">
        <v>23662</v>
      </c>
      <c r="U26" s="239">
        <v>86584</v>
      </c>
      <c r="V26" s="239">
        <v>309</v>
      </c>
      <c r="W26" s="239">
        <v>708349</v>
      </c>
      <c r="X26" s="239">
        <v>2478493</v>
      </c>
      <c r="Y26" s="239">
        <v>481</v>
      </c>
      <c r="Z26" s="239">
        <v>264521</v>
      </c>
      <c r="AA26" s="239">
        <v>985238</v>
      </c>
      <c r="AB26" s="239">
        <v>47327</v>
      </c>
      <c r="AC26" s="239">
        <v>53720</v>
      </c>
    </row>
    <row r="27" spans="2:29" ht="31.5" customHeight="1">
      <c r="B27" s="242">
        <v>59</v>
      </c>
      <c r="C27" s="240">
        <v>98.81</v>
      </c>
      <c r="D27" s="239">
        <v>4899420</v>
      </c>
      <c r="E27" s="239">
        <v>278023</v>
      </c>
      <c r="F27" s="239">
        <v>5177443</v>
      </c>
      <c r="G27" s="239">
        <v>12297</v>
      </c>
      <c r="H27" s="239">
        <v>5189740</v>
      </c>
      <c r="I27" s="239">
        <v>8312</v>
      </c>
      <c r="J27" s="239">
        <v>74</v>
      </c>
      <c r="K27" s="239">
        <v>327</v>
      </c>
      <c r="L27" s="239">
        <v>401</v>
      </c>
      <c r="M27" s="239">
        <v>127</v>
      </c>
      <c r="N27" s="239">
        <v>528</v>
      </c>
      <c r="O27" s="239">
        <v>5</v>
      </c>
      <c r="P27" s="239">
        <v>282</v>
      </c>
      <c r="Q27" s="239">
        <v>688187</v>
      </c>
      <c r="R27" s="239">
        <v>2368682</v>
      </c>
      <c r="S27" s="239">
        <v>483</v>
      </c>
      <c r="T27" s="239">
        <v>24315</v>
      </c>
      <c r="U27" s="239">
        <v>91844</v>
      </c>
      <c r="V27" s="239">
        <v>330</v>
      </c>
      <c r="W27" s="239">
        <v>712502</v>
      </c>
      <c r="X27" s="239">
        <v>2460526</v>
      </c>
      <c r="Y27" s="239">
        <v>475</v>
      </c>
      <c r="Z27" s="239">
        <v>260832</v>
      </c>
      <c r="AA27" s="239">
        <v>978437</v>
      </c>
      <c r="AB27" s="239">
        <v>47068</v>
      </c>
      <c r="AC27" s="239">
        <v>53970</v>
      </c>
    </row>
    <row r="28" spans="2:29" ht="31.5" customHeight="1">
      <c r="B28" s="242">
        <v>60</v>
      </c>
      <c r="C28" s="240">
        <v>98.82</v>
      </c>
      <c r="D28" s="239">
        <v>4935352</v>
      </c>
      <c r="E28" s="239">
        <v>267486</v>
      </c>
      <c r="F28" s="239">
        <v>5202838</v>
      </c>
      <c r="G28" s="239">
        <v>11105</v>
      </c>
      <c r="H28" s="239">
        <v>5213943</v>
      </c>
      <c r="I28" s="239">
        <v>7581</v>
      </c>
      <c r="J28" s="239">
        <v>74</v>
      </c>
      <c r="K28" s="239">
        <v>317</v>
      </c>
      <c r="L28" s="239">
        <v>391</v>
      </c>
      <c r="M28" s="239">
        <v>125</v>
      </c>
      <c r="N28" s="239">
        <v>516</v>
      </c>
      <c r="O28" s="239">
        <v>5</v>
      </c>
      <c r="P28" s="239">
        <v>278</v>
      </c>
      <c r="Q28" s="239">
        <v>684501</v>
      </c>
      <c r="R28" s="239">
        <v>2375479</v>
      </c>
      <c r="S28" s="239">
        <v>481</v>
      </c>
      <c r="T28" s="239">
        <v>22318</v>
      </c>
      <c r="U28" s="239">
        <v>86260</v>
      </c>
      <c r="V28" s="239">
        <v>322</v>
      </c>
      <c r="W28" s="239">
        <v>706819</v>
      </c>
      <c r="X28" s="239">
        <v>2461739</v>
      </c>
      <c r="Y28" s="239">
        <v>473</v>
      </c>
      <c r="Z28" s="239">
        <v>269182</v>
      </c>
      <c r="AA28" s="239">
        <v>999673</v>
      </c>
      <c r="AB28" s="239">
        <v>56347</v>
      </c>
      <c r="AC28" s="239">
        <v>53552</v>
      </c>
    </row>
    <row r="29" spans="2:29" ht="31.5" customHeight="1">
      <c r="B29" s="242">
        <v>61</v>
      </c>
      <c r="C29" s="240">
        <v>98.83</v>
      </c>
      <c r="D29" s="239">
        <v>4959977</v>
      </c>
      <c r="E29" s="239">
        <v>263095</v>
      </c>
      <c r="F29" s="239">
        <v>5223072</v>
      </c>
      <c r="G29" s="239">
        <v>11299</v>
      </c>
      <c r="H29" s="239">
        <v>5234371</v>
      </c>
      <c r="I29" s="239">
        <v>6191</v>
      </c>
      <c r="J29" s="239">
        <v>75</v>
      </c>
      <c r="K29" s="239">
        <v>310</v>
      </c>
      <c r="L29" s="239">
        <v>385</v>
      </c>
      <c r="M29" s="239">
        <v>124</v>
      </c>
      <c r="N29" s="239">
        <v>509</v>
      </c>
      <c r="O29" s="239">
        <v>5</v>
      </c>
      <c r="P29" s="239">
        <v>263</v>
      </c>
      <c r="Q29" s="239">
        <v>681973</v>
      </c>
      <c r="R29" s="239">
        <v>2353351</v>
      </c>
      <c r="S29" s="239">
        <v>474</v>
      </c>
      <c r="T29" s="239">
        <v>22883</v>
      </c>
      <c r="U29" s="239">
        <v>90762</v>
      </c>
      <c r="V29" s="239">
        <v>345</v>
      </c>
      <c r="W29" s="239">
        <v>704856</v>
      </c>
      <c r="X29" s="239">
        <v>2444113</v>
      </c>
      <c r="Y29" s="239">
        <v>468</v>
      </c>
      <c r="Z29" s="239">
        <v>269357</v>
      </c>
      <c r="AA29" s="239">
        <v>1002932</v>
      </c>
      <c r="AB29" s="239">
        <v>55787</v>
      </c>
      <c r="AC29" s="239">
        <v>47202</v>
      </c>
    </row>
    <row r="30" spans="2:29" ht="31.5" customHeight="1">
      <c r="B30" s="242">
        <v>62</v>
      </c>
      <c r="C30" s="240">
        <v>98.91</v>
      </c>
      <c r="D30" s="239">
        <v>4994962</v>
      </c>
      <c r="E30" s="239">
        <v>259119</v>
      </c>
      <c r="F30" s="239">
        <v>5254081</v>
      </c>
      <c r="G30" s="239">
        <v>8590</v>
      </c>
      <c r="H30" s="239">
        <v>5262671</v>
      </c>
      <c r="I30" s="239">
        <v>5873</v>
      </c>
      <c r="J30" s="239">
        <v>75</v>
      </c>
      <c r="K30" s="239">
        <v>302</v>
      </c>
      <c r="L30" s="239">
        <v>377</v>
      </c>
      <c r="M30" s="239">
        <v>120</v>
      </c>
      <c r="N30" s="239">
        <v>497</v>
      </c>
      <c r="O30" s="239">
        <v>5</v>
      </c>
      <c r="P30" s="239">
        <v>257</v>
      </c>
      <c r="Q30" s="239">
        <v>690412</v>
      </c>
      <c r="R30" s="239">
        <v>2306278</v>
      </c>
      <c r="S30" s="239">
        <v>462</v>
      </c>
      <c r="T30" s="239">
        <v>23819</v>
      </c>
      <c r="U30" s="239">
        <v>88348</v>
      </c>
      <c r="V30" s="239">
        <v>341</v>
      </c>
      <c r="W30" s="239">
        <v>714231</v>
      </c>
      <c r="X30" s="239">
        <v>2394626</v>
      </c>
      <c r="Y30" s="239">
        <v>456</v>
      </c>
      <c r="Z30" s="239">
        <v>278976</v>
      </c>
      <c r="AA30" s="239">
        <v>1009054</v>
      </c>
      <c r="AB30" s="239">
        <v>50320</v>
      </c>
      <c r="AC30" s="239">
        <v>46866</v>
      </c>
    </row>
    <row r="31" spans="2:29" ht="31.5" customHeight="1">
      <c r="B31" s="242">
        <v>63</v>
      </c>
      <c r="C31" s="240">
        <v>99.03</v>
      </c>
      <c r="D31" s="239">
        <v>5026027</v>
      </c>
      <c r="E31" s="239">
        <v>262186</v>
      </c>
      <c r="F31" s="239">
        <v>5288213</v>
      </c>
      <c r="G31" s="239">
        <v>7396</v>
      </c>
      <c r="H31" s="239">
        <v>5295609</v>
      </c>
      <c r="I31" s="239">
        <v>5373</v>
      </c>
      <c r="J31" s="239">
        <v>75</v>
      </c>
      <c r="K31" s="239">
        <v>295</v>
      </c>
      <c r="L31" s="239">
        <v>370</v>
      </c>
      <c r="M31" s="239">
        <v>117</v>
      </c>
      <c r="N31" s="239">
        <v>487</v>
      </c>
      <c r="O31" s="239">
        <v>5</v>
      </c>
      <c r="P31" s="239">
        <v>247</v>
      </c>
      <c r="Q31" s="239">
        <v>699123</v>
      </c>
      <c r="R31" s="239">
        <v>2316924</v>
      </c>
      <c r="S31" s="239">
        <v>461</v>
      </c>
      <c r="T31" s="239">
        <v>23984</v>
      </c>
      <c r="U31" s="239">
        <v>92495</v>
      </c>
      <c r="V31" s="239">
        <v>353</v>
      </c>
      <c r="W31" s="239">
        <v>723107</v>
      </c>
      <c r="X31" s="239">
        <v>2409419</v>
      </c>
      <c r="Y31" s="239">
        <v>456</v>
      </c>
      <c r="Z31" s="239">
        <v>285500</v>
      </c>
      <c r="AA31" s="239">
        <v>1019877</v>
      </c>
      <c r="AB31" s="239">
        <v>46120</v>
      </c>
      <c r="AC31" s="239">
        <v>49930</v>
      </c>
    </row>
    <row r="32" spans="2:29" ht="31.5" customHeight="1">
      <c r="B32" s="242" t="s">
        <v>1432</v>
      </c>
      <c r="C32" s="240">
        <v>99.05</v>
      </c>
      <c r="D32" s="239">
        <v>5063904</v>
      </c>
      <c r="E32" s="239">
        <v>259628</v>
      </c>
      <c r="F32" s="239">
        <v>5323532</v>
      </c>
      <c r="G32" s="239">
        <v>7512</v>
      </c>
      <c r="H32" s="239">
        <v>5331044</v>
      </c>
      <c r="I32" s="239">
        <v>4922</v>
      </c>
      <c r="J32" s="239">
        <v>75</v>
      </c>
      <c r="K32" s="239">
        <v>293</v>
      </c>
      <c r="L32" s="239">
        <v>368</v>
      </c>
      <c r="M32" s="239">
        <v>118</v>
      </c>
      <c r="N32" s="239">
        <v>486</v>
      </c>
      <c r="O32" s="239">
        <v>5</v>
      </c>
      <c r="P32" s="239">
        <v>239</v>
      </c>
      <c r="Q32" s="239">
        <v>718791</v>
      </c>
      <c r="R32" s="239">
        <v>2388771</v>
      </c>
      <c r="S32" s="239">
        <v>472</v>
      </c>
      <c r="T32" s="239">
        <v>25659</v>
      </c>
      <c r="U32" s="239">
        <v>101446</v>
      </c>
      <c r="V32" s="239">
        <v>391</v>
      </c>
      <c r="W32" s="239">
        <v>744450</v>
      </c>
      <c r="X32" s="239">
        <v>2490217</v>
      </c>
      <c r="Y32" s="239">
        <v>468</v>
      </c>
      <c r="Z32" s="239">
        <v>298267</v>
      </c>
      <c r="AA32" s="239">
        <v>1074390</v>
      </c>
      <c r="AB32" s="239">
        <v>42274</v>
      </c>
      <c r="AC32" s="239">
        <v>57484</v>
      </c>
    </row>
    <row r="33" spans="2:29" ht="31.5" customHeight="1">
      <c r="B33" s="242">
        <v>2</v>
      </c>
      <c r="C33" s="240">
        <v>99.19</v>
      </c>
      <c r="D33" s="239">
        <v>5096221</v>
      </c>
      <c r="E33" s="239">
        <v>257271</v>
      </c>
      <c r="F33" s="239">
        <v>5353492</v>
      </c>
      <c r="G33" s="239">
        <v>5567</v>
      </c>
      <c r="H33" s="239">
        <v>5359059</v>
      </c>
      <c r="I33" s="239">
        <v>4678</v>
      </c>
      <c r="J33" s="239">
        <v>75</v>
      </c>
      <c r="K33" s="239">
        <v>276</v>
      </c>
      <c r="L33" s="239">
        <v>351</v>
      </c>
      <c r="M33" s="239">
        <v>114</v>
      </c>
      <c r="N33" s="239">
        <v>465</v>
      </c>
      <c r="O33" s="239">
        <v>5</v>
      </c>
      <c r="P33" s="239">
        <v>231</v>
      </c>
      <c r="Q33" s="239">
        <v>738123</v>
      </c>
      <c r="R33" s="239">
        <v>2481058</v>
      </c>
      <c r="S33" s="239">
        <v>487</v>
      </c>
      <c r="T33" s="239">
        <v>25851</v>
      </c>
      <c r="U33" s="239">
        <v>102857</v>
      </c>
      <c r="V33" s="239">
        <v>400</v>
      </c>
      <c r="W33" s="239">
        <v>763974</v>
      </c>
      <c r="X33" s="239">
        <v>2583915</v>
      </c>
      <c r="Y33" s="239">
        <v>483</v>
      </c>
      <c r="Z33" s="239">
        <v>306732</v>
      </c>
      <c r="AA33" s="239">
        <v>1122105</v>
      </c>
      <c r="AB33" s="239">
        <v>41675</v>
      </c>
      <c r="AC33" s="239">
        <v>58013</v>
      </c>
    </row>
    <row r="34" spans="2:29" ht="31.5" customHeight="1">
      <c r="B34" s="242">
        <v>3</v>
      </c>
      <c r="C34" s="240">
        <v>99.26</v>
      </c>
      <c r="D34" s="239">
        <v>5134495</v>
      </c>
      <c r="E34" s="239">
        <v>256702</v>
      </c>
      <c r="F34" s="239">
        <v>5391197</v>
      </c>
      <c r="G34" s="239">
        <v>5136</v>
      </c>
      <c r="H34" s="239">
        <v>5396333</v>
      </c>
      <c r="I34" s="239">
        <v>4264</v>
      </c>
      <c r="J34" s="239">
        <v>75</v>
      </c>
      <c r="K34" s="239">
        <v>263</v>
      </c>
      <c r="L34" s="239">
        <v>338</v>
      </c>
      <c r="M34" s="239">
        <v>109</v>
      </c>
      <c r="N34" s="239">
        <v>447</v>
      </c>
      <c r="O34" s="239">
        <v>5</v>
      </c>
      <c r="P34" s="239">
        <v>230</v>
      </c>
      <c r="Q34" s="239">
        <v>740343</v>
      </c>
      <c r="R34" s="239">
        <v>2480327</v>
      </c>
      <c r="S34" s="239">
        <v>479</v>
      </c>
      <c r="T34" s="239">
        <v>26393</v>
      </c>
      <c r="U34" s="239">
        <v>103146</v>
      </c>
      <c r="V34" s="239">
        <v>402</v>
      </c>
      <c r="W34" s="239">
        <v>766736</v>
      </c>
      <c r="X34" s="239">
        <v>2583473</v>
      </c>
      <c r="Y34" s="239">
        <v>478</v>
      </c>
      <c r="Z34" s="239">
        <v>312969</v>
      </c>
      <c r="AA34" s="239">
        <v>1103701</v>
      </c>
      <c r="AB34" s="239">
        <v>40280</v>
      </c>
      <c r="AC34" s="239">
        <v>58323</v>
      </c>
    </row>
    <row r="35" spans="2:29" ht="31.5" customHeight="1">
      <c r="B35" s="242">
        <v>4</v>
      </c>
      <c r="C35" s="240">
        <v>99.31</v>
      </c>
      <c r="D35" s="239">
        <v>5167946</v>
      </c>
      <c r="E35" s="239">
        <v>253887</v>
      </c>
      <c r="F35" s="239">
        <v>5421833</v>
      </c>
      <c r="G35" s="239">
        <v>4453</v>
      </c>
      <c r="H35" s="239">
        <v>5426286</v>
      </c>
      <c r="I35" s="239">
        <v>4175</v>
      </c>
      <c r="J35" s="239">
        <v>75</v>
      </c>
      <c r="K35" s="239">
        <v>255</v>
      </c>
      <c r="L35" s="239">
        <v>330</v>
      </c>
      <c r="M35" s="239">
        <v>104</v>
      </c>
      <c r="N35" s="239">
        <v>434</v>
      </c>
      <c r="O35" s="239">
        <v>5</v>
      </c>
      <c r="P35" s="239">
        <v>215</v>
      </c>
      <c r="Q35" s="239">
        <v>746291</v>
      </c>
      <c r="R35" s="239">
        <v>2512300</v>
      </c>
      <c r="S35" s="239">
        <v>482</v>
      </c>
      <c r="T35" s="239">
        <v>26500</v>
      </c>
      <c r="U35" s="239">
        <v>103731</v>
      </c>
      <c r="V35" s="239">
        <v>409</v>
      </c>
      <c r="W35" s="239">
        <v>772791</v>
      </c>
      <c r="X35" s="239">
        <v>2616031</v>
      </c>
      <c r="Y35" s="239">
        <v>482.49936875591703</v>
      </c>
      <c r="Z35" s="239">
        <v>316724</v>
      </c>
      <c r="AA35" s="239">
        <v>1154657</v>
      </c>
      <c r="AB35" s="239">
        <v>39723</v>
      </c>
      <c r="AC35" s="239">
        <v>57716</v>
      </c>
    </row>
    <row r="36" spans="2:29" ht="31.5" customHeight="1">
      <c r="B36" s="242">
        <v>5</v>
      </c>
      <c r="C36" s="240">
        <v>99.31</v>
      </c>
      <c r="D36" s="239">
        <v>5203548</v>
      </c>
      <c r="E36" s="239">
        <v>249359</v>
      </c>
      <c r="F36" s="239">
        <v>5452907</v>
      </c>
      <c r="G36" s="239">
        <v>3234</v>
      </c>
      <c r="H36" s="239">
        <v>5456141</v>
      </c>
      <c r="I36" s="239">
        <v>4382</v>
      </c>
      <c r="J36" s="239">
        <v>75</v>
      </c>
      <c r="K36" s="239">
        <v>254</v>
      </c>
      <c r="L36" s="239">
        <v>329</v>
      </c>
      <c r="M36" s="239">
        <v>98</v>
      </c>
      <c r="N36" s="239">
        <v>427</v>
      </c>
      <c r="O36" s="239">
        <v>5</v>
      </c>
      <c r="P36" s="239">
        <v>206</v>
      </c>
      <c r="Q36" s="239">
        <v>743987</v>
      </c>
      <c r="R36" s="239">
        <v>2416696</v>
      </c>
      <c r="S36" s="239">
        <v>464</v>
      </c>
      <c r="T36" s="239">
        <v>26617</v>
      </c>
      <c r="U36" s="239">
        <v>107110</v>
      </c>
      <c r="V36" s="239">
        <v>430</v>
      </c>
      <c r="W36" s="239">
        <v>770604</v>
      </c>
      <c r="X36" s="239">
        <v>2523806</v>
      </c>
      <c r="Y36" s="239">
        <v>462.8367951259759</v>
      </c>
      <c r="Z36" s="239">
        <v>324141</v>
      </c>
      <c r="AA36" s="239">
        <v>1092999</v>
      </c>
      <c r="AB36" s="239">
        <v>18067</v>
      </c>
      <c r="AC36" s="239">
        <v>46751</v>
      </c>
    </row>
    <row r="37" spans="2:29" ht="31.5" customHeight="1">
      <c r="B37" s="242">
        <v>6</v>
      </c>
      <c r="C37" s="240">
        <v>99.38</v>
      </c>
      <c r="D37" s="239">
        <v>5179487</v>
      </c>
      <c r="E37" s="239">
        <v>249819</v>
      </c>
      <c r="F37" s="239">
        <v>5429306</v>
      </c>
      <c r="G37" s="239">
        <v>3289</v>
      </c>
      <c r="H37" s="239">
        <v>5432595</v>
      </c>
      <c r="I37" s="239">
        <v>4242</v>
      </c>
      <c r="J37" s="239">
        <v>75</v>
      </c>
      <c r="K37" s="239">
        <v>249</v>
      </c>
      <c r="L37" s="239">
        <v>324</v>
      </c>
      <c r="M37" s="239">
        <v>89</v>
      </c>
      <c r="N37" s="239">
        <v>413</v>
      </c>
      <c r="O37" s="239">
        <v>5</v>
      </c>
      <c r="P37" s="239">
        <v>203</v>
      </c>
      <c r="Q37" s="239">
        <v>754009</v>
      </c>
      <c r="R37" s="239">
        <v>2589947</v>
      </c>
      <c r="S37" s="239">
        <v>495</v>
      </c>
      <c r="T37" s="239">
        <v>27584.696</v>
      </c>
      <c r="U37" s="239">
        <v>108454</v>
      </c>
      <c r="V37" s="239">
        <v>434</v>
      </c>
      <c r="W37" s="239">
        <v>781593.696</v>
      </c>
      <c r="X37" s="239">
        <v>2698401</v>
      </c>
      <c r="Y37" s="239">
        <v>497.00661557849196</v>
      </c>
      <c r="Z37" s="239">
        <v>341246</v>
      </c>
      <c r="AA37" s="239">
        <v>1190582</v>
      </c>
      <c r="AB37" s="239">
        <v>13887</v>
      </c>
      <c r="AC37" s="239">
        <v>45456</v>
      </c>
    </row>
    <row r="38" spans="2:29" ht="31.5" customHeight="1">
      <c r="B38" s="242">
        <v>7</v>
      </c>
      <c r="C38" s="240">
        <v>99.36</v>
      </c>
      <c r="D38" s="239">
        <v>5104016</v>
      </c>
      <c r="E38" s="239">
        <v>249702</v>
      </c>
      <c r="F38" s="239">
        <v>5353718</v>
      </c>
      <c r="G38" s="239">
        <v>3372</v>
      </c>
      <c r="H38" s="239">
        <v>5357090</v>
      </c>
      <c r="I38" s="239">
        <v>4125</v>
      </c>
      <c r="J38" s="239">
        <v>74</v>
      </c>
      <c r="K38" s="239">
        <v>243</v>
      </c>
      <c r="L38" s="239">
        <v>317</v>
      </c>
      <c r="M38" s="239">
        <v>87</v>
      </c>
      <c r="N38" s="239">
        <v>404</v>
      </c>
      <c r="O38" s="239">
        <v>5</v>
      </c>
      <c r="P38" s="239">
        <v>193</v>
      </c>
      <c r="Q38" s="239">
        <v>737127</v>
      </c>
      <c r="R38" s="239">
        <v>2457173</v>
      </c>
      <c r="S38" s="239">
        <v>478</v>
      </c>
      <c r="T38" s="239">
        <v>28395.952</v>
      </c>
      <c r="U38" s="239">
        <v>114674</v>
      </c>
      <c r="V38" s="239">
        <v>459</v>
      </c>
      <c r="W38" s="239">
        <v>765522.952</v>
      </c>
      <c r="X38" s="239">
        <v>2571847</v>
      </c>
      <c r="Y38" s="239">
        <v>480.36666107553674</v>
      </c>
      <c r="Z38" s="239">
        <v>343275</v>
      </c>
      <c r="AA38" s="239">
        <v>1098771</v>
      </c>
      <c r="AB38" s="239">
        <v>13887</v>
      </c>
      <c r="AC38" s="239">
        <v>44827</v>
      </c>
    </row>
    <row r="39" spans="2:29" ht="31.5" customHeight="1">
      <c r="B39" s="242">
        <v>8</v>
      </c>
      <c r="C39" s="240">
        <v>99.42</v>
      </c>
      <c r="D39" s="239">
        <v>5139349</v>
      </c>
      <c r="E39" s="239">
        <v>242330</v>
      </c>
      <c r="F39" s="239">
        <v>5381679</v>
      </c>
      <c r="G39" s="239">
        <v>2901</v>
      </c>
      <c r="H39" s="239">
        <v>5384580</v>
      </c>
      <c r="I39" s="239">
        <v>3746</v>
      </c>
      <c r="J39" s="239">
        <v>74</v>
      </c>
      <c r="K39" s="239">
        <v>232</v>
      </c>
      <c r="L39" s="239">
        <v>306</v>
      </c>
      <c r="M39" s="239">
        <v>85</v>
      </c>
      <c r="N39" s="239">
        <v>391</v>
      </c>
      <c r="O39" s="239">
        <v>5</v>
      </c>
      <c r="P39" s="239">
        <v>191</v>
      </c>
      <c r="Q39" s="239">
        <v>745001</v>
      </c>
      <c r="R39" s="239">
        <v>2466237</v>
      </c>
      <c r="S39" s="239">
        <v>476.1850187640497</v>
      </c>
      <c r="T39" s="239">
        <v>27973.964</v>
      </c>
      <c r="U39" s="239">
        <v>110390</v>
      </c>
      <c r="V39" s="239">
        <v>455.535839557628</v>
      </c>
      <c r="W39" s="239">
        <v>772974.964</v>
      </c>
      <c r="X39" s="239">
        <v>2576627</v>
      </c>
      <c r="Y39" s="239">
        <v>478.7590601371802</v>
      </c>
      <c r="Z39" s="239">
        <v>339482</v>
      </c>
      <c r="AA39" s="239">
        <v>1159287</v>
      </c>
      <c r="AB39" s="239">
        <v>14013</v>
      </c>
      <c r="AC39" s="239">
        <v>45292</v>
      </c>
    </row>
    <row r="40" spans="2:29" ht="31.5" customHeight="1">
      <c r="B40" s="242">
        <v>9</v>
      </c>
      <c r="C40" s="240">
        <v>99.47</v>
      </c>
      <c r="D40" s="239">
        <v>5182307</v>
      </c>
      <c r="E40" s="239">
        <v>230577</v>
      </c>
      <c r="F40" s="239">
        <v>5412884</v>
      </c>
      <c r="G40" s="239">
        <v>2968</v>
      </c>
      <c r="H40" s="239">
        <v>5415852</v>
      </c>
      <c r="I40" s="239">
        <v>3979</v>
      </c>
      <c r="J40" s="239">
        <v>74</v>
      </c>
      <c r="K40" s="239">
        <v>221</v>
      </c>
      <c r="L40" s="239">
        <v>295</v>
      </c>
      <c r="M40" s="239">
        <v>86</v>
      </c>
      <c r="N40" s="239">
        <v>381</v>
      </c>
      <c r="O40" s="239">
        <v>5</v>
      </c>
      <c r="P40" s="239">
        <v>193</v>
      </c>
      <c r="Q40" s="239">
        <v>747056</v>
      </c>
      <c r="R40" s="239">
        <v>2438296</v>
      </c>
      <c r="S40" s="239">
        <v>467</v>
      </c>
      <c r="T40" s="239">
        <v>27122</v>
      </c>
      <c r="U40" s="239">
        <v>102846</v>
      </c>
      <c r="V40" s="239">
        <v>446</v>
      </c>
      <c r="W40" s="239">
        <v>774178</v>
      </c>
      <c r="X40" s="239">
        <v>2541142</v>
      </c>
      <c r="Y40" s="239">
        <v>469.4433743638326</v>
      </c>
      <c r="Z40" s="239">
        <v>353319</v>
      </c>
      <c r="AA40" s="239">
        <v>1170052</v>
      </c>
      <c r="AB40" s="239">
        <v>13821</v>
      </c>
      <c r="AC40" s="239">
        <v>46254</v>
      </c>
    </row>
    <row r="41" spans="2:29" ht="31.5" customHeight="1">
      <c r="B41" s="242">
        <v>10</v>
      </c>
      <c r="C41" s="240">
        <v>99.52</v>
      </c>
      <c r="D41" s="239">
        <v>5213808</v>
      </c>
      <c r="E41" s="239">
        <v>228134</v>
      </c>
      <c r="F41" s="239">
        <v>5441942</v>
      </c>
      <c r="G41" s="239">
        <v>3092</v>
      </c>
      <c r="H41" s="239">
        <v>5445034</v>
      </c>
      <c r="I41" s="239">
        <v>3625</v>
      </c>
      <c r="J41" s="239">
        <v>74</v>
      </c>
      <c r="K41" s="239">
        <v>211</v>
      </c>
      <c r="L41" s="239">
        <v>285</v>
      </c>
      <c r="M41" s="239">
        <v>84</v>
      </c>
      <c r="N41" s="239">
        <v>369</v>
      </c>
      <c r="O41" s="239">
        <v>5</v>
      </c>
      <c r="P41" s="239">
        <v>188</v>
      </c>
      <c r="Q41" s="239">
        <v>747747</v>
      </c>
      <c r="R41" s="239">
        <v>2459317</v>
      </c>
      <c r="S41" s="239">
        <v>468</v>
      </c>
      <c r="T41" s="239">
        <v>27667</v>
      </c>
      <c r="U41" s="239">
        <v>106380</v>
      </c>
      <c r="V41" s="239">
        <v>466</v>
      </c>
      <c r="W41" s="239">
        <v>775414</v>
      </c>
      <c r="X41" s="239">
        <v>2565697</v>
      </c>
      <c r="Y41" s="239">
        <f aca="true" t="shared" si="0" ref="Y41:Y48">X41*1000/F41</f>
        <v>471.4671710944365</v>
      </c>
      <c r="Z41" s="239">
        <v>361494</v>
      </c>
      <c r="AA41" s="239">
        <v>1181289</v>
      </c>
      <c r="AB41" s="239">
        <v>13227</v>
      </c>
      <c r="AC41" s="239">
        <v>46189</v>
      </c>
    </row>
    <row r="42" spans="2:29" ht="31.5" customHeight="1">
      <c r="B42" s="242">
        <v>11</v>
      </c>
      <c r="C42" s="240">
        <v>99.59</v>
      </c>
      <c r="D42" s="239">
        <v>5247674</v>
      </c>
      <c r="E42" s="239">
        <v>219257</v>
      </c>
      <c r="F42" s="239">
        <v>5466931</v>
      </c>
      <c r="G42" s="239">
        <v>2628</v>
      </c>
      <c r="H42" s="239">
        <v>5469559</v>
      </c>
      <c r="I42" s="239">
        <v>2945</v>
      </c>
      <c r="J42" s="239">
        <v>74</v>
      </c>
      <c r="K42" s="239">
        <v>203</v>
      </c>
      <c r="L42" s="239">
        <v>277</v>
      </c>
      <c r="M42" s="239">
        <v>80</v>
      </c>
      <c r="N42" s="239">
        <v>357</v>
      </c>
      <c r="O42" s="239">
        <v>5</v>
      </c>
      <c r="P42" s="239">
        <v>178</v>
      </c>
      <c r="Q42" s="239">
        <v>741330</v>
      </c>
      <c r="R42" s="239">
        <v>2455467</v>
      </c>
      <c r="S42" s="239">
        <v>463</v>
      </c>
      <c r="T42" s="239">
        <v>26730</v>
      </c>
      <c r="U42" s="239">
        <v>103047</v>
      </c>
      <c r="V42" s="239">
        <v>470</v>
      </c>
      <c r="W42" s="239">
        <v>768060</v>
      </c>
      <c r="X42" s="239">
        <v>2558514</v>
      </c>
      <c r="Y42" s="239">
        <f t="shared" si="0"/>
        <v>467.9982242322063</v>
      </c>
      <c r="Z42" s="239">
        <v>366247</v>
      </c>
      <c r="AA42" s="239">
        <v>1228450</v>
      </c>
      <c r="AB42" s="239">
        <v>8008</v>
      </c>
      <c r="AC42" s="239">
        <v>45181</v>
      </c>
    </row>
    <row r="43" spans="2:29" ht="31.5" customHeight="1">
      <c r="B43" s="242">
        <v>12</v>
      </c>
      <c r="C43" s="240">
        <v>99.64</v>
      </c>
      <c r="D43" s="239">
        <v>5317942</v>
      </c>
      <c r="E43" s="239">
        <v>208331</v>
      </c>
      <c r="F43" s="239">
        <f aca="true" t="shared" si="1" ref="F43:F48">SUM(D43:E43)</f>
        <v>5526273</v>
      </c>
      <c r="G43" s="239">
        <v>2462</v>
      </c>
      <c r="H43" s="239">
        <f aca="true" t="shared" si="2" ref="H43:H48">F43+G43</f>
        <v>5528735</v>
      </c>
      <c r="I43" s="239">
        <v>2473</v>
      </c>
      <c r="J43" s="239">
        <v>74</v>
      </c>
      <c r="K43" s="239">
        <v>197</v>
      </c>
      <c r="L43" s="239">
        <f aca="true" t="shared" si="3" ref="L43:L48">SUM(J43:K43)</f>
        <v>271</v>
      </c>
      <c r="M43" s="239">
        <v>81</v>
      </c>
      <c r="N43" s="239">
        <f aca="true" t="shared" si="4" ref="N43:N48">L43+M43</f>
        <v>352</v>
      </c>
      <c r="O43" s="239">
        <v>5</v>
      </c>
      <c r="P43" s="239">
        <v>167</v>
      </c>
      <c r="Q43" s="239">
        <v>738179</v>
      </c>
      <c r="R43" s="239">
        <v>2394070</v>
      </c>
      <c r="S43" s="239">
        <v>450</v>
      </c>
      <c r="T43" s="239">
        <v>25928</v>
      </c>
      <c r="U43" s="239">
        <v>105264</v>
      </c>
      <c r="V43" s="239">
        <v>505</v>
      </c>
      <c r="W43" s="239">
        <f aca="true" t="shared" si="5" ref="W43:X48">Q43+T43</f>
        <v>764107</v>
      </c>
      <c r="X43" s="239">
        <f t="shared" si="5"/>
        <v>2499334</v>
      </c>
      <c r="Y43" s="239">
        <f t="shared" si="0"/>
        <v>452.2639399103157</v>
      </c>
      <c r="Z43" s="239">
        <v>374039</v>
      </c>
      <c r="AA43" s="239">
        <v>1247588</v>
      </c>
      <c r="AB43" s="239">
        <v>5969</v>
      </c>
      <c r="AC43" s="239">
        <v>46845</v>
      </c>
    </row>
    <row r="44" spans="2:29" s="13" customFormat="1" ht="31.5" customHeight="1">
      <c r="B44" s="75">
        <v>13</v>
      </c>
      <c r="C44" s="241">
        <v>99.69</v>
      </c>
      <c r="D44" s="37">
        <v>5335551</v>
      </c>
      <c r="E44" s="37">
        <v>208063</v>
      </c>
      <c r="F44" s="37">
        <f t="shared" si="1"/>
        <v>5543614</v>
      </c>
      <c r="G44" s="37">
        <v>2370</v>
      </c>
      <c r="H44" s="37">
        <f t="shared" si="2"/>
        <v>5545984</v>
      </c>
      <c r="I44" s="37">
        <v>2195</v>
      </c>
      <c r="J44" s="37">
        <v>73</v>
      </c>
      <c r="K44" s="37">
        <v>184</v>
      </c>
      <c r="L44" s="37">
        <f t="shared" si="3"/>
        <v>257</v>
      </c>
      <c r="M44" s="37">
        <v>79</v>
      </c>
      <c r="N44" s="37">
        <f t="shared" si="4"/>
        <v>336</v>
      </c>
      <c r="O44" s="37">
        <v>5</v>
      </c>
      <c r="P44" s="37">
        <v>163</v>
      </c>
      <c r="Q44" s="37">
        <v>729926</v>
      </c>
      <c r="R44" s="37">
        <v>2394738</v>
      </c>
      <c r="S44" s="37">
        <v>449</v>
      </c>
      <c r="T44" s="37">
        <v>26488</v>
      </c>
      <c r="U44" s="37">
        <v>103512</v>
      </c>
      <c r="V44" s="37">
        <v>498</v>
      </c>
      <c r="W44" s="37">
        <f t="shared" si="5"/>
        <v>756414</v>
      </c>
      <c r="X44" s="37">
        <f t="shared" si="5"/>
        <v>2498250</v>
      </c>
      <c r="Y44" s="37">
        <f t="shared" si="0"/>
        <v>450.6536710528547</v>
      </c>
      <c r="Z44" s="37">
        <v>375009</v>
      </c>
      <c r="AA44" s="37">
        <v>1255277</v>
      </c>
      <c r="AB44" s="37">
        <v>7520</v>
      </c>
      <c r="AC44" s="37">
        <v>46396</v>
      </c>
    </row>
    <row r="45" spans="2:29" s="13" customFormat="1" ht="31.5" customHeight="1">
      <c r="B45" s="75">
        <v>14</v>
      </c>
      <c r="C45" s="241">
        <v>99.72</v>
      </c>
      <c r="D45" s="37">
        <v>5353404</v>
      </c>
      <c r="E45" s="37">
        <v>202794</v>
      </c>
      <c r="F45" s="37">
        <f t="shared" si="1"/>
        <v>5556198</v>
      </c>
      <c r="G45" s="37">
        <v>2840</v>
      </c>
      <c r="H45" s="37">
        <f t="shared" si="2"/>
        <v>5559038</v>
      </c>
      <c r="I45" s="37">
        <v>1689</v>
      </c>
      <c r="J45" s="37">
        <v>73</v>
      </c>
      <c r="K45" s="37">
        <v>176</v>
      </c>
      <c r="L45" s="37">
        <f t="shared" si="3"/>
        <v>249</v>
      </c>
      <c r="M45" s="37">
        <v>128</v>
      </c>
      <c r="N45" s="37">
        <f t="shared" si="4"/>
        <v>377</v>
      </c>
      <c r="O45" s="37">
        <v>5</v>
      </c>
      <c r="P45" s="37">
        <v>115</v>
      </c>
      <c r="Q45" s="37">
        <v>723852</v>
      </c>
      <c r="R45" s="37">
        <v>2357506</v>
      </c>
      <c r="S45" s="37">
        <v>440</v>
      </c>
      <c r="T45" s="37">
        <v>25517</v>
      </c>
      <c r="U45" s="37">
        <v>100207</v>
      </c>
      <c r="V45" s="37">
        <v>494</v>
      </c>
      <c r="W45" s="37">
        <f t="shared" si="5"/>
        <v>749369</v>
      </c>
      <c r="X45" s="37">
        <f t="shared" si="5"/>
        <v>2457713</v>
      </c>
      <c r="Y45" s="37">
        <f t="shared" si="0"/>
        <v>442.3371881275649</v>
      </c>
      <c r="Z45" s="37">
        <v>376726</v>
      </c>
      <c r="AA45" s="37">
        <v>1266821</v>
      </c>
      <c r="AB45" s="37">
        <v>110953</v>
      </c>
      <c r="AC45" s="37">
        <v>56662</v>
      </c>
    </row>
    <row r="46" spans="2:29" s="13" customFormat="1" ht="31.5" customHeight="1">
      <c r="B46" s="75">
        <v>15</v>
      </c>
      <c r="C46" s="241">
        <v>99.71</v>
      </c>
      <c r="D46" s="37">
        <v>5367817</v>
      </c>
      <c r="E46" s="37">
        <v>193929</v>
      </c>
      <c r="F46" s="37">
        <f t="shared" si="1"/>
        <v>5561746</v>
      </c>
      <c r="G46" s="37">
        <v>2872</v>
      </c>
      <c r="H46" s="37">
        <f t="shared" si="2"/>
        <v>5564618</v>
      </c>
      <c r="I46" s="37">
        <v>1660</v>
      </c>
      <c r="J46" s="37">
        <v>73</v>
      </c>
      <c r="K46" s="37">
        <v>169</v>
      </c>
      <c r="L46" s="37">
        <f t="shared" si="3"/>
        <v>242</v>
      </c>
      <c r="M46" s="37">
        <v>139</v>
      </c>
      <c r="N46" s="37">
        <f t="shared" si="4"/>
        <v>381</v>
      </c>
      <c r="O46" s="37">
        <v>5</v>
      </c>
      <c r="P46" s="37">
        <v>112</v>
      </c>
      <c r="Q46" s="37">
        <v>711214</v>
      </c>
      <c r="R46" s="37">
        <v>2279132</v>
      </c>
      <c r="S46" s="37">
        <v>425</v>
      </c>
      <c r="T46" s="37">
        <v>24523</v>
      </c>
      <c r="U46" s="37">
        <v>96302</v>
      </c>
      <c r="V46" s="37">
        <v>497</v>
      </c>
      <c r="W46" s="37">
        <f t="shared" si="5"/>
        <v>735737</v>
      </c>
      <c r="X46" s="37">
        <f t="shared" si="5"/>
        <v>2375434</v>
      </c>
      <c r="Y46" s="37">
        <f t="shared" si="0"/>
        <v>427.10220855105575</v>
      </c>
      <c r="Z46" s="37">
        <v>377725</v>
      </c>
      <c r="AA46" s="37">
        <v>1215055</v>
      </c>
      <c r="AB46" s="37">
        <v>112517</v>
      </c>
      <c r="AC46" s="37">
        <v>58907</v>
      </c>
    </row>
    <row r="47" spans="2:29" s="13" customFormat="1" ht="31.5" customHeight="1">
      <c r="B47" s="75">
        <v>16</v>
      </c>
      <c r="C47" s="241">
        <v>99.74</v>
      </c>
      <c r="D47" s="37">
        <v>5377964</v>
      </c>
      <c r="E47" s="37">
        <v>188649</v>
      </c>
      <c r="F47" s="37">
        <f t="shared" si="1"/>
        <v>5566613</v>
      </c>
      <c r="G47" s="37">
        <v>2525</v>
      </c>
      <c r="H47" s="37">
        <f t="shared" si="2"/>
        <v>5569138</v>
      </c>
      <c r="I47" s="37">
        <v>1411</v>
      </c>
      <c r="J47" s="37">
        <v>69</v>
      </c>
      <c r="K47" s="37">
        <v>162</v>
      </c>
      <c r="L47" s="37">
        <f t="shared" si="3"/>
        <v>231</v>
      </c>
      <c r="M47" s="37">
        <v>141</v>
      </c>
      <c r="N47" s="37">
        <f t="shared" si="4"/>
        <v>372</v>
      </c>
      <c r="O47" s="37">
        <v>5</v>
      </c>
      <c r="P47" s="37">
        <v>110</v>
      </c>
      <c r="Q47" s="37">
        <v>711260</v>
      </c>
      <c r="R47" s="37">
        <v>2300175</v>
      </c>
      <c r="S47" s="37">
        <v>428</v>
      </c>
      <c r="T47" s="37">
        <v>23560</v>
      </c>
      <c r="U47" s="37">
        <v>95017</v>
      </c>
      <c r="V47" s="37">
        <v>504</v>
      </c>
      <c r="W47" s="37">
        <f t="shared" si="5"/>
        <v>734820</v>
      </c>
      <c r="X47" s="37">
        <f t="shared" si="5"/>
        <v>2395192</v>
      </c>
      <c r="Y47" s="37">
        <f t="shared" si="0"/>
        <v>430.2781601666938</v>
      </c>
      <c r="Z47" s="37">
        <v>376537</v>
      </c>
      <c r="AA47" s="37">
        <v>1188458</v>
      </c>
      <c r="AB47" s="37">
        <v>122254</v>
      </c>
      <c r="AC47" s="37">
        <v>59126</v>
      </c>
    </row>
    <row r="48" spans="2:29" s="13" customFormat="1" ht="31.5" customHeight="1">
      <c r="B48" s="75">
        <v>17</v>
      </c>
      <c r="C48" s="241">
        <v>99.74</v>
      </c>
      <c r="D48" s="37">
        <v>5393385</v>
      </c>
      <c r="E48" s="37">
        <v>172217</v>
      </c>
      <c r="F48" s="37">
        <f t="shared" si="1"/>
        <v>5565602</v>
      </c>
      <c r="G48" s="37">
        <v>2252</v>
      </c>
      <c r="H48" s="37">
        <f t="shared" si="2"/>
        <v>5567854</v>
      </c>
      <c r="I48" s="37">
        <v>1383</v>
      </c>
      <c r="J48" s="37">
        <v>53</v>
      </c>
      <c r="K48" s="37">
        <v>152</v>
      </c>
      <c r="L48" s="37">
        <f t="shared" si="3"/>
        <v>205</v>
      </c>
      <c r="M48" s="37">
        <v>140</v>
      </c>
      <c r="N48" s="37">
        <f t="shared" si="4"/>
        <v>345</v>
      </c>
      <c r="O48" s="37">
        <v>5</v>
      </c>
      <c r="P48" s="37">
        <v>106</v>
      </c>
      <c r="Q48" s="37">
        <v>707826</v>
      </c>
      <c r="R48" s="37">
        <v>2245178</v>
      </c>
      <c r="S48" s="37">
        <v>416</v>
      </c>
      <c r="T48" s="37">
        <v>22031</v>
      </c>
      <c r="U48" s="37">
        <v>92072</v>
      </c>
      <c r="V48" s="37">
        <v>535</v>
      </c>
      <c r="W48" s="37">
        <f t="shared" si="5"/>
        <v>729857</v>
      </c>
      <c r="X48" s="37">
        <f t="shared" si="5"/>
        <v>2337250</v>
      </c>
      <c r="Y48" s="37">
        <f t="shared" si="0"/>
        <v>419.94558719793474</v>
      </c>
      <c r="Z48" s="37">
        <v>378532</v>
      </c>
      <c r="AA48" s="37">
        <v>1210147</v>
      </c>
      <c r="AB48" s="37">
        <v>120903</v>
      </c>
      <c r="AC48" s="37">
        <v>57889</v>
      </c>
    </row>
    <row r="49" spans="2:29" s="13" customFormat="1" ht="31.5" customHeight="1">
      <c r="B49" s="75">
        <v>18</v>
      </c>
      <c r="C49" s="241">
        <v>99.74</v>
      </c>
      <c r="D49" s="37">
        <v>5399225</v>
      </c>
      <c r="E49" s="37">
        <v>167962</v>
      </c>
      <c r="F49" s="37">
        <f>SUM(D49:E49)</f>
        <v>5567187</v>
      </c>
      <c r="G49" s="37">
        <v>2273</v>
      </c>
      <c r="H49" s="37">
        <f>F49+G49</f>
        <v>5569460</v>
      </c>
      <c r="I49" s="37">
        <v>1208</v>
      </c>
      <c r="J49" s="37">
        <v>53</v>
      </c>
      <c r="K49" s="37">
        <v>149</v>
      </c>
      <c r="L49" s="37">
        <f>SUM(J49:K49)</f>
        <v>202</v>
      </c>
      <c r="M49" s="37">
        <v>146</v>
      </c>
      <c r="N49" s="37">
        <f>L49+M49</f>
        <v>348</v>
      </c>
      <c r="O49" s="37">
        <v>5</v>
      </c>
      <c r="P49" s="37">
        <v>104</v>
      </c>
      <c r="Q49" s="37">
        <v>703694</v>
      </c>
      <c r="R49" s="37">
        <v>2240325</v>
      </c>
      <c r="S49" s="37">
        <v>415</v>
      </c>
      <c r="T49" s="37">
        <v>21671</v>
      </c>
      <c r="U49" s="37">
        <v>87251</v>
      </c>
      <c r="V49" s="37">
        <v>519.4686893463997</v>
      </c>
      <c r="W49" s="37">
        <f aca="true" t="shared" si="6" ref="W49:X51">Q49+T49</f>
        <v>725365</v>
      </c>
      <c r="X49" s="37">
        <f t="shared" si="6"/>
        <v>2327576</v>
      </c>
      <c r="Y49" s="37">
        <f>X49*1000/F49</f>
        <v>418.0883451552822</v>
      </c>
      <c r="Z49" s="37">
        <v>377127</v>
      </c>
      <c r="AA49" s="37">
        <v>1214179</v>
      </c>
      <c r="AB49" s="37">
        <v>121063</v>
      </c>
      <c r="AC49" s="37">
        <v>61271</v>
      </c>
    </row>
    <row r="50" spans="2:29" s="13" customFormat="1" ht="31.5" customHeight="1">
      <c r="B50" s="75">
        <v>19</v>
      </c>
      <c r="C50" s="241">
        <v>99.78</v>
      </c>
      <c r="D50" s="37">
        <v>5420903</v>
      </c>
      <c r="E50" s="37">
        <v>150865</v>
      </c>
      <c r="F50" s="37">
        <f>SUM(D50:E50)</f>
        <v>5571768</v>
      </c>
      <c r="G50" s="37">
        <v>2268</v>
      </c>
      <c r="H50" s="37">
        <f>F50+G50</f>
        <v>5574036</v>
      </c>
      <c r="I50" s="37">
        <v>1030</v>
      </c>
      <c r="J50" s="37">
        <v>49</v>
      </c>
      <c r="K50" s="37">
        <v>141</v>
      </c>
      <c r="L50" s="37">
        <f>SUM(J50:K50)</f>
        <v>190</v>
      </c>
      <c r="M50" s="37">
        <v>152</v>
      </c>
      <c r="N50" s="37">
        <f>L50+M50</f>
        <v>342</v>
      </c>
      <c r="O50" s="37">
        <v>5</v>
      </c>
      <c r="P50" s="37">
        <v>100</v>
      </c>
      <c r="Q50" s="37">
        <v>703779</v>
      </c>
      <c r="R50" s="37">
        <v>2204488</v>
      </c>
      <c r="S50" s="37">
        <v>407</v>
      </c>
      <c r="T50" s="37">
        <v>19654</v>
      </c>
      <c r="U50" s="37">
        <v>76753</v>
      </c>
      <c r="V50" s="37">
        <v>509</v>
      </c>
      <c r="W50" s="37">
        <f t="shared" si="6"/>
        <v>723433</v>
      </c>
      <c r="X50" s="37">
        <f t="shared" si="6"/>
        <v>2281241</v>
      </c>
      <c r="Y50" s="37">
        <f>X50*1000/F50</f>
        <v>409.42856917229864</v>
      </c>
      <c r="Z50" s="37">
        <v>380052</v>
      </c>
      <c r="AA50" s="37">
        <v>1219957</v>
      </c>
      <c r="AB50" s="37">
        <v>121549</v>
      </c>
      <c r="AC50" s="37">
        <v>60519</v>
      </c>
    </row>
    <row r="51" spans="2:29" ht="31.5" customHeight="1">
      <c r="B51" s="75">
        <v>20</v>
      </c>
      <c r="C51" s="241">
        <v>99.8</v>
      </c>
      <c r="D51" s="37">
        <v>5429557</v>
      </c>
      <c r="E51" s="37">
        <v>146525</v>
      </c>
      <c r="F51" s="37">
        <f>SUM(D51:E51)</f>
        <v>5576082</v>
      </c>
      <c r="G51" s="37">
        <v>3485</v>
      </c>
      <c r="H51" s="37">
        <f>F51+G51</f>
        <v>5579567</v>
      </c>
      <c r="I51" s="37">
        <v>1018</v>
      </c>
      <c r="J51" s="37">
        <v>46</v>
      </c>
      <c r="K51" s="37">
        <v>139</v>
      </c>
      <c r="L51" s="37">
        <f>SUM(J51:K51)</f>
        <v>185</v>
      </c>
      <c r="M51" s="37">
        <v>152</v>
      </c>
      <c r="N51" s="37">
        <f>L51+M51</f>
        <v>337</v>
      </c>
      <c r="O51" s="37">
        <v>5</v>
      </c>
      <c r="P51" s="37">
        <v>98</v>
      </c>
      <c r="Q51" s="37">
        <v>691350</v>
      </c>
      <c r="R51" s="37">
        <v>2200092</v>
      </c>
      <c r="S51" s="37">
        <v>405</v>
      </c>
      <c r="T51" s="37">
        <v>19077</v>
      </c>
      <c r="U51" s="37">
        <v>73385</v>
      </c>
      <c r="V51" s="37">
        <v>501</v>
      </c>
      <c r="W51" s="37">
        <f t="shared" si="6"/>
        <v>710427</v>
      </c>
      <c r="X51" s="37">
        <f t="shared" si="6"/>
        <v>2273477</v>
      </c>
      <c r="Y51" s="37">
        <f>X51*1000/F51</f>
        <v>407.7194345420315</v>
      </c>
      <c r="Z51" s="37">
        <v>376949</v>
      </c>
      <c r="AA51" s="37">
        <v>1230164</v>
      </c>
      <c r="AB51" s="37">
        <v>121456</v>
      </c>
      <c r="AC51" s="37">
        <v>58906</v>
      </c>
    </row>
    <row r="52" spans="2:29" ht="31.5" customHeight="1">
      <c r="B52" s="75">
        <v>21</v>
      </c>
      <c r="C52" s="241">
        <v>99.8</v>
      </c>
      <c r="D52" s="37">
        <v>5435612</v>
      </c>
      <c r="E52" s="37">
        <v>140900</v>
      </c>
      <c r="F52" s="37">
        <f>SUM(D52:E52)</f>
        <v>5576512</v>
      </c>
      <c r="G52" s="37">
        <v>2647</v>
      </c>
      <c r="H52" s="37">
        <f>F52+G52</f>
        <v>5579159</v>
      </c>
      <c r="I52" s="37">
        <v>955</v>
      </c>
      <c r="J52" s="37">
        <v>46</v>
      </c>
      <c r="K52" s="37">
        <v>131</v>
      </c>
      <c r="L52" s="37">
        <f>SUM(J52:K52)</f>
        <v>177</v>
      </c>
      <c r="M52" s="37">
        <v>156</v>
      </c>
      <c r="N52" s="37">
        <f>L52+M52</f>
        <v>333</v>
      </c>
      <c r="O52" s="37">
        <v>5</v>
      </c>
      <c r="P52" s="37">
        <v>95</v>
      </c>
      <c r="Q52" s="37">
        <v>684914</v>
      </c>
      <c r="R52" s="37">
        <v>2137907</v>
      </c>
      <c r="S52" s="37">
        <v>393</v>
      </c>
      <c r="T52" s="37">
        <v>17877</v>
      </c>
      <c r="U52" s="37">
        <v>69960</v>
      </c>
      <c r="V52" s="37">
        <v>497</v>
      </c>
      <c r="W52" s="37">
        <f>Q52+T52</f>
        <v>702791</v>
      </c>
      <c r="X52" s="37">
        <f>R52+U52</f>
        <v>2207867</v>
      </c>
      <c r="Y52" s="37">
        <f>X52*1000/F52</f>
        <v>395.92257669310135</v>
      </c>
      <c r="Z52" s="37">
        <v>377555</v>
      </c>
      <c r="AA52" s="37">
        <v>1185185</v>
      </c>
      <c r="AB52" s="37">
        <v>117662</v>
      </c>
      <c r="AC52" s="37">
        <v>60792</v>
      </c>
    </row>
  </sheetData>
  <mergeCells count="33">
    <mergeCell ref="B2:B6"/>
    <mergeCell ref="C2:C6"/>
    <mergeCell ref="D3:D6"/>
    <mergeCell ref="E3:E6"/>
    <mergeCell ref="D2:I2"/>
    <mergeCell ref="F3:F6"/>
    <mergeCell ref="G3:G6"/>
    <mergeCell ref="H3:H6"/>
    <mergeCell ref="I3:I6"/>
    <mergeCell ref="T4:T5"/>
    <mergeCell ref="S4:S6"/>
    <mergeCell ref="O3:O6"/>
    <mergeCell ref="R4:R5"/>
    <mergeCell ref="K3:K6"/>
    <mergeCell ref="AB3:AB5"/>
    <mergeCell ref="AC3:AC5"/>
    <mergeCell ref="U4:U5"/>
    <mergeCell ref="V4:V6"/>
    <mergeCell ref="Z3:AA3"/>
    <mergeCell ref="AA4:AA5"/>
    <mergeCell ref="L3:L6"/>
    <mergeCell ref="M3:M6"/>
    <mergeCell ref="N3:N6"/>
    <mergeCell ref="AB2:AC2"/>
    <mergeCell ref="J2:P2"/>
    <mergeCell ref="Q2:AA2"/>
    <mergeCell ref="W4:W5"/>
    <mergeCell ref="X4:X5"/>
    <mergeCell ref="Y4:Y6"/>
    <mergeCell ref="Z4:Z5"/>
    <mergeCell ref="P3:P6"/>
    <mergeCell ref="Q4:Q5"/>
    <mergeCell ref="J3:J6"/>
  </mergeCells>
  <printOptions horizontalCentered="1"/>
  <pageMargins left="0.5905511811023623" right="0.5905511811023623" top="0.7874015748031497" bottom="0.7874015748031497" header="0.5118110236220472" footer="0.5118110236220472"/>
  <pageSetup fitToHeight="2" fitToWidth="1" horizontalDpi="600" verticalDpi="600" orientation="landscape" paperSize="9" scale="60" r:id="rId1"/>
  <headerFooter alignWithMargins="0">
    <oddFooter>&amp;C-  &amp;P -</oddFooter>
  </headerFooter>
  <rowBreaks count="1" manualBreakCount="1">
    <brk id="28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K13:M13"/>
  <sheetViews>
    <sheetView zoomScale="75" zoomScaleNormal="75" zoomScaleSheetLayoutView="100" workbookViewId="0" topLeftCell="A1">
      <selection activeCell="M6" sqref="M6"/>
    </sheetView>
  </sheetViews>
  <sheetFormatPr defaultColWidth="9.00390625" defaultRowHeight="13.5"/>
  <sheetData>
    <row r="13" spans="11:13" ht="13.5">
      <c r="K13" s="3"/>
      <c r="L13" s="3"/>
      <c r="M13" s="3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2"/>
  <headerFooter alignWithMargins="0">
    <oddFooter>&amp;C- 3 -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3" sqref="F23"/>
    </sheetView>
  </sheetViews>
  <sheetFormatPr defaultColWidth="9.00390625" defaultRowHeight="13.5"/>
  <cols>
    <col min="1" max="16384" width="9.00390625" style="388" customWidth="1"/>
  </cols>
  <sheetData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&amp;C- 4 -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Zeros="0" view="pageBreakPreview" zoomScaleNormal="75" zoomScaleSheetLayoutView="100" workbookViewId="0" topLeftCell="A1">
      <pane xSplit="2" ySplit="5" topLeftCell="C6" activePane="bottomRight" state="frozen"/>
      <selection pane="topLeft" activeCell="I27" sqref="I27"/>
      <selection pane="topRight" activeCell="I27" sqref="I27"/>
      <selection pane="bottomLeft" activeCell="I27" sqref="I27"/>
      <selection pane="bottomRight" activeCell="E9" sqref="E9"/>
    </sheetView>
  </sheetViews>
  <sheetFormatPr defaultColWidth="9.00390625" defaultRowHeight="18" customHeight="1"/>
  <cols>
    <col min="1" max="1" width="7.25390625" style="310" customWidth="1"/>
    <col min="2" max="2" width="10.625" style="310" customWidth="1"/>
    <col min="3" max="4" width="9.375" style="310" bestFit="1" customWidth="1"/>
    <col min="5" max="5" width="4.625" style="404" customWidth="1"/>
    <col min="6" max="6" width="4.625" style="310" customWidth="1"/>
    <col min="7" max="8" width="9.375" style="310" bestFit="1" customWidth="1"/>
    <col min="9" max="10" width="4.625" style="310" customWidth="1"/>
    <col min="11" max="11" width="10.50390625" style="310" bestFit="1" customWidth="1"/>
    <col min="12" max="13" width="9.375" style="310" bestFit="1" customWidth="1"/>
    <col min="14" max="14" width="10.50390625" style="310" bestFit="1" customWidth="1"/>
    <col min="15" max="15" width="9.375" style="310" bestFit="1" customWidth="1"/>
    <col min="16" max="16" width="10.50390625" style="310" bestFit="1" customWidth="1"/>
    <col min="17" max="17" width="10.125" style="310" customWidth="1"/>
    <col min="18" max="18" width="9.25390625" style="310" bestFit="1" customWidth="1"/>
    <col min="19" max="16384" width="9.00390625" style="310" customWidth="1"/>
  </cols>
  <sheetData>
    <row r="1" ht="18" customHeight="1">
      <c r="A1" s="310" t="s">
        <v>1220</v>
      </c>
    </row>
    <row r="2" ht="18" customHeight="1">
      <c r="A2" s="310" t="s">
        <v>296</v>
      </c>
    </row>
    <row r="3" spans="1:18" ht="18" customHeight="1">
      <c r="A3" s="583" t="s">
        <v>1560</v>
      </c>
      <c r="B3" s="583" t="s">
        <v>297</v>
      </c>
      <c r="C3" s="585" t="s">
        <v>298</v>
      </c>
      <c r="D3" s="581"/>
      <c r="E3" s="581"/>
      <c r="F3" s="581"/>
      <c r="G3" s="581"/>
      <c r="H3" s="581"/>
      <c r="I3" s="581"/>
      <c r="J3" s="570"/>
      <c r="K3" s="585" t="s">
        <v>299</v>
      </c>
      <c r="L3" s="586"/>
      <c r="M3" s="586"/>
      <c r="N3" s="578"/>
      <c r="O3" s="455" t="s">
        <v>300</v>
      </c>
      <c r="P3" s="455" t="s">
        <v>301</v>
      </c>
      <c r="Q3" s="456" t="s">
        <v>302</v>
      </c>
      <c r="R3" s="455" t="s">
        <v>303</v>
      </c>
    </row>
    <row r="4" spans="1:18" ht="18" customHeight="1">
      <c r="A4" s="580"/>
      <c r="B4" s="580"/>
      <c r="C4" s="583" t="s">
        <v>1445</v>
      </c>
      <c r="D4" s="579" t="s">
        <v>304</v>
      </c>
      <c r="E4" s="575" t="s">
        <v>1446</v>
      </c>
      <c r="F4" s="576"/>
      <c r="G4" s="579" t="s">
        <v>305</v>
      </c>
      <c r="H4" s="579" t="s">
        <v>300</v>
      </c>
      <c r="I4" s="571" t="s">
        <v>1447</v>
      </c>
      <c r="J4" s="572"/>
      <c r="K4" s="583" t="s">
        <v>1445</v>
      </c>
      <c r="L4" s="583" t="s">
        <v>1446</v>
      </c>
      <c r="M4" s="579" t="s">
        <v>305</v>
      </c>
      <c r="N4" s="455" t="s">
        <v>1447</v>
      </c>
      <c r="O4" s="457" t="s">
        <v>306</v>
      </c>
      <c r="P4" s="457"/>
      <c r="Q4" s="458" t="s">
        <v>1213</v>
      </c>
      <c r="R4" s="317" t="s">
        <v>306</v>
      </c>
    </row>
    <row r="5" spans="1:18" s="311" customFormat="1" ht="18" customHeight="1">
      <c r="A5" s="584"/>
      <c r="B5" s="584" t="s">
        <v>1100</v>
      </c>
      <c r="C5" s="584" t="s">
        <v>1445</v>
      </c>
      <c r="D5" s="584" t="s">
        <v>307</v>
      </c>
      <c r="E5" s="577"/>
      <c r="F5" s="562"/>
      <c r="G5" s="584" t="s">
        <v>305</v>
      </c>
      <c r="H5" s="584" t="s">
        <v>300</v>
      </c>
      <c r="I5" s="573"/>
      <c r="J5" s="574"/>
      <c r="K5" s="584" t="s">
        <v>1445</v>
      </c>
      <c r="L5" s="584" t="s">
        <v>1446</v>
      </c>
      <c r="M5" s="584" t="s">
        <v>305</v>
      </c>
      <c r="N5" s="459" t="s">
        <v>1214</v>
      </c>
      <c r="O5" s="322" t="s">
        <v>1563</v>
      </c>
      <c r="P5" s="322" t="s">
        <v>308</v>
      </c>
      <c r="Q5" s="460" t="s">
        <v>1215</v>
      </c>
      <c r="R5" s="322" t="s">
        <v>309</v>
      </c>
    </row>
    <row r="6" spans="1:18" ht="18" customHeight="1">
      <c r="A6" s="356" t="s">
        <v>1711</v>
      </c>
      <c r="B6" s="356" t="s">
        <v>310</v>
      </c>
      <c r="C6" s="357">
        <v>1</v>
      </c>
      <c r="D6" s="357">
        <v>0</v>
      </c>
      <c r="E6" s="415">
        <v>0</v>
      </c>
      <c r="F6" s="416">
        <v>0</v>
      </c>
      <c r="G6" s="357">
        <v>1</v>
      </c>
      <c r="H6" s="357">
        <v>0</v>
      </c>
      <c r="I6" s="415">
        <v>0</v>
      </c>
      <c r="J6" s="416">
        <f>SUM(C6:H6)-E6</f>
        <v>2</v>
      </c>
      <c r="K6" s="357">
        <f>6!N6</f>
        <v>93155</v>
      </c>
      <c r="L6" s="357">
        <f>6!L6</f>
        <v>0</v>
      </c>
      <c r="M6" s="357">
        <f>6!M6</f>
        <v>0</v>
      </c>
      <c r="N6" s="357">
        <f>SUM(K6:M6)</f>
        <v>93155</v>
      </c>
      <c r="O6" s="357">
        <f>6!O6</f>
        <v>0</v>
      </c>
      <c r="P6" s="357">
        <f>6!P6</f>
        <v>93155</v>
      </c>
      <c r="Q6" s="461">
        <f aca="true" t="shared" si="0" ref="Q6:Q22">(N6+R6)/P6*100</f>
        <v>100</v>
      </c>
      <c r="R6" s="357">
        <f>6!R6</f>
        <v>0</v>
      </c>
    </row>
    <row r="7" spans="1:18" ht="18" customHeight="1">
      <c r="A7" s="563" t="s">
        <v>1596</v>
      </c>
      <c r="B7" s="356" t="s">
        <v>1598</v>
      </c>
      <c r="C7" s="357">
        <f>6!C8+6!C10</f>
        <v>2</v>
      </c>
      <c r="D7" s="357">
        <f>6!D8+6!D10</f>
        <v>0</v>
      </c>
      <c r="E7" s="415">
        <f>6!E8+6!E10</f>
        <v>0</v>
      </c>
      <c r="F7" s="416">
        <f>6!F8+6!F10</f>
        <v>0</v>
      </c>
      <c r="G7" s="357">
        <f>6!G8+6!G10</f>
        <v>10</v>
      </c>
      <c r="H7" s="357">
        <f>6!H8+6!H10</f>
        <v>6</v>
      </c>
      <c r="I7" s="413">
        <v>0</v>
      </c>
      <c r="J7" s="416">
        <f aca="true" t="shared" si="1" ref="J7:J24">SUM(C7:H7)-E7</f>
        <v>18</v>
      </c>
      <c r="K7" s="357">
        <f>6!K8+6!K10</f>
        <v>337198</v>
      </c>
      <c r="L7" s="357">
        <f>6!L8+6!L10</f>
        <v>0</v>
      </c>
      <c r="M7" s="357">
        <f>6!M8+6!M10</f>
        <v>357</v>
      </c>
      <c r="N7" s="357">
        <f aca="true" t="shared" si="2" ref="N7:N22">SUM(K7:M7)</f>
        <v>337555</v>
      </c>
      <c r="O7" s="357">
        <f>6!O8+6!O10</f>
        <v>125</v>
      </c>
      <c r="P7" s="357">
        <f>6!P8+6!P10</f>
        <v>339075</v>
      </c>
      <c r="Q7" s="461">
        <f t="shared" si="0"/>
        <v>99.43109931431098</v>
      </c>
      <c r="R7" s="462">
        <v>-409</v>
      </c>
    </row>
    <row r="8" spans="1:18" ht="18" customHeight="1">
      <c r="A8" s="584"/>
      <c r="B8" s="356" t="s">
        <v>1597</v>
      </c>
      <c r="C8" s="357">
        <f>6!C7+6!C9+6!C11</f>
        <v>3</v>
      </c>
      <c r="D8" s="357">
        <v>0</v>
      </c>
      <c r="E8" s="413"/>
      <c r="F8" s="416"/>
      <c r="G8" s="357">
        <f>6!G7+6!G9+6!G11</f>
        <v>1</v>
      </c>
      <c r="H8" s="357">
        <f>6!H7+6!H9+6!H11</f>
        <v>4</v>
      </c>
      <c r="I8" s="413">
        <v>0</v>
      </c>
      <c r="J8" s="416">
        <f t="shared" si="1"/>
        <v>8</v>
      </c>
      <c r="K8" s="357">
        <f>6!K7+6!K9+6!K11</f>
        <v>385204</v>
      </c>
      <c r="L8" s="357">
        <f>6!L7+6!L9+6!L11</f>
        <v>0</v>
      </c>
      <c r="M8" s="357">
        <f>6!M7+6!M9+6!M11</f>
        <v>0</v>
      </c>
      <c r="N8" s="357">
        <f t="shared" si="2"/>
        <v>385204</v>
      </c>
      <c r="O8" s="357">
        <f>6!O7+6!O9+6!O11</f>
        <v>0</v>
      </c>
      <c r="P8" s="357">
        <f>6!P7+6!P9+6!P11</f>
        <v>385668</v>
      </c>
      <c r="Q8" s="461">
        <f t="shared" si="0"/>
        <v>99.98573902942427</v>
      </c>
      <c r="R8" s="357">
        <v>409</v>
      </c>
    </row>
    <row r="9" spans="1:18" ht="18" customHeight="1">
      <c r="A9" s="563" t="s">
        <v>1599</v>
      </c>
      <c r="B9" s="356" t="s">
        <v>1601</v>
      </c>
      <c r="C9" s="357">
        <f>SUM(6!C13:C16)</f>
        <v>4</v>
      </c>
      <c r="D9" s="357">
        <f>SUM(6!D13:D16)</f>
        <v>0</v>
      </c>
      <c r="E9" s="413">
        <f>SUM(6!E13:E16)</f>
        <v>6</v>
      </c>
      <c r="F9" s="416">
        <f>SUM(6!F13:F16)</f>
        <v>6</v>
      </c>
      <c r="G9" s="357">
        <f>SUM(6!G13:G16)</f>
        <v>11</v>
      </c>
      <c r="H9" s="357">
        <f>SUM(6!H13:H16)</f>
        <v>1</v>
      </c>
      <c r="I9" s="413">
        <v>6</v>
      </c>
      <c r="J9" s="416">
        <f t="shared" si="1"/>
        <v>22</v>
      </c>
      <c r="K9" s="357">
        <f>SUM(6!K13:K16)</f>
        <v>421785</v>
      </c>
      <c r="L9" s="357">
        <f>SUM(6!L13:L16)</f>
        <v>4758</v>
      </c>
      <c r="M9" s="357">
        <f>SUM(6!M13:M16)</f>
        <v>530</v>
      </c>
      <c r="N9" s="357">
        <f t="shared" si="2"/>
        <v>427073</v>
      </c>
      <c r="O9" s="357">
        <f>SUM(6!O13:O16)</f>
        <v>0</v>
      </c>
      <c r="P9" s="357">
        <f>SUM(6!P13:P16)</f>
        <v>427073</v>
      </c>
      <c r="Q9" s="461">
        <f t="shared" si="0"/>
        <v>100</v>
      </c>
      <c r="R9" s="357"/>
    </row>
    <row r="10" spans="1:18" ht="18" customHeight="1">
      <c r="A10" s="584"/>
      <c r="B10" s="356" t="s">
        <v>1600</v>
      </c>
      <c r="C10" s="357">
        <v>1</v>
      </c>
      <c r="D10" s="357">
        <v>0</v>
      </c>
      <c r="E10" s="413"/>
      <c r="F10" s="416"/>
      <c r="G10" s="357">
        <v>11</v>
      </c>
      <c r="H10" s="357"/>
      <c r="I10" s="413"/>
      <c r="J10" s="416">
        <f t="shared" si="1"/>
        <v>12</v>
      </c>
      <c r="K10" s="357">
        <f>6!K12</f>
        <v>292534</v>
      </c>
      <c r="L10" s="357">
        <f>6!L12</f>
        <v>0</v>
      </c>
      <c r="M10" s="357">
        <f>6!M12</f>
        <v>0</v>
      </c>
      <c r="N10" s="357">
        <f t="shared" si="2"/>
        <v>292534</v>
      </c>
      <c r="O10" s="357">
        <f>6!O12</f>
        <v>0</v>
      </c>
      <c r="P10" s="357">
        <f>6!P12</f>
        <v>292550</v>
      </c>
      <c r="Q10" s="461">
        <f t="shared" si="0"/>
        <v>99.99453084942745</v>
      </c>
      <c r="R10" s="357"/>
    </row>
    <row r="11" spans="1:18" ht="18" customHeight="1">
      <c r="A11" s="356" t="s">
        <v>1602</v>
      </c>
      <c r="B11" s="356" t="s">
        <v>1345</v>
      </c>
      <c r="C11" s="357">
        <f>SUM(6!C17:C22)</f>
        <v>7</v>
      </c>
      <c r="D11" s="357">
        <f>SUM(6!D13:D16)</f>
        <v>0</v>
      </c>
      <c r="E11" s="415">
        <f>SUM(6!E17:E22)</f>
        <v>0</v>
      </c>
      <c r="F11" s="416">
        <f>SUM(6!F17:F22)</f>
        <v>6</v>
      </c>
      <c r="G11" s="357">
        <f>SUM(6!G17:G22)</f>
        <v>12</v>
      </c>
      <c r="H11" s="357">
        <f>SUM(7!AB18:AB23)</f>
        <v>10</v>
      </c>
      <c r="I11" s="413"/>
      <c r="J11" s="416">
        <f t="shared" si="1"/>
        <v>35</v>
      </c>
      <c r="K11" s="357">
        <f>SUM(6!K17:K22)</f>
        <v>267854</v>
      </c>
      <c r="L11" s="357">
        <f>SUM(6!L17:L22)</f>
        <v>14294</v>
      </c>
      <c r="M11" s="357">
        <f>SUM(6!M17:M22)</f>
        <v>50</v>
      </c>
      <c r="N11" s="357">
        <f t="shared" si="2"/>
        <v>282198</v>
      </c>
      <c r="O11" s="357">
        <f>SUM(7!AC18:AC23)</f>
        <v>21</v>
      </c>
      <c r="P11" s="357">
        <f>SUM(6!P17:P22)</f>
        <v>283816</v>
      </c>
      <c r="Q11" s="461">
        <f t="shared" si="0"/>
        <v>99.4362544747301</v>
      </c>
      <c r="R11" s="357">
        <v>18</v>
      </c>
    </row>
    <row r="12" spans="1:18" ht="18" customHeight="1">
      <c r="A12" s="356" t="s">
        <v>1604</v>
      </c>
      <c r="B12" s="356" t="s">
        <v>1604</v>
      </c>
      <c r="C12" s="357">
        <f>SUM(6!C23:C25)</f>
        <v>3</v>
      </c>
      <c r="D12" s="357">
        <f>SUM(6!D23:D25)</f>
        <v>1</v>
      </c>
      <c r="E12" s="415">
        <f>SUM(6!E23:E25)</f>
        <v>0</v>
      </c>
      <c r="F12" s="416">
        <f>SUM(6!F23:F25)</f>
        <v>6</v>
      </c>
      <c r="G12" s="357">
        <f>SUM(6!G23:G25)</f>
        <v>1</v>
      </c>
      <c r="H12" s="357">
        <f>SUM(6!H23:H25)</f>
        <v>3</v>
      </c>
      <c r="I12" s="413"/>
      <c r="J12" s="416">
        <f t="shared" si="1"/>
        <v>14</v>
      </c>
      <c r="K12" s="357">
        <f>SUM(6!K23:K25)</f>
        <v>39217</v>
      </c>
      <c r="L12" s="357">
        <f>SUM(6!L23:L25)</f>
        <v>6648</v>
      </c>
      <c r="M12" s="357">
        <f>SUM(6!M23:M25)</f>
        <v>0</v>
      </c>
      <c r="N12" s="357">
        <f t="shared" si="2"/>
        <v>45865</v>
      </c>
      <c r="O12" s="357">
        <f>SUM(6!O23:O25)</f>
        <v>34</v>
      </c>
      <c r="P12" s="357">
        <f>6!P24+6!P23+6!P25</f>
        <v>46095</v>
      </c>
      <c r="Q12" s="461">
        <f t="shared" si="0"/>
        <v>99.50103048052934</v>
      </c>
      <c r="R12" s="357">
        <v>0</v>
      </c>
    </row>
    <row r="13" spans="1:18" ht="18" customHeight="1">
      <c r="A13" s="563" t="s">
        <v>1606</v>
      </c>
      <c r="B13" s="356" t="s">
        <v>1608</v>
      </c>
      <c r="C13" s="357">
        <f>SUM(6!C28:C30)+6!C32</f>
        <v>4</v>
      </c>
      <c r="D13" s="357">
        <f>SUM(6!D28:D30)+6!D32</f>
        <v>0</v>
      </c>
      <c r="E13" s="463">
        <v>1</v>
      </c>
      <c r="F13" s="416">
        <f>SUM(6!F28:F30)+6!F32</f>
        <v>19</v>
      </c>
      <c r="G13" s="357">
        <f>SUM(6!G28:G30)+6!G32</f>
        <v>10</v>
      </c>
      <c r="H13" s="357">
        <f>SUM(6!H28:H30)+6!H32</f>
        <v>4</v>
      </c>
      <c r="I13" s="413">
        <v>1</v>
      </c>
      <c r="J13" s="416">
        <f t="shared" si="1"/>
        <v>37</v>
      </c>
      <c r="K13" s="357">
        <f>SUM(6!K28:K30)+6!K32</f>
        <v>140821</v>
      </c>
      <c r="L13" s="357">
        <f>SUM(6!L28:L30)+6!L32</f>
        <v>31629</v>
      </c>
      <c r="M13" s="357">
        <f>SUM(6!M28:M30)+6!M32</f>
        <v>251</v>
      </c>
      <c r="N13" s="357">
        <f t="shared" si="2"/>
        <v>172701</v>
      </c>
      <c r="O13" s="357">
        <f>SUM(6!O28:O30)+6!O32</f>
        <v>29</v>
      </c>
      <c r="P13" s="357">
        <f>SUM(6!P28:P32)-6!P31</f>
        <v>174042</v>
      </c>
      <c r="Q13" s="461">
        <f t="shared" si="0"/>
        <v>99.22949632847244</v>
      </c>
      <c r="R13" s="357">
        <v>0</v>
      </c>
    </row>
    <row r="14" spans="1:18" ht="18" customHeight="1">
      <c r="A14" s="584"/>
      <c r="B14" s="356" t="s">
        <v>1607</v>
      </c>
      <c r="C14" s="357">
        <f>6!C26+6!C27+6!C31</f>
        <v>5</v>
      </c>
      <c r="D14" s="357">
        <f>6!D26+6!D27+6!D31</f>
        <v>1</v>
      </c>
      <c r="E14" s="413">
        <f>6!E26+6!E27+6!E31</f>
        <v>1</v>
      </c>
      <c r="F14" s="416">
        <f>6!F26+6!F27+6!F31</f>
        <v>1</v>
      </c>
      <c r="G14" s="357">
        <f>6!G26+6!G27+6!G31</f>
        <v>1</v>
      </c>
      <c r="H14" s="357">
        <f>6!H26+6!H27+6!H31</f>
        <v>6</v>
      </c>
      <c r="I14" s="463">
        <f>6!I26+6!I27+6!I31</f>
        <v>1</v>
      </c>
      <c r="J14" s="416">
        <f t="shared" si="1"/>
        <v>14</v>
      </c>
      <c r="K14" s="357">
        <f>SUM(6!K26+6!K27+6!K31)</f>
        <v>97970</v>
      </c>
      <c r="L14" s="357">
        <f>SUM(6!L26+6!L27+6!L31)</f>
        <v>73</v>
      </c>
      <c r="M14" s="357">
        <f>SUM(6!M26+6!M27+6!M31)</f>
        <v>0</v>
      </c>
      <c r="N14" s="357">
        <f t="shared" si="2"/>
        <v>98043</v>
      </c>
      <c r="O14" s="357">
        <f>SUM(6!O26+6!O27+6!O31)</f>
        <v>89</v>
      </c>
      <c r="P14" s="357">
        <f>SUM(6!P26:P27)+6!P31</f>
        <v>98398</v>
      </c>
      <c r="Q14" s="461">
        <f t="shared" si="0"/>
        <v>99.63922030935588</v>
      </c>
      <c r="R14" s="357">
        <v>0</v>
      </c>
    </row>
    <row r="15" spans="1:18" ht="18" customHeight="1">
      <c r="A15" s="563" t="s">
        <v>311</v>
      </c>
      <c r="B15" s="356" t="s">
        <v>1610</v>
      </c>
      <c r="C15" s="357">
        <f>6!C33+6!C36+6!C37</f>
        <v>3</v>
      </c>
      <c r="D15" s="357">
        <f>6!D33+6!D36+6!D37</f>
        <v>0</v>
      </c>
      <c r="E15" s="413">
        <f>6!E33+6!E36+6!E37</f>
        <v>0</v>
      </c>
      <c r="F15" s="416">
        <f>6!F33+6!F36+6!F37</f>
        <v>44</v>
      </c>
      <c r="G15" s="357">
        <f>6!G33+6!G36+6!G37</f>
        <v>4</v>
      </c>
      <c r="H15" s="357">
        <f>6!H33+6!H36+6!H37</f>
        <v>15</v>
      </c>
      <c r="I15" s="413">
        <f>6!I33+6!I36+6!I37</f>
        <v>0</v>
      </c>
      <c r="J15" s="416">
        <f t="shared" si="1"/>
        <v>66</v>
      </c>
      <c r="K15" s="357">
        <f>+6!K33+6!K36+6!K37</f>
        <v>83341</v>
      </c>
      <c r="L15" s="357">
        <f>+6!L33+6!L36+6!L37</f>
        <v>37821</v>
      </c>
      <c r="M15" s="357">
        <f>+6!M33+6!M36+6!M37</f>
        <v>64</v>
      </c>
      <c r="N15" s="357">
        <f t="shared" si="2"/>
        <v>121226</v>
      </c>
      <c r="O15" s="357">
        <f>+6!O33+6!O36+6!O37</f>
        <v>404</v>
      </c>
      <c r="P15" s="357">
        <f>SUM(6!P33:P37)-5!P16</f>
        <v>121816</v>
      </c>
      <c r="Q15" s="461">
        <f t="shared" si="0"/>
        <v>99.51566296709792</v>
      </c>
      <c r="R15" s="357">
        <v>0</v>
      </c>
    </row>
    <row r="16" spans="1:18" ht="18" customHeight="1">
      <c r="A16" s="584"/>
      <c r="B16" s="356" t="s">
        <v>1344</v>
      </c>
      <c r="C16" s="357">
        <f>SUM(6!C34:C35)</f>
        <v>2</v>
      </c>
      <c r="D16" s="357">
        <f>SUM(6!D34:D35)</f>
        <v>0</v>
      </c>
      <c r="E16" s="413">
        <f>SUM(6!E34:E35)</f>
        <v>1</v>
      </c>
      <c r="F16" s="416">
        <f>SUM(6!F34:F35)</f>
        <v>24</v>
      </c>
      <c r="G16" s="357">
        <f>SUM(6!G34:G35)</f>
        <v>4</v>
      </c>
      <c r="H16" s="357">
        <f>SUM(6!H34:H35)</f>
        <v>4</v>
      </c>
      <c r="I16" s="413">
        <v>1</v>
      </c>
      <c r="J16" s="416">
        <f t="shared" si="1"/>
        <v>34</v>
      </c>
      <c r="K16" s="357">
        <f>SUM(6!K34:K35)</f>
        <v>39448</v>
      </c>
      <c r="L16" s="357">
        <f>SUM(6!L34:L35)</f>
        <v>19363</v>
      </c>
      <c r="M16" s="357">
        <f>SUM(6!M34:M35)</f>
        <v>40</v>
      </c>
      <c r="N16" s="357">
        <f t="shared" si="2"/>
        <v>58851</v>
      </c>
      <c r="O16" s="357">
        <f>SUM(6!O34:O35)</f>
        <v>103</v>
      </c>
      <c r="P16" s="357">
        <f>SUM(6!P34:P35)</f>
        <v>59347</v>
      </c>
      <c r="Q16" s="461">
        <f t="shared" si="0"/>
        <v>99.16423745092423</v>
      </c>
      <c r="R16" s="357">
        <v>0</v>
      </c>
    </row>
    <row r="17" spans="1:18" ht="18" customHeight="1">
      <c r="A17" s="356" t="s">
        <v>312</v>
      </c>
      <c r="B17" s="356" t="s">
        <v>1658</v>
      </c>
      <c r="C17" s="357">
        <f>SUM(6!C38:C39)</f>
        <v>3</v>
      </c>
      <c r="D17" s="357">
        <f>SUM(6!D38:D39)</f>
        <v>0</v>
      </c>
      <c r="E17" s="413">
        <f>SUM(6!E38:E39)</f>
        <v>0</v>
      </c>
      <c r="F17" s="416">
        <f>SUM(6!F38:F39)</f>
        <v>9</v>
      </c>
      <c r="G17" s="357">
        <f>SUM(6!G38:G39)</f>
        <v>3</v>
      </c>
      <c r="H17" s="357">
        <f>SUM(6!H38:H39)</f>
        <v>6</v>
      </c>
      <c r="I17" s="413"/>
      <c r="J17" s="416">
        <f t="shared" si="1"/>
        <v>21</v>
      </c>
      <c r="K17" s="357">
        <f>SUM(6!K38:K39)</f>
        <v>91038</v>
      </c>
      <c r="L17" s="357">
        <f>SUM(6!L38:L39)</f>
        <v>19170</v>
      </c>
      <c r="M17" s="357">
        <f>SUM(6!M38:M39)</f>
        <v>80</v>
      </c>
      <c r="N17" s="357">
        <f t="shared" si="2"/>
        <v>110288</v>
      </c>
      <c r="O17" s="357">
        <f>SUM(6!O38:O39)</f>
        <v>43</v>
      </c>
      <c r="P17" s="357">
        <f>SUM(6!P38:P39)</f>
        <v>110791</v>
      </c>
      <c r="Q17" s="461">
        <f t="shared" si="0"/>
        <v>99.52974519590941</v>
      </c>
      <c r="R17" s="462">
        <v>-18</v>
      </c>
    </row>
    <row r="18" spans="1:18" ht="18" customHeight="1">
      <c r="A18" s="356" t="s">
        <v>313</v>
      </c>
      <c r="B18" s="314" t="s">
        <v>1661</v>
      </c>
      <c r="C18" s="357">
        <f>SUM(6!C40:C42)</f>
        <v>3</v>
      </c>
      <c r="D18" s="357">
        <f>SUM(6!D40:D42)</f>
        <v>1</v>
      </c>
      <c r="E18" s="413">
        <f>SUM(6!E40:E42)</f>
        <v>1</v>
      </c>
      <c r="F18" s="416">
        <f>SUM(6!F40:F42)</f>
        <v>7</v>
      </c>
      <c r="G18" s="357">
        <f>SUM(6!G40:G42)</f>
        <v>6</v>
      </c>
      <c r="H18" s="357">
        <f>SUM(6!H40:H42)</f>
        <v>3</v>
      </c>
      <c r="I18" s="413">
        <v>1</v>
      </c>
      <c r="J18" s="416">
        <f t="shared" si="1"/>
        <v>20</v>
      </c>
      <c r="K18" s="357">
        <f>SUM(6!K40:K42)</f>
        <v>137548</v>
      </c>
      <c r="L18" s="357">
        <f>SUM(6!L40:L42)</f>
        <v>5213</v>
      </c>
      <c r="M18" s="357">
        <f>SUM(6!M40:M42)</f>
        <v>0</v>
      </c>
      <c r="N18" s="357">
        <f t="shared" si="2"/>
        <v>142761</v>
      </c>
      <c r="O18" s="357">
        <v>57</v>
      </c>
      <c r="P18" s="357">
        <f>SUM(6!P40:P42)</f>
        <v>143774</v>
      </c>
      <c r="Q18" s="461">
        <f t="shared" si="0"/>
        <v>99.2954219817213</v>
      </c>
      <c r="R18" s="357">
        <v>0</v>
      </c>
    </row>
    <row r="19" spans="1:18" ht="18" customHeight="1">
      <c r="A19" s="316" t="s">
        <v>1135</v>
      </c>
      <c r="B19" s="356" t="s">
        <v>291</v>
      </c>
      <c r="C19" s="357">
        <v>2</v>
      </c>
      <c r="D19" s="357">
        <v>0</v>
      </c>
      <c r="E19" s="413">
        <v>9</v>
      </c>
      <c r="F19" s="416">
        <v>9</v>
      </c>
      <c r="G19" s="357">
        <v>45</v>
      </c>
      <c r="H19" s="357">
        <v>23</v>
      </c>
      <c r="I19" s="413">
        <v>9</v>
      </c>
      <c r="J19" s="416">
        <f t="shared" si="1"/>
        <v>79</v>
      </c>
      <c r="K19" s="357">
        <f>6!K43</f>
        <v>1532764</v>
      </c>
      <c r="L19" s="357">
        <f>6!L43</f>
        <v>1931</v>
      </c>
      <c r="M19" s="357">
        <f>6!M43</f>
        <v>1004</v>
      </c>
      <c r="N19" s="357">
        <f t="shared" si="2"/>
        <v>1535699</v>
      </c>
      <c r="O19" s="357">
        <f>6!O43</f>
        <v>0</v>
      </c>
      <c r="P19" s="357">
        <f>6!P43</f>
        <v>1535886</v>
      </c>
      <c r="Q19" s="461">
        <f t="shared" si="0"/>
        <v>99.98782461719165</v>
      </c>
      <c r="R19" s="357"/>
    </row>
    <row r="20" spans="1:18" ht="18" customHeight="1">
      <c r="A20" s="316" t="s">
        <v>1103</v>
      </c>
      <c r="B20" s="356" t="s">
        <v>292</v>
      </c>
      <c r="C20" s="357">
        <v>1</v>
      </c>
      <c r="D20" s="357">
        <v>0</v>
      </c>
      <c r="E20" s="413"/>
      <c r="F20" s="416"/>
      <c r="G20" s="357">
        <v>17</v>
      </c>
      <c r="H20" s="357">
        <v>8</v>
      </c>
      <c r="I20" s="413"/>
      <c r="J20" s="416">
        <f t="shared" si="1"/>
        <v>26</v>
      </c>
      <c r="K20" s="357">
        <f>6!K44</f>
        <v>533228</v>
      </c>
      <c r="L20" s="357">
        <f>6!L44</f>
        <v>0</v>
      </c>
      <c r="M20" s="357">
        <f>6!M44</f>
        <v>173</v>
      </c>
      <c r="N20" s="357">
        <f t="shared" si="2"/>
        <v>533401</v>
      </c>
      <c r="O20" s="357">
        <f>6!O44</f>
        <v>50</v>
      </c>
      <c r="P20" s="357">
        <f>6!P44</f>
        <v>535843</v>
      </c>
      <c r="Q20" s="461">
        <f t="shared" si="0"/>
        <v>99.5442694968489</v>
      </c>
      <c r="R20" s="357"/>
    </row>
    <row r="21" spans="1:18" ht="18" customHeight="1">
      <c r="A21" s="316" t="s">
        <v>1104</v>
      </c>
      <c r="B21" s="356" t="s">
        <v>293</v>
      </c>
      <c r="C21" s="357">
        <v>1</v>
      </c>
      <c r="D21" s="357">
        <v>0</v>
      </c>
      <c r="E21" s="413"/>
      <c r="F21" s="416"/>
      <c r="G21" s="357">
        <v>3</v>
      </c>
      <c r="H21" s="357">
        <v>0</v>
      </c>
      <c r="I21" s="413">
        <v>0</v>
      </c>
      <c r="J21" s="416">
        <f t="shared" si="1"/>
        <v>4</v>
      </c>
      <c r="K21" s="357">
        <f>6!K45</f>
        <v>461817</v>
      </c>
      <c r="L21" s="357">
        <f>6!L45</f>
        <v>0</v>
      </c>
      <c r="M21" s="357">
        <f>6!M45</f>
        <v>0</v>
      </c>
      <c r="N21" s="357">
        <f t="shared" si="2"/>
        <v>461817</v>
      </c>
      <c r="O21" s="357">
        <f>6!O45</f>
        <v>0</v>
      </c>
      <c r="P21" s="357">
        <f>6!P45</f>
        <v>461820</v>
      </c>
      <c r="Q21" s="461">
        <f t="shared" si="0"/>
        <v>99.99935039625828</v>
      </c>
      <c r="R21" s="357"/>
    </row>
    <row r="22" spans="1:18" ht="18" customHeight="1">
      <c r="A22" s="316" t="s">
        <v>1105</v>
      </c>
      <c r="B22" s="356" t="s">
        <v>294</v>
      </c>
      <c r="C22" s="357">
        <v>1</v>
      </c>
      <c r="D22" s="357">
        <v>0</v>
      </c>
      <c r="E22" s="413">
        <v>0</v>
      </c>
      <c r="F22" s="416">
        <v>0</v>
      </c>
      <c r="G22" s="357">
        <v>16</v>
      </c>
      <c r="H22" s="357">
        <v>2</v>
      </c>
      <c r="I22" s="413">
        <v>0</v>
      </c>
      <c r="J22" s="416">
        <f t="shared" si="1"/>
        <v>19</v>
      </c>
      <c r="K22" s="357">
        <f>6!K46</f>
        <v>480690</v>
      </c>
      <c r="L22" s="357">
        <f>6!L46</f>
        <v>0</v>
      </c>
      <c r="M22" s="357">
        <f>6!M46</f>
        <v>98</v>
      </c>
      <c r="N22" s="357">
        <f t="shared" si="2"/>
        <v>480788</v>
      </c>
      <c r="O22" s="357">
        <f>6!O46</f>
        <v>0</v>
      </c>
      <c r="P22" s="357">
        <f>6!P46</f>
        <v>480920</v>
      </c>
      <c r="Q22" s="461">
        <f t="shared" si="0"/>
        <v>99.97255260750228</v>
      </c>
      <c r="R22" s="357"/>
    </row>
    <row r="23" spans="1:18" ht="18" customHeight="1">
      <c r="A23" s="319"/>
      <c r="B23" s="464" t="s">
        <v>314</v>
      </c>
      <c r="C23" s="357"/>
      <c r="D23" s="357">
        <v>1</v>
      </c>
      <c r="E23" s="413"/>
      <c r="F23" s="416"/>
      <c r="G23" s="357"/>
      <c r="H23" s="357"/>
      <c r="I23" s="413"/>
      <c r="J23" s="416">
        <f t="shared" si="1"/>
        <v>1</v>
      </c>
      <c r="K23" s="357"/>
      <c r="L23" s="320"/>
      <c r="M23" s="357"/>
      <c r="N23" s="357"/>
      <c r="O23" s="357"/>
      <c r="P23" s="357"/>
      <c r="Q23" s="461"/>
      <c r="R23" s="357"/>
    </row>
    <row r="24" spans="1:18" ht="18" customHeight="1" thickBot="1">
      <c r="A24" s="465"/>
      <c r="B24" s="466" t="s">
        <v>315</v>
      </c>
      <c r="C24" s="361"/>
      <c r="D24" s="361">
        <v>1</v>
      </c>
      <c r="E24" s="467"/>
      <c r="F24" s="418"/>
      <c r="G24" s="361"/>
      <c r="H24" s="361"/>
      <c r="I24" s="467"/>
      <c r="J24" s="418">
        <f t="shared" si="1"/>
        <v>1</v>
      </c>
      <c r="K24" s="361"/>
      <c r="L24" s="361"/>
      <c r="M24" s="361"/>
      <c r="N24" s="361"/>
      <c r="O24" s="361"/>
      <c r="P24" s="361"/>
      <c r="Q24" s="468"/>
      <c r="R24" s="361"/>
    </row>
    <row r="25" spans="1:18" ht="18" customHeight="1" thickTop="1">
      <c r="A25" s="469"/>
      <c r="B25" s="321" t="s">
        <v>295</v>
      </c>
      <c r="C25" s="320">
        <f aca="true" t="shared" si="3" ref="C25:P25">SUM(C6:C24)</f>
        <v>46</v>
      </c>
      <c r="D25" s="320">
        <f t="shared" si="3"/>
        <v>5</v>
      </c>
      <c r="E25" s="413">
        <f t="shared" si="3"/>
        <v>19</v>
      </c>
      <c r="F25" s="414">
        <f t="shared" si="3"/>
        <v>131</v>
      </c>
      <c r="G25" s="320">
        <f t="shared" si="3"/>
        <v>156</v>
      </c>
      <c r="H25" s="320">
        <f t="shared" si="3"/>
        <v>95</v>
      </c>
      <c r="I25" s="413">
        <f t="shared" si="3"/>
        <v>19</v>
      </c>
      <c r="J25" s="414">
        <f t="shared" si="3"/>
        <v>433</v>
      </c>
      <c r="K25" s="320">
        <f t="shared" si="3"/>
        <v>5435612</v>
      </c>
      <c r="L25" s="320">
        <f t="shared" si="3"/>
        <v>140900</v>
      </c>
      <c r="M25" s="320">
        <f t="shared" si="3"/>
        <v>2647</v>
      </c>
      <c r="N25" s="320">
        <f t="shared" si="3"/>
        <v>5579159</v>
      </c>
      <c r="O25" s="320">
        <f t="shared" si="3"/>
        <v>955</v>
      </c>
      <c r="P25" s="320">
        <f t="shared" si="3"/>
        <v>5590069</v>
      </c>
      <c r="Q25" s="470">
        <f>(N25+R25)/P25*100</f>
        <v>99.804832462712</v>
      </c>
      <c r="R25" s="320">
        <f>SUM(R6:R24)</f>
        <v>0</v>
      </c>
    </row>
    <row r="26" ht="18" customHeight="1">
      <c r="A26" s="471" t="s">
        <v>316</v>
      </c>
    </row>
  </sheetData>
  <mergeCells count="17">
    <mergeCell ref="A7:A8"/>
    <mergeCell ref="A9:A10"/>
    <mergeCell ref="A13:A14"/>
    <mergeCell ref="A15:A16"/>
    <mergeCell ref="A3:A5"/>
    <mergeCell ref="B3:B5"/>
    <mergeCell ref="C4:C5"/>
    <mergeCell ref="D4:D5"/>
    <mergeCell ref="C3:J3"/>
    <mergeCell ref="G4:G5"/>
    <mergeCell ref="H4:H5"/>
    <mergeCell ref="I4:J5"/>
    <mergeCell ref="E4:F5"/>
    <mergeCell ref="K4:K5"/>
    <mergeCell ref="K3:N3"/>
    <mergeCell ref="L4:L5"/>
    <mergeCell ref="M4:M5"/>
  </mergeCells>
  <printOptions horizontalCentered="1"/>
  <pageMargins left="0.7874015748031497" right="0.7874015748031497" top="1.1811023622047245" bottom="0.984251968503937" header="0.5118110236220472" footer="0.5118110236220472"/>
  <pageSetup fitToHeight="1" fitToWidth="1" horizontalDpi="600" verticalDpi="600" orientation="landscape" paperSize="9" scale="85" r:id="rId1"/>
  <headerFooter alignWithMargins="0">
    <oddFooter>&amp;C- 5 -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47"/>
  <sheetViews>
    <sheetView showZeros="0" view="pageBreakPreview" zoomScale="60" workbookViewId="0" topLeftCell="A1">
      <pane xSplit="2" ySplit="5" topLeftCell="C6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A1" sqref="A1"/>
    </sheetView>
  </sheetViews>
  <sheetFormatPr defaultColWidth="9.00390625" defaultRowHeight="27.75" customHeight="1"/>
  <cols>
    <col min="1" max="1" width="9.00390625" style="89" customWidth="1"/>
    <col min="2" max="2" width="12.625" style="89" bestFit="1" customWidth="1"/>
    <col min="3" max="3" width="8.625" style="82" customWidth="1"/>
    <col min="4" max="4" width="6.375" style="82" customWidth="1"/>
    <col min="5" max="5" width="5.75390625" style="108" customWidth="1"/>
    <col min="6" max="6" width="5.50390625" style="108" customWidth="1"/>
    <col min="7" max="8" width="6.625" style="82" customWidth="1"/>
    <col min="9" max="9" width="5.75390625" style="108" bestFit="1" customWidth="1"/>
    <col min="10" max="10" width="5.50390625" style="108" bestFit="1" customWidth="1"/>
    <col min="11" max="11" width="11.00390625" style="82" bestFit="1" customWidth="1"/>
    <col min="12" max="12" width="9.125" style="14" bestFit="1" customWidth="1"/>
    <col min="13" max="13" width="8.25390625" style="82" customWidth="1"/>
    <col min="14" max="14" width="10.50390625" style="82" bestFit="1" customWidth="1"/>
    <col min="15" max="16" width="10.75390625" style="82" bestFit="1" customWidth="1"/>
    <col min="17" max="17" width="13.00390625" style="82" customWidth="1"/>
    <col min="18" max="18" width="10.75390625" style="82" bestFit="1" customWidth="1"/>
    <col min="19" max="16384" width="9.00390625" style="82" customWidth="1"/>
  </cols>
  <sheetData>
    <row r="1" spans="1:12" s="78" customFormat="1" ht="27.75" customHeight="1">
      <c r="A1" s="76" t="s">
        <v>335</v>
      </c>
      <c r="B1" s="77"/>
      <c r="E1" s="79"/>
      <c r="F1" s="79"/>
      <c r="I1" s="79"/>
      <c r="J1" s="79"/>
      <c r="L1" s="76"/>
    </row>
    <row r="2" spans="1:12" s="78" customFormat="1" ht="27.75" customHeight="1">
      <c r="A2" s="76"/>
      <c r="B2" s="77"/>
      <c r="E2" s="79"/>
      <c r="F2" s="79"/>
      <c r="I2" s="79"/>
      <c r="J2" s="79"/>
      <c r="L2" s="76"/>
    </row>
    <row r="3" spans="1:18" ht="27.75" customHeight="1">
      <c r="A3" s="564" t="s">
        <v>1560</v>
      </c>
      <c r="B3" s="564" t="s">
        <v>336</v>
      </c>
      <c r="C3" s="556" t="s">
        <v>337</v>
      </c>
      <c r="D3" s="557"/>
      <c r="E3" s="557"/>
      <c r="F3" s="557"/>
      <c r="G3" s="557"/>
      <c r="H3" s="557"/>
      <c r="I3" s="557"/>
      <c r="J3" s="558"/>
      <c r="K3" s="556" t="s">
        <v>299</v>
      </c>
      <c r="L3" s="557"/>
      <c r="M3" s="557"/>
      <c r="N3" s="558"/>
      <c r="O3" s="80" t="s">
        <v>300</v>
      </c>
      <c r="P3" s="80" t="s">
        <v>301</v>
      </c>
      <c r="Q3" s="81" t="s">
        <v>302</v>
      </c>
      <c r="R3" s="80" t="s">
        <v>303</v>
      </c>
    </row>
    <row r="4" spans="1:18" ht="27.75" customHeight="1">
      <c r="A4" s="565"/>
      <c r="B4" s="565"/>
      <c r="C4" s="564" t="s">
        <v>1445</v>
      </c>
      <c r="D4" s="567" t="s">
        <v>338</v>
      </c>
      <c r="E4" s="568" t="s">
        <v>339</v>
      </c>
      <c r="F4" s="569"/>
      <c r="G4" s="567" t="s">
        <v>340</v>
      </c>
      <c r="H4" s="567" t="s">
        <v>1444</v>
      </c>
      <c r="I4" s="559" t="s">
        <v>1447</v>
      </c>
      <c r="J4" s="569"/>
      <c r="K4" s="564" t="s">
        <v>1445</v>
      </c>
      <c r="L4" s="567" t="s">
        <v>339</v>
      </c>
      <c r="M4" s="567" t="s">
        <v>340</v>
      </c>
      <c r="N4" s="80" t="s">
        <v>1447</v>
      </c>
      <c r="O4" s="84" t="s">
        <v>306</v>
      </c>
      <c r="P4" s="84"/>
      <c r="Q4" s="85" t="s">
        <v>1213</v>
      </c>
      <c r="R4" s="83" t="s">
        <v>306</v>
      </c>
    </row>
    <row r="5" spans="1:18" s="89" customFormat="1" ht="27.75" customHeight="1">
      <c r="A5" s="566"/>
      <c r="B5" s="566" t="s">
        <v>1100</v>
      </c>
      <c r="C5" s="565" t="s">
        <v>1445</v>
      </c>
      <c r="D5" s="565" t="s">
        <v>307</v>
      </c>
      <c r="E5" s="554"/>
      <c r="F5" s="555"/>
      <c r="G5" s="565" t="s">
        <v>305</v>
      </c>
      <c r="H5" s="565" t="s">
        <v>300</v>
      </c>
      <c r="I5" s="554"/>
      <c r="J5" s="555"/>
      <c r="K5" s="565" t="s">
        <v>1445</v>
      </c>
      <c r="L5" s="566"/>
      <c r="M5" s="565" t="s">
        <v>305</v>
      </c>
      <c r="N5" s="87" t="s">
        <v>1214</v>
      </c>
      <c r="O5" s="86" t="s">
        <v>1563</v>
      </c>
      <c r="P5" s="86" t="s">
        <v>308</v>
      </c>
      <c r="Q5" s="88" t="s">
        <v>1215</v>
      </c>
      <c r="R5" s="86" t="s">
        <v>309</v>
      </c>
    </row>
    <row r="6" spans="1:18" ht="27.75" customHeight="1">
      <c r="A6" s="83" t="s">
        <v>1575</v>
      </c>
      <c r="B6" s="90" t="s">
        <v>341</v>
      </c>
      <c r="C6" s="91">
        <v>1</v>
      </c>
      <c r="D6" s="91"/>
      <c r="E6" s="92"/>
      <c r="F6" s="93">
        <v>0</v>
      </c>
      <c r="G6" s="91">
        <f>7!N7+7!Q7</f>
        <v>1</v>
      </c>
      <c r="H6" s="91">
        <f>7!Z7+7!AB7</f>
        <v>0</v>
      </c>
      <c r="I6" s="92"/>
      <c r="J6" s="93">
        <f>C6+D6+F6+G6+H6</f>
        <v>2</v>
      </c>
      <c r="K6" s="94">
        <f>7!E7</f>
        <v>93155</v>
      </c>
      <c r="L6" s="94">
        <f>7!I7+7!M7</f>
        <v>0</v>
      </c>
      <c r="M6" s="91">
        <f>7!P7</f>
        <v>0</v>
      </c>
      <c r="N6" s="91">
        <f>SUM(K6:M6)</f>
        <v>93155</v>
      </c>
      <c r="O6" s="91">
        <f>7!AA7+7!AC7</f>
        <v>0</v>
      </c>
      <c r="P6" s="91">
        <f>7!B7</f>
        <v>93155</v>
      </c>
      <c r="Q6" s="95">
        <f>(N6+R6)/P6*100</f>
        <v>100</v>
      </c>
      <c r="R6" s="94"/>
    </row>
    <row r="7" spans="1:18" ht="27.75" customHeight="1">
      <c r="A7" s="80" t="s">
        <v>1596</v>
      </c>
      <c r="B7" s="90" t="s">
        <v>342</v>
      </c>
      <c r="C7" s="91">
        <v>1</v>
      </c>
      <c r="D7" s="91"/>
      <c r="E7" s="92"/>
      <c r="F7" s="93">
        <v>0</v>
      </c>
      <c r="G7" s="91">
        <f>7!N8+7!Q8</f>
        <v>1</v>
      </c>
      <c r="H7" s="91">
        <f>7!Z8+7!AB8</f>
        <v>0</v>
      </c>
      <c r="I7" s="92"/>
      <c r="J7" s="93">
        <f aca="true" t="shared" si="0" ref="J7:J45">C7+D7+F7+G7+H7</f>
        <v>2</v>
      </c>
      <c r="K7" s="94">
        <f>7!E8</f>
        <v>195808</v>
      </c>
      <c r="L7" s="94">
        <f>7!I8+7!M8</f>
        <v>0</v>
      </c>
      <c r="M7" s="91">
        <f>7!P8</f>
        <v>0</v>
      </c>
      <c r="N7" s="91">
        <f aca="true" t="shared" si="1" ref="N7:N47">SUM(K7:M7)</f>
        <v>195808</v>
      </c>
      <c r="O7" s="91">
        <f>7!AA8+7!AC8</f>
        <v>0</v>
      </c>
      <c r="P7" s="91">
        <f>7!B8</f>
        <v>195808</v>
      </c>
      <c r="Q7" s="95">
        <f aca="true" t="shared" si="2" ref="Q7:Q47">(N7+R7)/P7*100</f>
        <v>100</v>
      </c>
      <c r="R7" s="94">
        <f>7!Y8</f>
        <v>0</v>
      </c>
    </row>
    <row r="8" spans="1:18" ht="27.75" customHeight="1">
      <c r="A8" s="83" t="s">
        <v>1216</v>
      </c>
      <c r="B8" s="90" t="s">
        <v>343</v>
      </c>
      <c r="C8" s="91">
        <v>1</v>
      </c>
      <c r="D8" s="91"/>
      <c r="E8" s="92"/>
      <c r="F8" s="93">
        <v>0</v>
      </c>
      <c r="G8" s="91">
        <f>7!N9+7!Q9</f>
        <v>6</v>
      </c>
      <c r="H8" s="91">
        <f>7!Z9+7!AB9</f>
        <v>0</v>
      </c>
      <c r="I8" s="92"/>
      <c r="J8" s="93">
        <f t="shared" si="0"/>
        <v>7</v>
      </c>
      <c r="K8" s="94">
        <f>7!E9</f>
        <v>225102</v>
      </c>
      <c r="L8" s="94">
        <f>7!I9+7!M9</f>
        <v>0</v>
      </c>
      <c r="M8" s="91">
        <f>7!P9</f>
        <v>0</v>
      </c>
      <c r="N8" s="91">
        <f t="shared" si="1"/>
        <v>225102</v>
      </c>
      <c r="O8" s="91">
        <f>7!AA9+7!AC9</f>
        <v>0</v>
      </c>
      <c r="P8" s="91">
        <f>7!B9</f>
        <v>225017</v>
      </c>
      <c r="Q8" s="95">
        <f t="shared" si="2"/>
        <v>99.85601087917802</v>
      </c>
      <c r="R8" s="94">
        <f>7!Y9</f>
        <v>-409</v>
      </c>
    </row>
    <row r="9" spans="1:18" ht="27.75" customHeight="1">
      <c r="A9" s="83"/>
      <c r="B9" s="90" t="s">
        <v>344</v>
      </c>
      <c r="C9" s="91">
        <v>1</v>
      </c>
      <c r="D9" s="91"/>
      <c r="E9" s="92"/>
      <c r="F9" s="93">
        <v>0</v>
      </c>
      <c r="G9" s="91">
        <f>7!N10+7!Q10</f>
        <v>0</v>
      </c>
      <c r="H9" s="91">
        <f>7!Z10+7!AB10</f>
        <v>4</v>
      </c>
      <c r="I9" s="92"/>
      <c r="J9" s="93">
        <f t="shared" si="0"/>
        <v>5</v>
      </c>
      <c r="K9" s="94">
        <f>7!E10</f>
        <v>157534</v>
      </c>
      <c r="L9" s="94">
        <f>7!I10+7!M10</f>
        <v>0</v>
      </c>
      <c r="M9" s="91">
        <f>7!P10</f>
        <v>0</v>
      </c>
      <c r="N9" s="91">
        <f t="shared" si="1"/>
        <v>157534</v>
      </c>
      <c r="O9" s="91">
        <f>7!AA10+7!AC10</f>
        <v>0</v>
      </c>
      <c r="P9" s="91">
        <f>7!B10</f>
        <v>157994</v>
      </c>
      <c r="Q9" s="95">
        <f t="shared" si="2"/>
        <v>99.96772029317569</v>
      </c>
      <c r="R9" s="94">
        <f>7!Y10</f>
        <v>409</v>
      </c>
    </row>
    <row r="10" spans="1:18" ht="27.75" customHeight="1">
      <c r="A10" s="83"/>
      <c r="B10" s="90" t="s">
        <v>345</v>
      </c>
      <c r="C10" s="91">
        <v>1</v>
      </c>
      <c r="D10" s="91"/>
      <c r="E10" s="92"/>
      <c r="F10" s="93">
        <v>0</v>
      </c>
      <c r="G10" s="91">
        <f>7!N11+7!Q11</f>
        <v>4</v>
      </c>
      <c r="H10" s="91">
        <f>7!Z11+7!AB11</f>
        <v>6</v>
      </c>
      <c r="I10" s="92"/>
      <c r="J10" s="93">
        <f t="shared" si="0"/>
        <v>11</v>
      </c>
      <c r="K10" s="94">
        <f>7!E11</f>
        <v>112096</v>
      </c>
      <c r="L10" s="94">
        <f>7!I11+7!M11</f>
        <v>0</v>
      </c>
      <c r="M10" s="91">
        <f>7!P11</f>
        <v>357</v>
      </c>
      <c r="N10" s="91">
        <f t="shared" si="1"/>
        <v>112453</v>
      </c>
      <c r="O10" s="91">
        <f>7!AA11+7!AC11</f>
        <v>125</v>
      </c>
      <c r="P10" s="91">
        <f>7!B11</f>
        <v>114058</v>
      </c>
      <c r="Q10" s="95">
        <f t="shared" si="2"/>
        <v>98.59282119623349</v>
      </c>
      <c r="R10" s="94">
        <f>7!Y11</f>
        <v>0</v>
      </c>
    </row>
    <row r="11" spans="1:18" ht="27.75" customHeight="1">
      <c r="A11" s="86"/>
      <c r="B11" s="90" t="s">
        <v>346</v>
      </c>
      <c r="C11" s="91">
        <v>1</v>
      </c>
      <c r="D11" s="91"/>
      <c r="E11" s="92"/>
      <c r="F11" s="93">
        <v>0</v>
      </c>
      <c r="G11" s="91">
        <f>7!N12+7!Q12</f>
        <v>0</v>
      </c>
      <c r="H11" s="91">
        <f>7!Z12+7!AB12</f>
        <v>0</v>
      </c>
      <c r="I11" s="92"/>
      <c r="J11" s="93">
        <f t="shared" si="0"/>
        <v>1</v>
      </c>
      <c r="K11" s="94">
        <f>7!E12</f>
        <v>31862</v>
      </c>
      <c r="L11" s="94">
        <f>7!I12+7!M12</f>
        <v>0</v>
      </c>
      <c r="M11" s="91">
        <f>7!P12</f>
        <v>0</v>
      </c>
      <c r="N11" s="91">
        <f t="shared" si="1"/>
        <v>31862</v>
      </c>
      <c r="O11" s="91">
        <f>7!AA12+7!AC12</f>
        <v>0</v>
      </c>
      <c r="P11" s="91">
        <f>7!B12</f>
        <v>31866</v>
      </c>
      <c r="Q11" s="95">
        <f t="shared" si="2"/>
        <v>99.98744743613884</v>
      </c>
      <c r="R11" s="94">
        <f>7!Y12</f>
        <v>0</v>
      </c>
    </row>
    <row r="12" spans="1:18" ht="27.75" customHeight="1">
      <c r="A12" s="83" t="s">
        <v>1599</v>
      </c>
      <c r="B12" s="90" t="s">
        <v>347</v>
      </c>
      <c r="C12" s="91">
        <v>1</v>
      </c>
      <c r="D12" s="91"/>
      <c r="E12" s="92"/>
      <c r="F12" s="93">
        <v>0</v>
      </c>
      <c r="G12" s="91">
        <f>7!N13+7!Q13</f>
        <v>11</v>
      </c>
      <c r="H12" s="91">
        <f>7!Z13+7!AB13</f>
        <v>0</v>
      </c>
      <c r="I12" s="92"/>
      <c r="J12" s="93">
        <f t="shared" si="0"/>
        <v>12</v>
      </c>
      <c r="K12" s="94">
        <f>7!E13</f>
        <v>292534</v>
      </c>
      <c r="L12" s="94">
        <f>7!I13+7!M13</f>
        <v>0</v>
      </c>
      <c r="M12" s="91">
        <f>7!P13</f>
        <v>0</v>
      </c>
      <c r="N12" s="91">
        <f t="shared" si="1"/>
        <v>292534</v>
      </c>
      <c r="O12" s="91">
        <f>7!AA13+7!AC13</f>
        <v>0</v>
      </c>
      <c r="P12" s="91">
        <f>7!B13</f>
        <v>292550</v>
      </c>
      <c r="Q12" s="95">
        <f t="shared" si="2"/>
        <v>99.99453084942745</v>
      </c>
      <c r="R12" s="94">
        <f>7!Y13</f>
        <v>0</v>
      </c>
    </row>
    <row r="13" spans="1:18" ht="27.75" customHeight="1">
      <c r="A13" s="83" t="s">
        <v>1105</v>
      </c>
      <c r="B13" s="90" t="s">
        <v>348</v>
      </c>
      <c r="C13" s="91">
        <v>1</v>
      </c>
      <c r="D13" s="91"/>
      <c r="E13" s="96">
        <v>6</v>
      </c>
      <c r="F13" s="93">
        <v>6</v>
      </c>
      <c r="G13" s="91">
        <f>7!N14+7!Q14</f>
        <v>6</v>
      </c>
      <c r="H13" s="91">
        <f>7!Z14+7!AB14</f>
        <v>1</v>
      </c>
      <c r="I13" s="96">
        <v>6</v>
      </c>
      <c r="J13" s="93">
        <f t="shared" si="0"/>
        <v>14</v>
      </c>
      <c r="K13" s="94">
        <f>7!E14</f>
        <v>258626</v>
      </c>
      <c r="L13" s="94">
        <f>7!I14+7!M14</f>
        <v>4758</v>
      </c>
      <c r="M13" s="91">
        <f>7!P14</f>
        <v>530</v>
      </c>
      <c r="N13" s="91">
        <f t="shared" si="1"/>
        <v>263914</v>
      </c>
      <c r="O13" s="91">
        <f>7!AA14+7!AC14</f>
        <v>0</v>
      </c>
      <c r="P13" s="91">
        <f>7!B14</f>
        <v>268642</v>
      </c>
      <c r="Q13" s="95">
        <f t="shared" si="2"/>
        <v>100</v>
      </c>
      <c r="R13" s="94">
        <f>7!Y14</f>
        <v>4728</v>
      </c>
    </row>
    <row r="14" spans="1:18" ht="27.75" customHeight="1">
      <c r="A14" s="83"/>
      <c r="B14" s="90" t="s">
        <v>349</v>
      </c>
      <c r="C14" s="91">
        <v>1</v>
      </c>
      <c r="D14" s="91"/>
      <c r="E14" s="92"/>
      <c r="F14" s="93">
        <v>0</v>
      </c>
      <c r="G14" s="91">
        <f>7!N15+7!Q15</f>
        <v>3</v>
      </c>
      <c r="H14" s="91">
        <f>7!Z15+7!AB15</f>
        <v>0</v>
      </c>
      <c r="I14" s="92"/>
      <c r="J14" s="93">
        <f t="shared" si="0"/>
        <v>4</v>
      </c>
      <c r="K14" s="94">
        <f>7!E15</f>
        <v>98615</v>
      </c>
      <c r="L14" s="94">
        <f>7!I15+7!M15</f>
        <v>0</v>
      </c>
      <c r="M14" s="91">
        <f>7!P15</f>
        <v>0</v>
      </c>
      <c r="N14" s="91">
        <f t="shared" si="1"/>
        <v>98615</v>
      </c>
      <c r="O14" s="91">
        <f>7!AA15+7!AC15</f>
        <v>0</v>
      </c>
      <c r="P14" s="91">
        <f>7!B15</f>
        <v>93887</v>
      </c>
      <c r="Q14" s="95">
        <f t="shared" si="2"/>
        <v>100</v>
      </c>
      <c r="R14" s="94">
        <f>7!Y15</f>
        <v>-4728</v>
      </c>
    </row>
    <row r="15" spans="1:18" ht="27.75" customHeight="1">
      <c r="A15" s="83"/>
      <c r="B15" s="90" t="s">
        <v>350</v>
      </c>
      <c r="C15" s="91">
        <v>1</v>
      </c>
      <c r="D15" s="91"/>
      <c r="E15" s="92"/>
      <c r="F15" s="93">
        <v>0</v>
      </c>
      <c r="G15" s="91">
        <f>7!N16+7!Q16</f>
        <v>2</v>
      </c>
      <c r="H15" s="91">
        <f>7!Z16+7!AB16</f>
        <v>0</v>
      </c>
      <c r="I15" s="92"/>
      <c r="J15" s="93">
        <f t="shared" si="0"/>
        <v>3</v>
      </c>
      <c r="K15" s="94">
        <f>7!E16</f>
        <v>31115</v>
      </c>
      <c r="L15" s="94">
        <f>7!I16+7!M16</f>
        <v>0</v>
      </c>
      <c r="M15" s="91">
        <f>7!P16</f>
        <v>0</v>
      </c>
      <c r="N15" s="91">
        <f t="shared" si="1"/>
        <v>31115</v>
      </c>
      <c r="O15" s="91">
        <f>7!AA16+7!AC16</f>
        <v>0</v>
      </c>
      <c r="P15" s="91">
        <f>7!B16</f>
        <v>31115</v>
      </c>
      <c r="Q15" s="95">
        <f t="shared" si="2"/>
        <v>100</v>
      </c>
      <c r="R15" s="94">
        <f>7!Y16</f>
        <v>0</v>
      </c>
    </row>
    <row r="16" spans="1:18" ht="27.75" customHeight="1">
      <c r="A16" s="86"/>
      <c r="B16" s="90" t="s">
        <v>351</v>
      </c>
      <c r="C16" s="91">
        <v>1</v>
      </c>
      <c r="D16" s="91"/>
      <c r="E16" s="92"/>
      <c r="F16" s="93">
        <v>0</v>
      </c>
      <c r="G16" s="91">
        <f>7!N17+7!Q17</f>
        <v>0</v>
      </c>
      <c r="H16" s="91">
        <f>7!Z17+7!AB17</f>
        <v>0</v>
      </c>
      <c r="I16" s="92"/>
      <c r="J16" s="93">
        <f t="shared" si="0"/>
        <v>1</v>
      </c>
      <c r="K16" s="94">
        <f>7!E17</f>
        <v>33429</v>
      </c>
      <c r="L16" s="94">
        <f>7!I17+7!M17</f>
        <v>0</v>
      </c>
      <c r="M16" s="91">
        <f>7!P17</f>
        <v>0</v>
      </c>
      <c r="N16" s="91">
        <f t="shared" si="1"/>
        <v>33429</v>
      </c>
      <c r="O16" s="91">
        <f>7!AA17+7!AC17</f>
        <v>0</v>
      </c>
      <c r="P16" s="91">
        <f>7!B17</f>
        <v>33429</v>
      </c>
      <c r="Q16" s="95">
        <f t="shared" si="2"/>
        <v>100</v>
      </c>
      <c r="R16" s="94">
        <f>7!Y17</f>
        <v>0</v>
      </c>
    </row>
    <row r="17" spans="1:18" ht="27.75" customHeight="1">
      <c r="A17" s="83" t="s">
        <v>1602</v>
      </c>
      <c r="B17" s="90" t="s">
        <v>352</v>
      </c>
      <c r="C17" s="91">
        <v>2</v>
      </c>
      <c r="D17" s="91"/>
      <c r="E17" s="92"/>
      <c r="F17" s="93">
        <v>1</v>
      </c>
      <c r="G17" s="91">
        <f>7!N18+7!Q18</f>
        <v>0</v>
      </c>
      <c r="H17" s="91">
        <f>7!Z18+7!AB18</f>
        <v>0</v>
      </c>
      <c r="I17" s="92"/>
      <c r="J17" s="93">
        <f t="shared" si="0"/>
        <v>3</v>
      </c>
      <c r="K17" s="94">
        <f>7!E18</f>
        <v>40252</v>
      </c>
      <c r="L17" s="94">
        <f>7!I18+7!M18</f>
        <v>2049</v>
      </c>
      <c r="M17" s="91">
        <f>7!P18</f>
        <v>0</v>
      </c>
      <c r="N17" s="91">
        <f t="shared" si="1"/>
        <v>42301</v>
      </c>
      <c r="O17" s="91">
        <f>7!AA18+7!AC18</f>
        <v>0</v>
      </c>
      <c r="P17" s="91">
        <f>7!B18</f>
        <v>42386</v>
      </c>
      <c r="Q17" s="95">
        <f t="shared" si="2"/>
        <v>99.799462086538</v>
      </c>
      <c r="R17" s="94">
        <f>7!Y18</f>
        <v>0</v>
      </c>
    </row>
    <row r="18" spans="1:18" ht="27.75" customHeight="1">
      <c r="A18" s="83"/>
      <c r="B18" s="90" t="s">
        <v>353</v>
      </c>
      <c r="C18" s="91">
        <v>1</v>
      </c>
      <c r="D18" s="91"/>
      <c r="E18" s="92"/>
      <c r="F18" s="93">
        <v>0</v>
      </c>
      <c r="G18" s="91">
        <f>7!N19+7!Q19</f>
        <v>6</v>
      </c>
      <c r="H18" s="91">
        <f>7!Z19+7!AB19</f>
        <v>5</v>
      </c>
      <c r="I18" s="92"/>
      <c r="J18" s="93">
        <f t="shared" si="0"/>
        <v>12</v>
      </c>
      <c r="K18" s="94">
        <f>7!E19</f>
        <v>81837</v>
      </c>
      <c r="L18" s="94">
        <f>7!I19+7!M19</f>
        <v>0</v>
      </c>
      <c r="M18" s="91">
        <f>7!P19</f>
        <v>0</v>
      </c>
      <c r="N18" s="91">
        <f t="shared" si="1"/>
        <v>81837</v>
      </c>
      <c r="O18" s="91">
        <f>7!AA19+7!AC19</f>
        <v>0</v>
      </c>
      <c r="P18" s="91">
        <f>7!B19</f>
        <v>82026</v>
      </c>
      <c r="Q18" s="95">
        <f t="shared" si="2"/>
        <v>99.88662131519274</v>
      </c>
      <c r="R18" s="94">
        <f>7!Y19</f>
        <v>96</v>
      </c>
    </row>
    <row r="19" spans="1:18" ht="27.75" customHeight="1">
      <c r="A19" s="83" t="s">
        <v>1217</v>
      </c>
      <c r="B19" s="90" t="s">
        <v>354</v>
      </c>
      <c r="C19" s="91">
        <v>1</v>
      </c>
      <c r="D19" s="91"/>
      <c r="E19" s="92"/>
      <c r="F19" s="93">
        <v>0</v>
      </c>
      <c r="G19" s="91">
        <f>7!N20+7!Q20</f>
        <v>0</v>
      </c>
      <c r="H19" s="91">
        <f>7!Z20+7!AB20</f>
        <v>1</v>
      </c>
      <c r="I19" s="92"/>
      <c r="J19" s="93">
        <f t="shared" si="0"/>
        <v>2</v>
      </c>
      <c r="K19" s="94">
        <f>7!E20</f>
        <v>49825</v>
      </c>
      <c r="L19" s="94">
        <f>7!I20+7!M20</f>
        <v>0</v>
      </c>
      <c r="M19" s="91">
        <f>7!P20</f>
        <v>0</v>
      </c>
      <c r="N19" s="91">
        <f t="shared" si="1"/>
        <v>49825</v>
      </c>
      <c r="O19" s="91">
        <f>7!AA20+7!AC20</f>
        <v>0</v>
      </c>
      <c r="P19" s="91">
        <f>7!B20</f>
        <v>49665</v>
      </c>
      <c r="Q19" s="95">
        <f t="shared" si="2"/>
        <v>100</v>
      </c>
      <c r="R19" s="94">
        <f>7!Y20</f>
        <v>-160</v>
      </c>
    </row>
    <row r="20" spans="1:18" ht="27.75" customHeight="1">
      <c r="A20" s="83"/>
      <c r="B20" s="90" t="s">
        <v>355</v>
      </c>
      <c r="C20" s="91">
        <v>1</v>
      </c>
      <c r="D20" s="91"/>
      <c r="E20" s="92"/>
      <c r="F20" s="93">
        <v>0</v>
      </c>
      <c r="G20" s="91">
        <f>7!N21+7!Q21</f>
        <v>1</v>
      </c>
      <c r="H20" s="91">
        <f>7!Z21+7!AB21</f>
        <v>1</v>
      </c>
      <c r="I20" s="92"/>
      <c r="J20" s="93">
        <f t="shared" si="0"/>
        <v>3</v>
      </c>
      <c r="K20" s="94">
        <f>7!E21</f>
        <v>46099</v>
      </c>
      <c r="L20" s="94">
        <f>7!I21+7!M21</f>
        <v>0</v>
      </c>
      <c r="M20" s="91">
        <f>7!P21</f>
        <v>0</v>
      </c>
      <c r="N20" s="91">
        <f t="shared" si="1"/>
        <v>46099</v>
      </c>
      <c r="O20" s="91">
        <f>7!AA21+7!AC21</f>
        <v>0</v>
      </c>
      <c r="P20" s="91">
        <f>7!B21</f>
        <v>47023</v>
      </c>
      <c r="Q20" s="95">
        <f t="shared" si="2"/>
        <v>98.17110775577909</v>
      </c>
      <c r="R20" s="94">
        <f>7!Y21</f>
        <v>64</v>
      </c>
    </row>
    <row r="21" spans="1:18" ht="27.75" customHeight="1">
      <c r="A21" s="83"/>
      <c r="B21" s="90" t="s">
        <v>356</v>
      </c>
      <c r="C21" s="91">
        <v>1</v>
      </c>
      <c r="D21" s="91"/>
      <c r="E21" s="92"/>
      <c r="F21" s="93">
        <v>0</v>
      </c>
      <c r="G21" s="91">
        <f>7!N22+7!Q22</f>
        <v>5</v>
      </c>
      <c r="H21" s="91">
        <f>7!AB22</f>
        <v>3</v>
      </c>
      <c r="I21" s="92"/>
      <c r="J21" s="93">
        <f t="shared" si="0"/>
        <v>9</v>
      </c>
      <c r="K21" s="94">
        <f>7!E22</f>
        <v>39370</v>
      </c>
      <c r="L21" s="94">
        <f>7!I22+7!M22</f>
        <v>0</v>
      </c>
      <c r="M21" s="91">
        <f>7!P22</f>
        <v>50</v>
      </c>
      <c r="N21" s="91">
        <f t="shared" si="1"/>
        <v>39420</v>
      </c>
      <c r="O21" s="91">
        <f>7!Z22+7!AC22</f>
        <v>21</v>
      </c>
      <c r="P21" s="91">
        <f>7!B22</f>
        <v>39667</v>
      </c>
      <c r="Q21" s="95">
        <f t="shared" si="2"/>
        <v>99.42269392694179</v>
      </c>
      <c r="R21" s="94">
        <f>7!Y22</f>
        <v>18</v>
      </c>
    </row>
    <row r="22" spans="1:18" ht="27.75" customHeight="1">
      <c r="A22" s="86"/>
      <c r="B22" s="90" t="s">
        <v>357</v>
      </c>
      <c r="C22" s="91">
        <v>1</v>
      </c>
      <c r="D22" s="91"/>
      <c r="E22" s="92"/>
      <c r="F22" s="93">
        <v>5</v>
      </c>
      <c r="G22" s="91">
        <f>7!N23+7!Q23</f>
        <v>0</v>
      </c>
      <c r="H22" s="91">
        <f>7!AB23</f>
        <v>0</v>
      </c>
      <c r="I22" s="92"/>
      <c r="J22" s="93">
        <f t="shared" si="0"/>
        <v>6</v>
      </c>
      <c r="K22" s="94">
        <f>7!E23</f>
        <v>10471</v>
      </c>
      <c r="L22" s="94">
        <f>7!I23+7!M23</f>
        <v>12245</v>
      </c>
      <c r="M22" s="91">
        <f>7!P23</f>
        <v>0</v>
      </c>
      <c r="N22" s="91">
        <f t="shared" si="1"/>
        <v>22716</v>
      </c>
      <c r="O22" s="91">
        <f>7!Z23+7!AC23</f>
        <v>0</v>
      </c>
      <c r="P22" s="91">
        <f>7!B23</f>
        <v>23049</v>
      </c>
      <c r="Q22" s="95">
        <f t="shared" si="2"/>
        <v>98.55525185474424</v>
      </c>
      <c r="R22" s="94">
        <f>7!Y23</f>
        <v>0</v>
      </c>
    </row>
    <row r="23" spans="1:18" ht="27.75" customHeight="1">
      <c r="A23" s="83" t="s">
        <v>1604</v>
      </c>
      <c r="B23" s="90" t="s">
        <v>358</v>
      </c>
      <c r="C23" s="91">
        <v>1</v>
      </c>
      <c r="D23" s="91">
        <v>1</v>
      </c>
      <c r="E23" s="92"/>
      <c r="F23" s="93">
        <v>0</v>
      </c>
      <c r="G23" s="91">
        <f>7!N24+7!Q24</f>
        <v>0</v>
      </c>
      <c r="H23" s="91">
        <f>7!Z24+7!AB24</f>
        <v>0</v>
      </c>
      <c r="I23" s="92"/>
      <c r="J23" s="93">
        <f t="shared" si="0"/>
        <v>2</v>
      </c>
      <c r="K23" s="94">
        <f>7!E24</f>
        <v>13273</v>
      </c>
      <c r="L23" s="94">
        <f>7!I24+7!M24</f>
        <v>0</v>
      </c>
      <c r="M23" s="91">
        <f>7!P24</f>
        <v>0</v>
      </c>
      <c r="N23" s="91">
        <f t="shared" si="1"/>
        <v>13273</v>
      </c>
      <c r="O23" s="91">
        <f>7!Z24+7!AC24</f>
        <v>0</v>
      </c>
      <c r="P23" s="91">
        <f>7!B24</f>
        <v>13300</v>
      </c>
      <c r="Q23" s="95">
        <f t="shared" si="2"/>
        <v>99.796992481203</v>
      </c>
      <c r="R23" s="94">
        <f>7!Y24</f>
        <v>0</v>
      </c>
    </row>
    <row r="24" spans="1:18" ht="27.75" customHeight="1">
      <c r="A24" s="83"/>
      <c r="B24" s="90" t="s">
        <v>359</v>
      </c>
      <c r="C24" s="91">
        <v>1</v>
      </c>
      <c r="D24" s="91"/>
      <c r="E24" s="92"/>
      <c r="F24" s="93">
        <v>0</v>
      </c>
      <c r="G24" s="91">
        <f>7!N25+7!Q25</f>
        <v>1</v>
      </c>
      <c r="H24" s="91">
        <f>7!Z25+7!AB25</f>
        <v>0</v>
      </c>
      <c r="I24" s="92"/>
      <c r="J24" s="93">
        <f t="shared" si="0"/>
        <v>2</v>
      </c>
      <c r="K24" s="94">
        <f>7!E25</f>
        <v>20365</v>
      </c>
      <c r="L24" s="94">
        <f>7!I25+7!M25</f>
        <v>0</v>
      </c>
      <c r="M24" s="91">
        <f>7!P25</f>
        <v>0</v>
      </c>
      <c r="N24" s="91">
        <f t="shared" si="1"/>
        <v>20365</v>
      </c>
      <c r="O24" s="91">
        <f>7!AA25+7!AC25</f>
        <v>0</v>
      </c>
      <c r="P24" s="91">
        <f>7!B25</f>
        <v>20468</v>
      </c>
      <c r="Q24" s="95">
        <f t="shared" si="2"/>
        <v>99.49677545436779</v>
      </c>
      <c r="R24" s="94">
        <f>7!Y25</f>
        <v>0</v>
      </c>
    </row>
    <row r="25" spans="1:18" ht="27.75" customHeight="1">
      <c r="A25" s="83"/>
      <c r="B25" s="90" t="s">
        <v>360</v>
      </c>
      <c r="C25" s="91">
        <v>1</v>
      </c>
      <c r="D25" s="91"/>
      <c r="E25" s="92"/>
      <c r="F25" s="93">
        <v>6</v>
      </c>
      <c r="G25" s="91">
        <f>7!N26+7!Q26</f>
        <v>0</v>
      </c>
      <c r="H25" s="91">
        <f>7!Z26+7!AB26</f>
        <v>3</v>
      </c>
      <c r="I25" s="92"/>
      <c r="J25" s="93">
        <f t="shared" si="0"/>
        <v>10</v>
      </c>
      <c r="K25" s="94">
        <f>7!E26</f>
        <v>5579</v>
      </c>
      <c r="L25" s="94">
        <f>7!I26+7!M26</f>
        <v>6648</v>
      </c>
      <c r="M25" s="91">
        <f>7!P26</f>
        <v>0</v>
      </c>
      <c r="N25" s="91">
        <f t="shared" si="1"/>
        <v>12227</v>
      </c>
      <c r="O25" s="91">
        <v>34</v>
      </c>
      <c r="P25" s="91">
        <f>7!B26</f>
        <v>12327</v>
      </c>
      <c r="Q25" s="95">
        <f t="shared" si="2"/>
        <v>99.18877261296342</v>
      </c>
      <c r="R25" s="94">
        <f>7!Y26</f>
        <v>0</v>
      </c>
    </row>
    <row r="26" spans="1:18" ht="27.75" customHeight="1">
      <c r="A26" s="80" t="s">
        <v>1606</v>
      </c>
      <c r="B26" s="90" t="s">
        <v>361</v>
      </c>
      <c r="C26" s="91">
        <v>1</v>
      </c>
      <c r="D26" s="91"/>
      <c r="E26" s="92"/>
      <c r="F26" s="93">
        <v>0</v>
      </c>
      <c r="G26" s="91">
        <f>7!N27+7!Q27</f>
        <v>0</v>
      </c>
      <c r="H26" s="91">
        <f>7!Z27+7!AB27</f>
        <v>0</v>
      </c>
      <c r="I26" s="92"/>
      <c r="J26" s="93">
        <f t="shared" si="0"/>
        <v>1</v>
      </c>
      <c r="K26" s="94">
        <f>7!E27</f>
        <v>31129</v>
      </c>
      <c r="L26" s="94">
        <f>7!I27+7!M27</f>
        <v>0</v>
      </c>
      <c r="M26" s="91">
        <f>7!P27</f>
        <v>0</v>
      </c>
      <c r="N26" s="91">
        <f t="shared" si="1"/>
        <v>31129</v>
      </c>
      <c r="O26" s="91">
        <f>7!AA27+7!AC27</f>
        <v>0</v>
      </c>
      <c r="P26" s="91">
        <f>7!B27</f>
        <v>31129</v>
      </c>
      <c r="Q26" s="95">
        <f t="shared" si="2"/>
        <v>100</v>
      </c>
      <c r="R26" s="94">
        <f>7!Y27</f>
        <v>0</v>
      </c>
    </row>
    <row r="27" spans="1:18" ht="27.75" customHeight="1">
      <c r="A27" s="83" t="s">
        <v>1105</v>
      </c>
      <c r="B27" s="90" t="s">
        <v>362</v>
      </c>
      <c r="C27" s="91">
        <v>2</v>
      </c>
      <c r="D27" s="91"/>
      <c r="E27" s="92"/>
      <c r="F27" s="93">
        <v>0</v>
      </c>
      <c r="G27" s="91">
        <f>7!N28+7!Q28</f>
        <v>0</v>
      </c>
      <c r="H27" s="91">
        <f>7!Z28+7!AB28</f>
        <v>0</v>
      </c>
      <c r="I27" s="92"/>
      <c r="J27" s="93">
        <f t="shared" si="0"/>
        <v>2</v>
      </c>
      <c r="K27" s="94">
        <f>7!E28</f>
        <v>50621</v>
      </c>
      <c r="L27" s="94">
        <f>7!I28+7!M28</f>
        <v>0</v>
      </c>
      <c r="M27" s="91">
        <f>7!P28</f>
        <v>0</v>
      </c>
      <c r="N27" s="91">
        <f t="shared" si="1"/>
        <v>50621</v>
      </c>
      <c r="O27" s="91">
        <f>7!AA28+7!AC28</f>
        <v>0</v>
      </c>
      <c r="P27" s="91">
        <f>7!B28</f>
        <v>50622</v>
      </c>
      <c r="Q27" s="95">
        <f t="shared" si="2"/>
        <v>99.99802457429577</v>
      </c>
      <c r="R27" s="94">
        <f>7!Y28</f>
        <v>0</v>
      </c>
    </row>
    <row r="28" spans="1:18" ht="27.75" customHeight="1">
      <c r="A28" s="83"/>
      <c r="B28" s="90" t="s">
        <v>363</v>
      </c>
      <c r="C28" s="91">
        <v>1</v>
      </c>
      <c r="D28" s="91"/>
      <c r="E28" s="96">
        <v>1</v>
      </c>
      <c r="F28" s="93">
        <v>13</v>
      </c>
      <c r="G28" s="91">
        <f>7!N29+7!Q29</f>
        <v>6</v>
      </c>
      <c r="H28" s="91">
        <f>7!Z29+7!AB29</f>
        <v>3</v>
      </c>
      <c r="I28" s="96">
        <v>2</v>
      </c>
      <c r="J28" s="93">
        <f t="shared" si="0"/>
        <v>23</v>
      </c>
      <c r="K28" s="94">
        <f>7!E29</f>
        <v>22720</v>
      </c>
      <c r="L28" s="94">
        <f>7!I29+7!M29</f>
        <v>17020</v>
      </c>
      <c r="M28" s="91">
        <f>7!P29</f>
        <v>221</v>
      </c>
      <c r="N28" s="91">
        <f t="shared" si="1"/>
        <v>39961</v>
      </c>
      <c r="O28" s="91">
        <v>29</v>
      </c>
      <c r="P28" s="91">
        <f>7!B29</f>
        <v>41059</v>
      </c>
      <c r="Q28" s="95">
        <f t="shared" si="2"/>
        <v>97.32579945931464</v>
      </c>
      <c r="R28" s="94">
        <f>7!Y29</f>
        <v>0</v>
      </c>
    </row>
    <row r="29" spans="1:18" ht="27.75" customHeight="1">
      <c r="A29" s="83"/>
      <c r="B29" s="90" t="s">
        <v>364</v>
      </c>
      <c r="C29" s="91">
        <v>1</v>
      </c>
      <c r="D29" s="91"/>
      <c r="E29" s="92"/>
      <c r="F29" s="93">
        <v>0</v>
      </c>
      <c r="G29" s="91">
        <f>7!N30+7!Q30</f>
        <v>3</v>
      </c>
      <c r="H29" s="91">
        <f>7!Z30+7!AB30</f>
        <v>1</v>
      </c>
      <c r="I29" s="92"/>
      <c r="J29" s="93">
        <f t="shared" si="0"/>
        <v>5</v>
      </c>
      <c r="K29" s="94">
        <f>7!E30</f>
        <v>80022</v>
      </c>
      <c r="L29" s="94">
        <f>7!I30+7!M30</f>
        <v>0</v>
      </c>
      <c r="M29" s="91">
        <f>7!P30</f>
        <v>30</v>
      </c>
      <c r="N29" s="91">
        <f t="shared" si="1"/>
        <v>80052</v>
      </c>
      <c r="O29" s="91">
        <f>7!AA30+7!AC30</f>
        <v>0</v>
      </c>
      <c r="P29" s="91">
        <f>7!B30</f>
        <v>80133</v>
      </c>
      <c r="Q29" s="95">
        <f t="shared" si="2"/>
        <v>99.89891804874397</v>
      </c>
      <c r="R29" s="94">
        <f>7!Y30</f>
        <v>0</v>
      </c>
    </row>
    <row r="30" spans="1:18" ht="27.75" customHeight="1">
      <c r="A30" s="83"/>
      <c r="B30" s="90" t="s">
        <v>365</v>
      </c>
      <c r="C30" s="91">
        <v>1</v>
      </c>
      <c r="D30" s="91"/>
      <c r="E30" s="92"/>
      <c r="F30" s="93">
        <v>0</v>
      </c>
      <c r="G30" s="91">
        <f>7!N31+7!Q31</f>
        <v>0</v>
      </c>
      <c r="H30" s="91">
        <f>7!Z31+7!AB31</f>
        <v>0</v>
      </c>
      <c r="I30" s="92"/>
      <c r="J30" s="93">
        <f t="shared" si="0"/>
        <v>1</v>
      </c>
      <c r="K30" s="94">
        <f>7!E31</f>
        <v>33247</v>
      </c>
      <c r="L30" s="94">
        <f>7!I31+7!M31</f>
        <v>0</v>
      </c>
      <c r="M30" s="91">
        <f>7!P31</f>
        <v>0</v>
      </c>
      <c r="N30" s="91">
        <f t="shared" si="1"/>
        <v>33247</v>
      </c>
      <c r="O30" s="91">
        <f>7!AA31+7!AC31</f>
        <v>0</v>
      </c>
      <c r="P30" s="91">
        <f>7!B31</f>
        <v>33379</v>
      </c>
      <c r="Q30" s="95">
        <f t="shared" si="2"/>
        <v>99.60454177776447</v>
      </c>
      <c r="R30" s="94">
        <f>7!Y31</f>
        <v>0</v>
      </c>
    </row>
    <row r="31" spans="1:18" ht="27.75" customHeight="1">
      <c r="A31" s="83"/>
      <c r="B31" s="90" t="s">
        <v>366</v>
      </c>
      <c r="C31" s="91">
        <v>2</v>
      </c>
      <c r="D31" s="91">
        <v>1</v>
      </c>
      <c r="E31" s="96">
        <v>1</v>
      </c>
      <c r="F31" s="93">
        <v>1</v>
      </c>
      <c r="G31" s="91">
        <f>7!N32+7!Q32</f>
        <v>1</v>
      </c>
      <c r="H31" s="91">
        <f>7!Z32+7!AB32</f>
        <v>6</v>
      </c>
      <c r="I31" s="96">
        <v>1</v>
      </c>
      <c r="J31" s="93">
        <f t="shared" si="0"/>
        <v>11</v>
      </c>
      <c r="K31" s="94">
        <f>7!E32</f>
        <v>16220</v>
      </c>
      <c r="L31" s="94">
        <f>7!I32+7!M32</f>
        <v>73</v>
      </c>
      <c r="M31" s="91">
        <f>7!P32</f>
        <v>0</v>
      </c>
      <c r="N31" s="91">
        <f t="shared" si="1"/>
        <v>16293</v>
      </c>
      <c r="O31" s="91">
        <f>7!AA32+7!AC32</f>
        <v>89</v>
      </c>
      <c r="P31" s="91">
        <f>7!B32</f>
        <v>16647</v>
      </c>
      <c r="Q31" s="95">
        <f t="shared" si="2"/>
        <v>97.87349071904848</v>
      </c>
      <c r="R31" s="94">
        <f>7!Y32</f>
        <v>0</v>
      </c>
    </row>
    <row r="32" spans="1:18" ht="27.75" customHeight="1">
      <c r="A32" s="86"/>
      <c r="B32" s="90" t="s">
        <v>367</v>
      </c>
      <c r="C32" s="91">
        <v>1</v>
      </c>
      <c r="D32" s="91"/>
      <c r="E32" s="96"/>
      <c r="F32" s="93">
        <v>6</v>
      </c>
      <c r="G32" s="91">
        <f>7!N33+7!Q33</f>
        <v>1</v>
      </c>
      <c r="H32" s="91">
        <f>7!Z33+7!AB33</f>
        <v>0</v>
      </c>
      <c r="I32" s="96"/>
      <c r="J32" s="93">
        <f t="shared" si="0"/>
        <v>8</v>
      </c>
      <c r="K32" s="94">
        <f>7!E33</f>
        <v>4832</v>
      </c>
      <c r="L32" s="94">
        <f>7!I33+7!M33</f>
        <v>14609</v>
      </c>
      <c r="M32" s="91">
        <f>7!P33</f>
        <v>0</v>
      </c>
      <c r="N32" s="91">
        <f t="shared" si="1"/>
        <v>19441</v>
      </c>
      <c r="O32" s="91">
        <f>7!AA33+7!AC33</f>
        <v>0</v>
      </c>
      <c r="P32" s="91">
        <f>7!B33</f>
        <v>19471</v>
      </c>
      <c r="Q32" s="95">
        <f t="shared" si="2"/>
        <v>99.8459247085409</v>
      </c>
      <c r="R32" s="94">
        <f>7!Y33</f>
        <v>0</v>
      </c>
    </row>
    <row r="33" spans="1:18" ht="27.75" customHeight="1">
      <c r="A33" s="83" t="s">
        <v>311</v>
      </c>
      <c r="B33" s="90" t="s">
        <v>368</v>
      </c>
      <c r="C33" s="91">
        <v>1</v>
      </c>
      <c r="D33" s="91"/>
      <c r="E33" s="92"/>
      <c r="F33" s="93">
        <v>15</v>
      </c>
      <c r="G33" s="91">
        <f>7!N34+7!Q34</f>
        <v>3</v>
      </c>
      <c r="H33" s="91">
        <f>7!Z34+7!AB34</f>
        <v>4</v>
      </c>
      <c r="I33" s="92"/>
      <c r="J33" s="93">
        <f t="shared" si="0"/>
        <v>23</v>
      </c>
      <c r="K33" s="94">
        <f>7!E34</f>
        <v>67334</v>
      </c>
      <c r="L33" s="94">
        <f>7!I34+7!M34</f>
        <v>18170</v>
      </c>
      <c r="M33" s="91">
        <f>7!P34</f>
        <v>64</v>
      </c>
      <c r="N33" s="91">
        <f t="shared" si="1"/>
        <v>85568</v>
      </c>
      <c r="O33" s="91">
        <f>7!AA34+7!AC34</f>
        <v>81</v>
      </c>
      <c r="P33" s="91">
        <f>7!B34</f>
        <v>85705</v>
      </c>
      <c r="Q33" s="95">
        <f t="shared" si="2"/>
        <v>99.84014934951287</v>
      </c>
      <c r="R33" s="94">
        <f>7!Y34</f>
        <v>0</v>
      </c>
    </row>
    <row r="34" spans="1:18" ht="27.75" customHeight="1">
      <c r="A34" s="83" t="s">
        <v>1218</v>
      </c>
      <c r="B34" s="90" t="s">
        <v>369</v>
      </c>
      <c r="C34" s="91">
        <v>1</v>
      </c>
      <c r="D34" s="91"/>
      <c r="E34" s="96">
        <v>1</v>
      </c>
      <c r="F34" s="93">
        <v>21</v>
      </c>
      <c r="G34" s="91">
        <f>7!N35+7!Q35</f>
        <v>1</v>
      </c>
      <c r="H34" s="91">
        <f>7!Z35+7!AB35</f>
        <v>1</v>
      </c>
      <c r="I34" s="96">
        <v>1</v>
      </c>
      <c r="J34" s="93">
        <f t="shared" si="0"/>
        <v>24</v>
      </c>
      <c r="K34" s="94">
        <f>7!E35</f>
        <v>7548</v>
      </c>
      <c r="L34" s="94">
        <f>7!I35+7!M35</f>
        <v>18775</v>
      </c>
      <c r="M34" s="91">
        <f>7!P35</f>
        <v>0</v>
      </c>
      <c r="N34" s="91">
        <f t="shared" si="1"/>
        <v>26323</v>
      </c>
      <c r="O34" s="91">
        <f>7!AA35+7!AC35</f>
        <v>0</v>
      </c>
      <c r="P34" s="91">
        <f>7!B35</f>
        <v>26420</v>
      </c>
      <c r="Q34" s="95">
        <f t="shared" si="2"/>
        <v>99.63285389856169</v>
      </c>
      <c r="R34" s="94">
        <f>7!Y35</f>
        <v>0</v>
      </c>
    </row>
    <row r="35" spans="1:18" ht="27.75" customHeight="1">
      <c r="A35" s="83" t="s">
        <v>1219</v>
      </c>
      <c r="B35" s="90" t="s">
        <v>370</v>
      </c>
      <c r="C35" s="91">
        <v>1</v>
      </c>
      <c r="D35" s="91"/>
      <c r="E35" s="92"/>
      <c r="F35" s="93">
        <v>3</v>
      </c>
      <c r="G35" s="91">
        <f>7!N36+7!Q36</f>
        <v>3</v>
      </c>
      <c r="H35" s="91">
        <f>7!Z36+7!AB36</f>
        <v>3</v>
      </c>
      <c r="I35" s="92"/>
      <c r="J35" s="93">
        <f t="shared" si="0"/>
        <v>10</v>
      </c>
      <c r="K35" s="94">
        <f>7!E36</f>
        <v>31900</v>
      </c>
      <c r="L35" s="94">
        <f>7!I36+7!M36</f>
        <v>588</v>
      </c>
      <c r="M35" s="91">
        <f>7!P36</f>
        <v>40</v>
      </c>
      <c r="N35" s="91">
        <f t="shared" si="1"/>
        <v>32528</v>
      </c>
      <c r="O35" s="91">
        <f>7!AA36+7!AC36</f>
        <v>103</v>
      </c>
      <c r="P35" s="91">
        <f>7!B36</f>
        <v>32927</v>
      </c>
      <c r="Q35" s="95">
        <f t="shared" si="2"/>
        <v>98.78822850548183</v>
      </c>
      <c r="R35" s="94">
        <f>7!Y36</f>
        <v>0</v>
      </c>
    </row>
    <row r="36" spans="1:18" ht="27.75" customHeight="1">
      <c r="A36" s="83" t="s">
        <v>1105</v>
      </c>
      <c r="B36" s="90" t="s">
        <v>371</v>
      </c>
      <c r="C36" s="91">
        <v>1</v>
      </c>
      <c r="D36" s="91"/>
      <c r="E36" s="92"/>
      <c r="F36" s="93">
        <v>17</v>
      </c>
      <c r="G36" s="91">
        <f>7!N37+7!Q37</f>
        <v>1</v>
      </c>
      <c r="H36" s="91">
        <f>7!Z37+7!AB37</f>
        <v>7</v>
      </c>
      <c r="I36" s="92"/>
      <c r="J36" s="93">
        <f t="shared" si="0"/>
        <v>26</v>
      </c>
      <c r="K36" s="94">
        <f>7!E37</f>
        <v>8412</v>
      </c>
      <c r="L36" s="94">
        <f>7!I37+7!M37</f>
        <v>11254</v>
      </c>
      <c r="M36" s="91">
        <f>7!P37</f>
        <v>0</v>
      </c>
      <c r="N36" s="91">
        <f t="shared" si="1"/>
        <v>19666</v>
      </c>
      <c r="O36" s="91">
        <f>7!AA37+7!AC37</f>
        <v>227</v>
      </c>
      <c r="P36" s="91">
        <f>7!B37</f>
        <v>19959</v>
      </c>
      <c r="Q36" s="95">
        <f t="shared" si="2"/>
        <v>98.53199058069042</v>
      </c>
      <c r="R36" s="94">
        <f>7!Y37</f>
        <v>0</v>
      </c>
    </row>
    <row r="37" spans="1:18" ht="27.75" customHeight="1">
      <c r="A37" s="83" t="s">
        <v>1139</v>
      </c>
      <c r="B37" s="90" t="s">
        <v>372</v>
      </c>
      <c r="C37" s="91">
        <v>1</v>
      </c>
      <c r="D37" s="91"/>
      <c r="E37" s="92"/>
      <c r="F37" s="93">
        <v>12</v>
      </c>
      <c r="G37" s="91">
        <f>7!N38+7!Q38</f>
        <v>0</v>
      </c>
      <c r="H37" s="91">
        <f>7!Z38+7!AB38</f>
        <v>4</v>
      </c>
      <c r="I37" s="92"/>
      <c r="J37" s="93">
        <f t="shared" si="0"/>
        <v>17</v>
      </c>
      <c r="K37" s="94">
        <f>7!E38</f>
        <v>7595</v>
      </c>
      <c r="L37" s="94">
        <f>7!I38+7!M38</f>
        <v>8397</v>
      </c>
      <c r="M37" s="91">
        <f>7!P38</f>
        <v>0</v>
      </c>
      <c r="N37" s="91">
        <f t="shared" si="1"/>
        <v>15992</v>
      </c>
      <c r="O37" s="91">
        <f>7!AA38+7!AC38</f>
        <v>96</v>
      </c>
      <c r="P37" s="91">
        <f>7!B38</f>
        <v>16152</v>
      </c>
      <c r="Q37" s="95">
        <f t="shared" si="2"/>
        <v>99.00941059930659</v>
      </c>
      <c r="R37" s="94">
        <f>7!Y38</f>
        <v>0</v>
      </c>
    </row>
    <row r="38" spans="1:18" ht="27.75" customHeight="1">
      <c r="A38" s="80" t="s">
        <v>312</v>
      </c>
      <c r="B38" s="90" t="s">
        <v>373</v>
      </c>
      <c r="C38" s="91">
        <v>1</v>
      </c>
      <c r="D38" s="91"/>
      <c r="E38" s="92"/>
      <c r="F38" s="93">
        <v>5</v>
      </c>
      <c r="G38" s="91">
        <f>7!N39+7!Q39</f>
        <v>2</v>
      </c>
      <c r="H38" s="91">
        <f>7!Z39+7!AB39</f>
        <v>3</v>
      </c>
      <c r="I38" s="92"/>
      <c r="J38" s="93">
        <f t="shared" si="0"/>
        <v>11</v>
      </c>
      <c r="K38" s="94">
        <f>7!E39</f>
        <v>33439</v>
      </c>
      <c r="L38" s="94">
        <f>7!I39+7!M39</f>
        <v>9706</v>
      </c>
      <c r="M38" s="91">
        <f>7!P39</f>
        <v>0</v>
      </c>
      <c r="N38" s="91">
        <f t="shared" si="1"/>
        <v>43145</v>
      </c>
      <c r="O38" s="91">
        <f>7!AA39+7!AC39</f>
        <v>0</v>
      </c>
      <c r="P38" s="91">
        <f>7!B39</f>
        <v>43181</v>
      </c>
      <c r="Q38" s="95">
        <f t="shared" si="2"/>
        <v>99.87494499895787</v>
      </c>
      <c r="R38" s="94">
        <f>7!Y39</f>
        <v>-18</v>
      </c>
    </row>
    <row r="39" spans="1:18" ht="27.75" customHeight="1">
      <c r="A39" s="83" t="s">
        <v>1152</v>
      </c>
      <c r="B39" s="90" t="s">
        <v>374</v>
      </c>
      <c r="C39" s="91">
        <v>2</v>
      </c>
      <c r="D39" s="91"/>
      <c r="E39" s="92"/>
      <c r="F39" s="93">
        <v>4</v>
      </c>
      <c r="G39" s="91">
        <f>7!N40+7!Q40</f>
        <v>1</v>
      </c>
      <c r="H39" s="91">
        <f>7!Z40+7!AB40</f>
        <v>3</v>
      </c>
      <c r="I39" s="92"/>
      <c r="J39" s="93">
        <f t="shared" si="0"/>
        <v>10</v>
      </c>
      <c r="K39" s="94">
        <f>7!E40</f>
        <v>57599</v>
      </c>
      <c r="L39" s="94">
        <f>7!I40+7!M40</f>
        <v>9464</v>
      </c>
      <c r="M39" s="91">
        <f>7!P40</f>
        <v>80</v>
      </c>
      <c r="N39" s="91">
        <f t="shared" si="1"/>
        <v>67143</v>
      </c>
      <c r="O39" s="91">
        <f>7!AA40+7!AC40</f>
        <v>43</v>
      </c>
      <c r="P39" s="91">
        <f>7!B40</f>
        <v>67610</v>
      </c>
      <c r="Q39" s="95">
        <f t="shared" si="2"/>
        <v>99.30927377606864</v>
      </c>
      <c r="R39" s="94">
        <f>7!Y40</f>
        <v>0</v>
      </c>
    </row>
    <row r="40" spans="1:18" ht="27.75" customHeight="1">
      <c r="A40" s="80" t="s">
        <v>313</v>
      </c>
      <c r="B40" s="90" t="s">
        <v>375</v>
      </c>
      <c r="C40" s="91">
        <v>1</v>
      </c>
      <c r="D40" s="91">
        <v>1</v>
      </c>
      <c r="E40" s="96">
        <v>1</v>
      </c>
      <c r="F40" s="93">
        <v>2</v>
      </c>
      <c r="G40" s="91">
        <f>7!N41+7!Q41</f>
        <v>2</v>
      </c>
      <c r="H40" s="91">
        <f>7!Z41+7!AB41</f>
        <v>2</v>
      </c>
      <c r="I40" s="96">
        <v>1</v>
      </c>
      <c r="J40" s="93">
        <f t="shared" si="0"/>
        <v>8</v>
      </c>
      <c r="K40" s="94">
        <f>7!E41</f>
        <v>46948</v>
      </c>
      <c r="L40" s="94">
        <f>7!I41+7!M41</f>
        <v>138</v>
      </c>
      <c r="M40" s="91">
        <f>7!P41</f>
        <v>0</v>
      </c>
      <c r="N40" s="91">
        <f t="shared" si="1"/>
        <v>47086</v>
      </c>
      <c r="O40" s="91">
        <v>57</v>
      </c>
      <c r="P40" s="91">
        <f>7!B41</f>
        <v>47233</v>
      </c>
      <c r="Q40" s="95">
        <f t="shared" si="2"/>
        <v>99.68877691444541</v>
      </c>
      <c r="R40" s="94">
        <f>7!Y41</f>
        <v>0</v>
      </c>
    </row>
    <row r="41" spans="1:18" ht="27.75" customHeight="1">
      <c r="A41" s="83"/>
      <c r="B41" s="90" t="s">
        <v>376</v>
      </c>
      <c r="C41" s="91">
        <v>1</v>
      </c>
      <c r="D41" s="91"/>
      <c r="E41" s="92"/>
      <c r="F41" s="93">
        <v>0</v>
      </c>
      <c r="G41" s="91">
        <f>7!N42+7!Q42</f>
        <v>2</v>
      </c>
      <c r="H41" s="91">
        <f>7!Z42+7!AB42</f>
        <v>1</v>
      </c>
      <c r="I41" s="92"/>
      <c r="J41" s="93">
        <f t="shared" si="0"/>
        <v>4</v>
      </c>
      <c r="K41" s="94">
        <f>7!E42</f>
        <v>49851</v>
      </c>
      <c r="L41" s="94">
        <f>7!I42+7!M42</f>
        <v>0</v>
      </c>
      <c r="M41" s="91">
        <f>7!P42</f>
        <v>0</v>
      </c>
      <c r="N41" s="91">
        <f t="shared" si="1"/>
        <v>49851</v>
      </c>
      <c r="O41" s="91">
        <f>7!AA42+7!AC42</f>
        <v>0</v>
      </c>
      <c r="P41" s="91">
        <f>7!B42</f>
        <v>49947</v>
      </c>
      <c r="Q41" s="95">
        <f t="shared" si="2"/>
        <v>99.80779626403988</v>
      </c>
      <c r="R41" s="94">
        <f>7!Y42</f>
        <v>0</v>
      </c>
    </row>
    <row r="42" spans="1:18" ht="27.75" customHeight="1">
      <c r="A42" s="86" t="s">
        <v>1217</v>
      </c>
      <c r="B42" s="90" t="s">
        <v>377</v>
      </c>
      <c r="C42" s="91">
        <v>1</v>
      </c>
      <c r="D42" s="91"/>
      <c r="E42" s="92"/>
      <c r="F42" s="93">
        <v>5</v>
      </c>
      <c r="G42" s="91">
        <f>7!N43+7!Q43</f>
        <v>2</v>
      </c>
      <c r="H42" s="91">
        <f>7!Z43+7!AB43</f>
        <v>0</v>
      </c>
      <c r="I42" s="92"/>
      <c r="J42" s="93">
        <f t="shared" si="0"/>
        <v>8</v>
      </c>
      <c r="K42" s="94">
        <f>7!E43</f>
        <v>40749</v>
      </c>
      <c r="L42" s="94">
        <f>7!I43+7!M43</f>
        <v>5075</v>
      </c>
      <c r="M42" s="91">
        <f>7!P43</f>
        <v>0</v>
      </c>
      <c r="N42" s="91">
        <f t="shared" si="1"/>
        <v>45824</v>
      </c>
      <c r="O42" s="91">
        <f>7!AA43+7!AC43</f>
        <v>0</v>
      </c>
      <c r="P42" s="91">
        <f>7!B43</f>
        <v>46594</v>
      </c>
      <c r="Q42" s="95">
        <f t="shared" si="2"/>
        <v>98.34742670730137</v>
      </c>
      <c r="R42" s="94">
        <f>7!Y43</f>
        <v>0</v>
      </c>
    </row>
    <row r="43" spans="1:18" ht="27.75" customHeight="1">
      <c r="A43" s="83"/>
      <c r="B43" s="90" t="s">
        <v>291</v>
      </c>
      <c r="C43" s="91">
        <v>2</v>
      </c>
      <c r="D43" s="91"/>
      <c r="E43" s="96">
        <v>9</v>
      </c>
      <c r="F43" s="93">
        <v>9</v>
      </c>
      <c r="G43" s="91">
        <f>7!N44+7!Q44</f>
        <v>45</v>
      </c>
      <c r="H43" s="91">
        <f>7!Z44+7!AB44</f>
        <v>23</v>
      </c>
      <c r="I43" s="96">
        <v>9</v>
      </c>
      <c r="J43" s="93">
        <f t="shared" si="0"/>
        <v>79</v>
      </c>
      <c r="K43" s="94">
        <f>7!E44</f>
        <v>1532764</v>
      </c>
      <c r="L43" s="94">
        <f>7!I44+7!M44</f>
        <v>1931</v>
      </c>
      <c r="M43" s="91">
        <f>7!P44</f>
        <v>1004</v>
      </c>
      <c r="N43" s="91">
        <f t="shared" si="1"/>
        <v>1535699</v>
      </c>
      <c r="O43" s="91">
        <f>7!AA44+7!AC44</f>
        <v>0</v>
      </c>
      <c r="P43" s="91">
        <f>7!B44</f>
        <v>1535886</v>
      </c>
      <c r="Q43" s="95">
        <f t="shared" si="2"/>
        <v>99.98782461719165</v>
      </c>
      <c r="R43" s="94">
        <f>7!Y44</f>
        <v>0</v>
      </c>
    </row>
    <row r="44" spans="1:18" ht="27.75" customHeight="1">
      <c r="A44" s="83" t="s">
        <v>1103</v>
      </c>
      <c r="B44" s="90" t="s">
        <v>1701</v>
      </c>
      <c r="C44" s="91">
        <v>1</v>
      </c>
      <c r="D44" s="91"/>
      <c r="E44" s="92"/>
      <c r="F44" s="93"/>
      <c r="G44" s="91">
        <f>7!N45+7!Q45</f>
        <v>17</v>
      </c>
      <c r="H44" s="91">
        <f>7!Z45+7!AB45</f>
        <v>8</v>
      </c>
      <c r="I44" s="92"/>
      <c r="J44" s="93">
        <f t="shared" si="0"/>
        <v>26</v>
      </c>
      <c r="K44" s="94">
        <f>7!E45</f>
        <v>533228</v>
      </c>
      <c r="L44" s="94">
        <f>7!I45+7!M45</f>
        <v>0</v>
      </c>
      <c r="M44" s="91">
        <f>7!P45</f>
        <v>173</v>
      </c>
      <c r="N44" s="91">
        <f t="shared" si="1"/>
        <v>533401</v>
      </c>
      <c r="O44" s="91">
        <f>7!AA45+7!AC45</f>
        <v>50</v>
      </c>
      <c r="P44" s="91">
        <f>7!B45</f>
        <v>535843</v>
      </c>
      <c r="Q44" s="95">
        <f t="shared" si="2"/>
        <v>99.5442694968489</v>
      </c>
      <c r="R44" s="94">
        <f>7!Y45</f>
        <v>0</v>
      </c>
    </row>
    <row r="45" spans="1:18" ht="27.75" customHeight="1">
      <c r="A45" s="83" t="s">
        <v>1104</v>
      </c>
      <c r="B45" s="90" t="s">
        <v>378</v>
      </c>
      <c r="C45" s="91">
        <v>1</v>
      </c>
      <c r="D45" s="91"/>
      <c r="E45" s="92"/>
      <c r="F45" s="93">
        <v>0</v>
      </c>
      <c r="G45" s="91">
        <f>7!N46+7!Q46</f>
        <v>3</v>
      </c>
      <c r="H45" s="91">
        <f>7!Z46+7!AB46</f>
        <v>0</v>
      </c>
      <c r="I45" s="92"/>
      <c r="J45" s="93">
        <f t="shared" si="0"/>
        <v>4</v>
      </c>
      <c r="K45" s="94">
        <f>7!E46</f>
        <v>461817</v>
      </c>
      <c r="L45" s="94">
        <f>7!I46+7!M46</f>
        <v>0</v>
      </c>
      <c r="M45" s="91">
        <f>7!P46</f>
        <v>0</v>
      </c>
      <c r="N45" s="91">
        <f t="shared" si="1"/>
        <v>461817</v>
      </c>
      <c r="O45" s="91">
        <f>7!AA46+7!AC46</f>
        <v>0</v>
      </c>
      <c r="P45" s="91">
        <f>7!B46</f>
        <v>461820</v>
      </c>
      <c r="Q45" s="95">
        <f t="shared" si="2"/>
        <v>99.99935039625828</v>
      </c>
      <c r="R45" s="94">
        <f>7!Y46</f>
        <v>0</v>
      </c>
    </row>
    <row r="46" spans="1:18" ht="27.75" customHeight="1" thickBot="1">
      <c r="A46" s="83" t="s">
        <v>1105</v>
      </c>
      <c r="B46" s="80" t="s">
        <v>1702</v>
      </c>
      <c r="C46" s="97">
        <v>1</v>
      </c>
      <c r="D46" s="97"/>
      <c r="E46" s="98"/>
      <c r="F46" s="99">
        <v>0</v>
      </c>
      <c r="G46" s="91">
        <f>7!N47+7!Q47</f>
        <v>16</v>
      </c>
      <c r="H46" s="91">
        <f>7!Z47+7!AB47</f>
        <v>2</v>
      </c>
      <c r="I46" s="98"/>
      <c r="J46" s="93">
        <f>C46+D46+F46+G46+H46</f>
        <v>19</v>
      </c>
      <c r="K46" s="100">
        <f>7!E47</f>
        <v>480690</v>
      </c>
      <c r="L46" s="100">
        <f>7!I47+7!M47</f>
        <v>0</v>
      </c>
      <c r="M46" s="97">
        <f>7!P47</f>
        <v>98</v>
      </c>
      <c r="N46" s="97">
        <f t="shared" si="1"/>
        <v>480788</v>
      </c>
      <c r="O46" s="97">
        <f>7!AA47+7!AC47</f>
        <v>0</v>
      </c>
      <c r="P46" s="97">
        <f>7!B47</f>
        <v>480920</v>
      </c>
      <c r="Q46" s="101">
        <f t="shared" si="2"/>
        <v>99.97255260750228</v>
      </c>
      <c r="R46" s="100">
        <f>7!Y47</f>
        <v>0</v>
      </c>
    </row>
    <row r="47" spans="1:18" ht="27.75" customHeight="1" thickTop="1">
      <c r="A47" s="102" t="s">
        <v>1703</v>
      </c>
      <c r="B47" s="102" t="s">
        <v>1674</v>
      </c>
      <c r="C47" s="103">
        <f>SUM(C6:C46)</f>
        <v>46</v>
      </c>
      <c r="D47" s="103">
        <v>5</v>
      </c>
      <c r="E47" s="104">
        <f aca="true" t="shared" si="3" ref="E47:M47">SUM(E6:E46)</f>
        <v>19</v>
      </c>
      <c r="F47" s="105">
        <f t="shared" si="3"/>
        <v>131</v>
      </c>
      <c r="G47" s="103">
        <f t="shared" si="3"/>
        <v>156</v>
      </c>
      <c r="H47" s="103">
        <f t="shared" si="3"/>
        <v>95</v>
      </c>
      <c r="I47" s="104">
        <f t="shared" si="3"/>
        <v>20</v>
      </c>
      <c r="J47" s="105">
        <f t="shared" si="3"/>
        <v>431</v>
      </c>
      <c r="K47" s="106">
        <f t="shared" si="3"/>
        <v>5435612</v>
      </c>
      <c r="L47" s="106">
        <f t="shared" si="3"/>
        <v>140900</v>
      </c>
      <c r="M47" s="106">
        <f t="shared" si="3"/>
        <v>2647</v>
      </c>
      <c r="N47" s="103">
        <f t="shared" si="1"/>
        <v>5579159</v>
      </c>
      <c r="O47" s="106">
        <f>SUM(O6:O46)</f>
        <v>955</v>
      </c>
      <c r="P47" s="106">
        <f>SUM(P6:P46)</f>
        <v>5590069</v>
      </c>
      <c r="Q47" s="107">
        <f t="shared" si="2"/>
        <v>99.804832462712</v>
      </c>
      <c r="R47" s="106"/>
    </row>
  </sheetData>
  <mergeCells count="13">
    <mergeCell ref="E4:F5"/>
    <mergeCell ref="K3:N3"/>
    <mergeCell ref="C3:J3"/>
    <mergeCell ref="G4:G5"/>
    <mergeCell ref="K4:K5"/>
    <mergeCell ref="L4:L5"/>
    <mergeCell ref="M4:M5"/>
    <mergeCell ref="H4:H5"/>
    <mergeCell ref="I4:J5"/>
    <mergeCell ref="A3:A5"/>
    <mergeCell ref="B3:B5"/>
    <mergeCell ref="C4:C5"/>
    <mergeCell ref="D4:D5"/>
  </mergeCells>
  <printOptions horizontalCentered="1"/>
  <pageMargins left="0.5905511811023623" right="0.5905511811023623" top="0.984251968503937" bottom="0.7874015748031497" header="0.4724409448818898" footer="0.3937007874015748"/>
  <pageSetup horizontalDpi="600" verticalDpi="600" orientation="portrait" paperSize="9" scale="54" r:id="rId1"/>
  <headerFooter alignWithMargins="0">
    <oddFooter>&amp;C&amp;14- 6 -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E50"/>
  <sheetViews>
    <sheetView showZeros="0" view="pageBreakPreview" zoomScale="75" zoomScaleNormal="75" zoomScaleSheetLayoutView="75" workbookViewId="0" topLeftCell="A1">
      <pane xSplit="1" ySplit="6" topLeftCell="B13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A1" sqref="A1:I1"/>
    </sheetView>
  </sheetViews>
  <sheetFormatPr defaultColWidth="9.00390625" defaultRowHeight="18" customHeight="1"/>
  <cols>
    <col min="1" max="1" width="11.00390625" style="116" bestFit="1" customWidth="1"/>
    <col min="2" max="2" width="10.125" style="115" customWidth="1"/>
    <col min="3" max="3" width="4.75390625" style="115" customWidth="1"/>
    <col min="4" max="4" width="10.625" style="115" customWidth="1"/>
    <col min="5" max="5" width="10.375" style="115" customWidth="1"/>
    <col min="6" max="6" width="3.875" style="134" customWidth="1"/>
    <col min="7" max="7" width="5.25390625" style="134" customWidth="1"/>
    <col min="8" max="8" width="9.625" style="115" customWidth="1"/>
    <col min="9" max="9" width="10.625" style="115" customWidth="1"/>
    <col min="10" max="10" width="5.75390625" style="134" bestFit="1" customWidth="1"/>
    <col min="11" max="11" width="3.625" style="134" customWidth="1"/>
    <col min="12" max="12" width="9.625" style="115" customWidth="1"/>
    <col min="13" max="13" width="10.625" style="115" customWidth="1"/>
    <col min="14" max="14" width="4.625" style="115" customWidth="1"/>
    <col min="15" max="16" width="10.625" style="115" customWidth="1"/>
    <col min="17" max="17" width="5.125" style="115" customWidth="1"/>
    <col min="18" max="19" width="10.625" style="115" customWidth="1"/>
    <col min="20" max="20" width="5.25390625" style="134" customWidth="1"/>
    <col min="21" max="21" width="5.25390625" style="135" customWidth="1"/>
    <col min="22" max="23" width="10.625" style="115" customWidth="1"/>
    <col min="24" max="24" width="10.125" style="115" bestFit="1" customWidth="1"/>
    <col min="25" max="25" width="7.50390625" style="265" customWidth="1"/>
    <col min="26" max="26" width="5.125" style="115" bestFit="1" customWidth="1"/>
    <col min="27" max="27" width="7.625" style="115" customWidth="1"/>
    <col min="28" max="28" width="5.125" style="115" bestFit="1" customWidth="1"/>
    <col min="29" max="29" width="5.50390625" style="115" bestFit="1" customWidth="1"/>
    <col min="30" max="16384" width="9.00390625" style="115" customWidth="1"/>
  </cols>
  <sheetData>
    <row r="1" spans="1:25" s="110" customFormat="1" ht="18.75">
      <c r="A1" s="617" t="s">
        <v>379</v>
      </c>
      <c r="B1" s="618"/>
      <c r="C1" s="618"/>
      <c r="D1" s="618"/>
      <c r="E1" s="618"/>
      <c r="F1" s="618"/>
      <c r="G1" s="618"/>
      <c r="H1" s="618"/>
      <c r="I1" s="618"/>
      <c r="J1" s="109"/>
      <c r="K1" s="109"/>
      <c r="T1" s="109"/>
      <c r="U1" s="111"/>
      <c r="Y1" s="255"/>
    </row>
    <row r="2" spans="1:29" ht="18.75" customHeight="1">
      <c r="A2" s="609" t="s">
        <v>380</v>
      </c>
      <c r="B2" s="612" t="s">
        <v>381</v>
      </c>
      <c r="C2" s="613" t="s">
        <v>1360</v>
      </c>
      <c r="D2" s="613"/>
      <c r="E2" s="614"/>
      <c r="F2" s="619" t="s">
        <v>382</v>
      </c>
      <c r="G2" s="620"/>
      <c r="H2" s="620"/>
      <c r="I2" s="620"/>
      <c r="J2" s="620"/>
      <c r="K2" s="620"/>
      <c r="L2" s="620"/>
      <c r="M2" s="621"/>
      <c r="N2" s="619" t="s">
        <v>383</v>
      </c>
      <c r="O2" s="620"/>
      <c r="P2" s="620"/>
      <c r="Q2" s="620"/>
      <c r="R2" s="620"/>
      <c r="S2" s="621"/>
      <c r="T2" s="627" t="s">
        <v>384</v>
      </c>
      <c r="U2" s="613"/>
      <c r="V2" s="613"/>
      <c r="W2" s="614"/>
      <c r="X2" s="609" t="s">
        <v>1439</v>
      </c>
      <c r="Y2" s="612" t="s">
        <v>385</v>
      </c>
      <c r="Z2" s="619" t="s">
        <v>386</v>
      </c>
      <c r="AA2" s="620"/>
      <c r="AB2" s="620"/>
      <c r="AC2" s="621"/>
    </row>
    <row r="3" spans="1:29" ht="18.75" customHeight="1">
      <c r="A3" s="610"/>
      <c r="B3" s="610" t="s">
        <v>387</v>
      </c>
      <c r="C3" s="615"/>
      <c r="D3" s="615"/>
      <c r="E3" s="616"/>
      <c r="F3" s="114"/>
      <c r="G3" s="16"/>
      <c r="H3" s="16" t="s">
        <v>388</v>
      </c>
      <c r="I3" s="17"/>
      <c r="J3" s="112"/>
      <c r="K3" s="113"/>
      <c r="L3" s="16" t="s">
        <v>389</v>
      </c>
      <c r="M3" s="17"/>
      <c r="N3" s="619" t="s">
        <v>390</v>
      </c>
      <c r="O3" s="620"/>
      <c r="P3" s="621"/>
      <c r="Q3" s="619" t="s">
        <v>391</v>
      </c>
      <c r="R3" s="620"/>
      <c r="S3" s="621"/>
      <c r="T3" s="628"/>
      <c r="U3" s="629"/>
      <c r="V3" s="629"/>
      <c r="W3" s="630"/>
      <c r="X3" s="610"/>
      <c r="Y3" s="610"/>
      <c r="Z3" s="619" t="s">
        <v>392</v>
      </c>
      <c r="AA3" s="621"/>
      <c r="AB3" s="619" t="s">
        <v>1545</v>
      </c>
      <c r="AC3" s="621"/>
    </row>
    <row r="4" spans="1:29" ht="18.75" customHeight="1">
      <c r="A4" s="610"/>
      <c r="B4" s="610" t="s">
        <v>1211</v>
      </c>
      <c r="C4" s="583" t="s">
        <v>1336</v>
      </c>
      <c r="D4" s="612" t="s">
        <v>394</v>
      </c>
      <c r="E4" s="612" t="s">
        <v>395</v>
      </c>
      <c r="F4" s="560" t="s">
        <v>393</v>
      </c>
      <c r="G4" s="561"/>
      <c r="H4" s="612" t="s">
        <v>394</v>
      </c>
      <c r="I4" s="612" t="s">
        <v>396</v>
      </c>
      <c r="J4" s="560" t="s">
        <v>393</v>
      </c>
      <c r="K4" s="561"/>
      <c r="L4" s="612" t="s">
        <v>394</v>
      </c>
      <c r="M4" s="612" t="s">
        <v>506</v>
      </c>
      <c r="N4" s="609" t="s">
        <v>393</v>
      </c>
      <c r="O4" s="612" t="s">
        <v>507</v>
      </c>
      <c r="P4" s="612" t="s">
        <v>508</v>
      </c>
      <c r="Q4" s="609" t="s">
        <v>393</v>
      </c>
      <c r="R4" s="612" t="s">
        <v>507</v>
      </c>
      <c r="S4" s="612" t="s">
        <v>509</v>
      </c>
      <c r="T4" s="631" t="s">
        <v>1212</v>
      </c>
      <c r="U4" s="624" t="s">
        <v>393</v>
      </c>
      <c r="V4" s="612" t="s">
        <v>394</v>
      </c>
      <c r="W4" s="612" t="s">
        <v>510</v>
      </c>
      <c r="X4" s="610"/>
      <c r="Y4" s="610"/>
      <c r="Z4" s="609" t="s">
        <v>393</v>
      </c>
      <c r="AA4" s="612" t="s">
        <v>511</v>
      </c>
      <c r="AB4" s="609" t="s">
        <v>393</v>
      </c>
      <c r="AC4" s="612" t="s">
        <v>511</v>
      </c>
    </row>
    <row r="5" spans="1:29" ht="18.75" customHeight="1">
      <c r="A5" s="610"/>
      <c r="B5" s="610"/>
      <c r="C5" s="580"/>
      <c r="D5" s="610"/>
      <c r="E5" s="610"/>
      <c r="F5" s="605"/>
      <c r="G5" s="606"/>
      <c r="H5" s="610"/>
      <c r="I5" s="610"/>
      <c r="J5" s="605"/>
      <c r="K5" s="606"/>
      <c r="L5" s="610"/>
      <c r="M5" s="610"/>
      <c r="N5" s="610"/>
      <c r="O5" s="610"/>
      <c r="P5" s="610"/>
      <c r="Q5" s="610"/>
      <c r="R5" s="610"/>
      <c r="S5" s="610"/>
      <c r="T5" s="632"/>
      <c r="U5" s="625"/>
      <c r="V5" s="610"/>
      <c r="W5" s="610"/>
      <c r="X5" s="610"/>
      <c r="Y5" s="610"/>
      <c r="Z5" s="610"/>
      <c r="AA5" s="610"/>
      <c r="AB5" s="610"/>
      <c r="AC5" s="610"/>
    </row>
    <row r="6" spans="1:29" s="116" customFormat="1" ht="18.75" customHeight="1">
      <c r="A6" s="611"/>
      <c r="B6" s="611" t="s">
        <v>1563</v>
      </c>
      <c r="C6" s="584"/>
      <c r="D6" s="611"/>
      <c r="E6" s="611"/>
      <c r="F6" s="607"/>
      <c r="G6" s="608"/>
      <c r="H6" s="611"/>
      <c r="I6" s="611"/>
      <c r="J6" s="607"/>
      <c r="K6" s="608"/>
      <c r="L6" s="611"/>
      <c r="M6" s="611"/>
      <c r="N6" s="611"/>
      <c r="O6" s="611"/>
      <c r="P6" s="611"/>
      <c r="Q6" s="611"/>
      <c r="R6" s="611"/>
      <c r="S6" s="611"/>
      <c r="T6" s="633"/>
      <c r="U6" s="626"/>
      <c r="V6" s="611"/>
      <c r="W6" s="611"/>
      <c r="X6" s="611"/>
      <c r="Y6" s="611"/>
      <c r="Z6" s="611"/>
      <c r="AA6" s="611"/>
      <c r="AB6" s="611"/>
      <c r="AC6" s="611"/>
    </row>
    <row r="7" spans="1:31" ht="18.75" customHeight="1">
      <c r="A7" s="117" t="s">
        <v>341</v>
      </c>
      <c r="B7" s="256">
        <v>93155</v>
      </c>
      <c r="C7" s="118">
        <v>1</v>
      </c>
      <c r="D7" s="119">
        <v>94100</v>
      </c>
      <c r="E7" s="257">
        <v>93155</v>
      </c>
      <c r="F7" s="120"/>
      <c r="G7" s="121">
        <v>0</v>
      </c>
      <c r="H7" s="119">
        <v>0</v>
      </c>
      <c r="I7" s="119">
        <v>0</v>
      </c>
      <c r="J7" s="120">
        <v>0</v>
      </c>
      <c r="K7" s="121">
        <v>0</v>
      </c>
      <c r="L7" s="119">
        <v>0</v>
      </c>
      <c r="M7" s="119">
        <v>0</v>
      </c>
      <c r="N7" s="119">
        <v>0</v>
      </c>
      <c r="O7" s="119">
        <v>0</v>
      </c>
      <c r="P7" s="119">
        <v>0</v>
      </c>
      <c r="Q7" s="119">
        <v>1</v>
      </c>
      <c r="R7" s="119">
        <v>12000</v>
      </c>
      <c r="S7" s="119">
        <v>11000</v>
      </c>
      <c r="T7" s="120"/>
      <c r="U7" s="122">
        <f>C7+G7+K7+N7+Q7</f>
        <v>2</v>
      </c>
      <c r="V7" s="123">
        <f aca="true" t="shared" si="0" ref="V7:W11">D7+H7+L7+O7</f>
        <v>94100</v>
      </c>
      <c r="W7" s="123">
        <f t="shared" si="0"/>
        <v>93155</v>
      </c>
      <c r="X7" s="301">
        <f aca="true" t="shared" si="1" ref="X7:X48">(W7+Y7)/B7*100</f>
        <v>100</v>
      </c>
      <c r="Y7" s="258"/>
      <c r="Z7" s="259">
        <v>0</v>
      </c>
      <c r="AA7" s="259">
        <v>0</v>
      </c>
      <c r="AB7" s="259">
        <v>0</v>
      </c>
      <c r="AC7" s="260">
        <v>0</v>
      </c>
      <c r="AD7" s="124"/>
      <c r="AE7" s="125"/>
    </row>
    <row r="8" spans="1:31" ht="18.75" customHeight="1">
      <c r="A8" s="117" t="s">
        <v>342</v>
      </c>
      <c r="B8" s="256">
        <v>195808</v>
      </c>
      <c r="C8" s="118">
        <v>1</v>
      </c>
      <c r="D8" s="119">
        <v>204000</v>
      </c>
      <c r="E8" s="257">
        <v>195808</v>
      </c>
      <c r="F8" s="120"/>
      <c r="G8" s="121">
        <v>0</v>
      </c>
      <c r="H8" s="119">
        <v>0</v>
      </c>
      <c r="I8" s="119">
        <v>0</v>
      </c>
      <c r="J8" s="120">
        <v>0</v>
      </c>
      <c r="K8" s="121">
        <v>0</v>
      </c>
      <c r="L8" s="119">
        <v>0</v>
      </c>
      <c r="M8" s="119">
        <v>0</v>
      </c>
      <c r="N8" s="119">
        <v>0</v>
      </c>
      <c r="O8" s="119">
        <v>0</v>
      </c>
      <c r="P8" s="119">
        <v>0</v>
      </c>
      <c r="Q8" s="119">
        <v>1</v>
      </c>
      <c r="R8" s="119">
        <v>0</v>
      </c>
      <c r="S8" s="119">
        <v>0</v>
      </c>
      <c r="T8" s="120"/>
      <c r="U8" s="122">
        <f aca="true" t="shared" si="2" ref="U8:U47">C8+G8+K8+N8+Q8</f>
        <v>2</v>
      </c>
      <c r="V8" s="123">
        <f t="shared" si="0"/>
        <v>204000</v>
      </c>
      <c r="W8" s="123">
        <f t="shared" si="0"/>
        <v>195808</v>
      </c>
      <c r="X8" s="301">
        <f t="shared" si="1"/>
        <v>100</v>
      </c>
      <c r="Y8" s="258"/>
      <c r="Z8" s="261">
        <v>0</v>
      </c>
      <c r="AA8" s="261">
        <v>0</v>
      </c>
      <c r="AB8" s="261">
        <v>0</v>
      </c>
      <c r="AC8" s="261">
        <v>0</v>
      </c>
      <c r="AD8" s="124"/>
      <c r="AE8" s="125"/>
    </row>
    <row r="9" spans="1:31" ht="18.75" customHeight="1">
      <c r="A9" s="117" t="s">
        <v>343</v>
      </c>
      <c r="B9" s="256">
        <v>225017</v>
      </c>
      <c r="C9" s="118">
        <v>1</v>
      </c>
      <c r="D9" s="119">
        <v>245000</v>
      </c>
      <c r="E9" s="257">
        <v>225102</v>
      </c>
      <c r="F9" s="120"/>
      <c r="G9" s="121">
        <v>0</v>
      </c>
      <c r="H9" s="119">
        <v>0</v>
      </c>
      <c r="I9" s="119">
        <v>0</v>
      </c>
      <c r="J9" s="120">
        <v>0</v>
      </c>
      <c r="K9" s="121">
        <v>0</v>
      </c>
      <c r="L9" s="119">
        <v>0</v>
      </c>
      <c r="M9" s="119">
        <v>0</v>
      </c>
      <c r="N9" s="119">
        <v>5</v>
      </c>
      <c r="O9" s="119">
        <v>0</v>
      </c>
      <c r="P9" s="119">
        <v>0</v>
      </c>
      <c r="Q9" s="119">
        <v>1</v>
      </c>
      <c r="R9" s="119">
        <v>3375</v>
      </c>
      <c r="S9" s="119">
        <v>540</v>
      </c>
      <c r="T9" s="120"/>
      <c r="U9" s="122">
        <f t="shared" si="2"/>
        <v>7</v>
      </c>
      <c r="V9" s="123">
        <f t="shared" si="0"/>
        <v>245000</v>
      </c>
      <c r="W9" s="123">
        <f t="shared" si="0"/>
        <v>225102</v>
      </c>
      <c r="X9" s="301">
        <f t="shared" si="1"/>
        <v>99.85601087917802</v>
      </c>
      <c r="Y9" s="258">
        <v>-409</v>
      </c>
      <c r="Z9" s="261"/>
      <c r="AA9" s="261">
        <v>0</v>
      </c>
      <c r="AB9" s="261"/>
      <c r="AC9" s="261">
        <v>0</v>
      </c>
      <c r="AD9" s="124"/>
      <c r="AE9" s="125"/>
    </row>
    <row r="10" spans="1:31" ht="18.75" customHeight="1">
      <c r="A10" s="117" t="s">
        <v>344</v>
      </c>
      <c r="B10" s="256">
        <v>157994</v>
      </c>
      <c r="C10" s="118">
        <v>1</v>
      </c>
      <c r="D10" s="119">
        <v>185000</v>
      </c>
      <c r="E10" s="257">
        <v>157534</v>
      </c>
      <c r="F10" s="120"/>
      <c r="G10" s="121">
        <v>0</v>
      </c>
      <c r="H10" s="119">
        <v>0</v>
      </c>
      <c r="I10" s="119">
        <v>0</v>
      </c>
      <c r="J10" s="120">
        <v>0</v>
      </c>
      <c r="K10" s="121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  <c r="S10" s="119">
        <v>0</v>
      </c>
      <c r="T10" s="120"/>
      <c r="U10" s="122">
        <f t="shared" si="2"/>
        <v>1</v>
      </c>
      <c r="V10" s="123">
        <f>D10+H10+L10+O10</f>
        <v>185000</v>
      </c>
      <c r="W10" s="123">
        <f t="shared" si="0"/>
        <v>157534</v>
      </c>
      <c r="X10" s="301">
        <f>(W10+Y10)/B10*100</f>
        <v>99.96772029317569</v>
      </c>
      <c r="Y10" s="258">
        <v>409</v>
      </c>
      <c r="Z10" s="261">
        <v>0</v>
      </c>
      <c r="AA10" s="261">
        <v>0</v>
      </c>
      <c r="AB10" s="261">
        <v>4</v>
      </c>
      <c r="AC10" s="261">
        <v>0</v>
      </c>
      <c r="AD10" s="124"/>
      <c r="AE10" s="125"/>
    </row>
    <row r="11" spans="1:31" ht="18.75" customHeight="1">
      <c r="A11" s="117" t="s">
        <v>345</v>
      </c>
      <c r="B11" s="256">
        <v>114058</v>
      </c>
      <c r="C11" s="118">
        <v>1</v>
      </c>
      <c r="D11" s="119">
        <v>151805</v>
      </c>
      <c r="E11" s="257">
        <v>112096</v>
      </c>
      <c r="F11" s="120"/>
      <c r="G11" s="121">
        <v>0</v>
      </c>
      <c r="H11" s="119">
        <v>0</v>
      </c>
      <c r="I11" s="119">
        <v>0</v>
      </c>
      <c r="J11" s="120">
        <v>0</v>
      </c>
      <c r="K11" s="121">
        <v>0</v>
      </c>
      <c r="L11" s="119">
        <v>0</v>
      </c>
      <c r="M11" s="119">
        <v>0</v>
      </c>
      <c r="N11" s="119">
        <v>4</v>
      </c>
      <c r="O11" s="119">
        <v>1196</v>
      </c>
      <c r="P11" s="119">
        <v>357</v>
      </c>
      <c r="Q11" s="119">
        <v>0</v>
      </c>
      <c r="R11" s="119">
        <v>0</v>
      </c>
      <c r="S11" s="119">
        <v>0</v>
      </c>
      <c r="T11" s="120"/>
      <c r="U11" s="122">
        <f t="shared" si="2"/>
        <v>5</v>
      </c>
      <c r="V11" s="123">
        <f t="shared" si="0"/>
        <v>153001</v>
      </c>
      <c r="W11" s="123">
        <f t="shared" si="0"/>
        <v>112453</v>
      </c>
      <c r="X11" s="301">
        <f t="shared" si="1"/>
        <v>98.59282119623349</v>
      </c>
      <c r="Y11" s="258"/>
      <c r="Z11" s="261">
        <v>0</v>
      </c>
      <c r="AA11" s="261">
        <v>0</v>
      </c>
      <c r="AB11" s="261">
        <v>6</v>
      </c>
      <c r="AC11" s="261">
        <v>125</v>
      </c>
      <c r="AD11" s="124"/>
      <c r="AE11" s="125"/>
    </row>
    <row r="12" spans="1:31" ht="18.75" customHeight="1">
      <c r="A12" s="117" t="s">
        <v>346</v>
      </c>
      <c r="B12" s="256">
        <v>31866</v>
      </c>
      <c r="C12" s="118">
        <v>1</v>
      </c>
      <c r="D12" s="119">
        <v>39500</v>
      </c>
      <c r="E12" s="257">
        <v>31862</v>
      </c>
      <c r="F12" s="120"/>
      <c r="G12" s="121">
        <v>0</v>
      </c>
      <c r="H12" s="119">
        <v>0</v>
      </c>
      <c r="I12" s="119">
        <v>0</v>
      </c>
      <c r="J12" s="120">
        <v>0</v>
      </c>
      <c r="K12" s="121">
        <v>0</v>
      </c>
      <c r="L12" s="119"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  <c r="S12" s="119">
        <v>0</v>
      </c>
      <c r="T12" s="120"/>
      <c r="U12" s="122">
        <f t="shared" si="2"/>
        <v>1</v>
      </c>
      <c r="V12" s="123">
        <f aca="true" t="shared" si="3" ref="V12:V46">D12+H12+L12+O12</f>
        <v>39500</v>
      </c>
      <c r="W12" s="123">
        <f aca="true" t="shared" si="4" ref="W12:W46">E12+I12+M12+P12</f>
        <v>31862</v>
      </c>
      <c r="X12" s="301">
        <f t="shared" si="1"/>
        <v>99.98744743613884</v>
      </c>
      <c r="Y12" s="258"/>
      <c r="Z12" s="261">
        <v>0</v>
      </c>
      <c r="AA12" s="261">
        <v>0</v>
      </c>
      <c r="AB12" s="261">
        <v>0</v>
      </c>
      <c r="AC12" s="261">
        <v>0</v>
      </c>
      <c r="AD12" s="124"/>
      <c r="AE12" s="125"/>
    </row>
    <row r="13" spans="1:31" ht="18.75" customHeight="1">
      <c r="A13" s="117" t="s">
        <v>347</v>
      </c>
      <c r="B13" s="256">
        <v>292550</v>
      </c>
      <c r="C13" s="118">
        <v>1</v>
      </c>
      <c r="D13" s="119">
        <v>300000</v>
      </c>
      <c r="E13" s="257">
        <v>292534</v>
      </c>
      <c r="F13" s="120"/>
      <c r="G13" s="121">
        <v>0</v>
      </c>
      <c r="H13" s="119">
        <v>0</v>
      </c>
      <c r="I13" s="119">
        <v>0</v>
      </c>
      <c r="J13" s="120">
        <v>0</v>
      </c>
      <c r="K13" s="121">
        <v>0</v>
      </c>
      <c r="L13" s="119">
        <v>0</v>
      </c>
      <c r="M13" s="119">
        <v>0</v>
      </c>
      <c r="N13" s="119">
        <v>1</v>
      </c>
      <c r="O13" s="119"/>
      <c r="P13" s="119"/>
      <c r="Q13" s="119">
        <v>10</v>
      </c>
      <c r="R13" s="119">
        <v>17008</v>
      </c>
      <c r="S13" s="119">
        <v>9035</v>
      </c>
      <c r="T13" s="120"/>
      <c r="U13" s="122">
        <f t="shared" si="2"/>
        <v>12</v>
      </c>
      <c r="V13" s="123">
        <f t="shared" si="3"/>
        <v>300000</v>
      </c>
      <c r="W13" s="123">
        <f t="shared" si="4"/>
        <v>292534</v>
      </c>
      <c r="X13" s="301">
        <f t="shared" si="1"/>
        <v>99.99453084942745</v>
      </c>
      <c r="Y13" s="258"/>
      <c r="Z13" s="261">
        <v>0</v>
      </c>
      <c r="AA13" s="261">
        <v>0</v>
      </c>
      <c r="AB13" s="261">
        <v>0</v>
      </c>
      <c r="AC13" s="261">
        <v>0</v>
      </c>
      <c r="AD13" s="124"/>
      <c r="AE13" s="125"/>
    </row>
    <row r="14" spans="1:31" ht="18.75" customHeight="1">
      <c r="A14" s="117" t="s">
        <v>348</v>
      </c>
      <c r="B14" s="256">
        <v>268642</v>
      </c>
      <c r="C14" s="118">
        <v>1</v>
      </c>
      <c r="D14" s="119">
        <v>260000</v>
      </c>
      <c r="E14" s="257">
        <v>258626</v>
      </c>
      <c r="F14" s="120">
        <v>3</v>
      </c>
      <c r="G14" s="121">
        <v>3</v>
      </c>
      <c r="H14" s="119">
        <v>0</v>
      </c>
      <c r="I14" s="119">
        <v>2651</v>
      </c>
      <c r="J14" s="120">
        <v>3</v>
      </c>
      <c r="K14" s="121">
        <v>3</v>
      </c>
      <c r="L14" s="119"/>
      <c r="M14" s="119">
        <v>2107</v>
      </c>
      <c r="N14" s="119">
        <v>2</v>
      </c>
      <c r="O14" s="119">
        <v>3498</v>
      </c>
      <c r="P14" s="119">
        <v>530</v>
      </c>
      <c r="Q14" s="119">
        <v>4</v>
      </c>
      <c r="R14" s="119">
        <v>2755</v>
      </c>
      <c r="S14" s="119">
        <v>700</v>
      </c>
      <c r="T14" s="120">
        <f>F14+J14</f>
        <v>6</v>
      </c>
      <c r="U14" s="122">
        <f t="shared" si="2"/>
        <v>13</v>
      </c>
      <c r="V14" s="123">
        <f t="shared" si="3"/>
        <v>263498</v>
      </c>
      <c r="W14" s="123">
        <f t="shared" si="4"/>
        <v>263914</v>
      </c>
      <c r="X14" s="301">
        <f t="shared" si="1"/>
        <v>100</v>
      </c>
      <c r="Y14" s="258">
        <v>4728</v>
      </c>
      <c r="Z14" s="261">
        <v>0</v>
      </c>
      <c r="AA14" s="261">
        <v>0</v>
      </c>
      <c r="AB14" s="261">
        <v>1</v>
      </c>
      <c r="AC14" s="261">
        <v>0</v>
      </c>
      <c r="AD14" s="124"/>
      <c r="AE14" s="125"/>
    </row>
    <row r="15" spans="1:31" ht="18.75" customHeight="1">
      <c r="A15" s="117" t="s">
        <v>349</v>
      </c>
      <c r="B15" s="256">
        <v>93887</v>
      </c>
      <c r="C15" s="118">
        <v>1</v>
      </c>
      <c r="D15" s="119">
        <v>120000</v>
      </c>
      <c r="E15" s="257">
        <v>98615</v>
      </c>
      <c r="F15" s="120"/>
      <c r="G15" s="121">
        <v>0</v>
      </c>
      <c r="H15" s="119">
        <v>0</v>
      </c>
      <c r="I15" s="119">
        <v>0</v>
      </c>
      <c r="J15" s="120">
        <v>0</v>
      </c>
      <c r="K15" s="121">
        <v>0</v>
      </c>
      <c r="L15" s="119">
        <v>0</v>
      </c>
      <c r="M15" s="119">
        <v>0</v>
      </c>
      <c r="N15" s="119">
        <v>2</v>
      </c>
      <c r="O15" s="119">
        <v>2800</v>
      </c>
      <c r="P15" s="119">
        <v>0</v>
      </c>
      <c r="Q15" s="119">
        <v>1</v>
      </c>
      <c r="R15" s="119">
        <v>4500</v>
      </c>
      <c r="S15" s="119">
        <v>0</v>
      </c>
      <c r="T15" s="120"/>
      <c r="U15" s="122">
        <f t="shared" si="2"/>
        <v>4</v>
      </c>
      <c r="V15" s="123">
        <f t="shared" si="3"/>
        <v>122800</v>
      </c>
      <c r="W15" s="123">
        <f t="shared" si="4"/>
        <v>98615</v>
      </c>
      <c r="X15" s="301">
        <f t="shared" si="1"/>
        <v>100</v>
      </c>
      <c r="Y15" s="258">
        <v>-4728</v>
      </c>
      <c r="Z15" s="261">
        <v>0</v>
      </c>
      <c r="AA15" s="261">
        <v>0</v>
      </c>
      <c r="AB15" s="261">
        <v>0</v>
      </c>
      <c r="AC15" s="261">
        <v>0</v>
      </c>
      <c r="AD15" s="124"/>
      <c r="AE15" s="125"/>
    </row>
    <row r="16" spans="1:31" ht="18.75" customHeight="1">
      <c r="A16" s="117" t="s">
        <v>350</v>
      </c>
      <c r="B16" s="256">
        <v>31115</v>
      </c>
      <c r="C16" s="118">
        <v>1</v>
      </c>
      <c r="D16" s="119">
        <v>36200</v>
      </c>
      <c r="E16" s="257">
        <v>31115</v>
      </c>
      <c r="F16" s="120"/>
      <c r="G16" s="121">
        <v>0</v>
      </c>
      <c r="H16" s="119">
        <v>0</v>
      </c>
      <c r="I16" s="119">
        <v>0</v>
      </c>
      <c r="J16" s="120">
        <v>0</v>
      </c>
      <c r="K16" s="121">
        <v>0</v>
      </c>
      <c r="L16" s="119">
        <v>0</v>
      </c>
      <c r="M16" s="119">
        <v>0</v>
      </c>
      <c r="N16" s="119">
        <v>2</v>
      </c>
      <c r="O16" s="119">
        <v>1250</v>
      </c>
      <c r="P16" s="119">
        <v>0</v>
      </c>
      <c r="Q16" s="119">
        <v>0</v>
      </c>
      <c r="R16" s="119">
        <v>0</v>
      </c>
      <c r="S16" s="119">
        <v>0</v>
      </c>
      <c r="T16" s="120"/>
      <c r="U16" s="122">
        <f t="shared" si="2"/>
        <v>3</v>
      </c>
      <c r="V16" s="123">
        <f t="shared" si="3"/>
        <v>37450</v>
      </c>
      <c r="W16" s="123">
        <f t="shared" si="4"/>
        <v>31115</v>
      </c>
      <c r="X16" s="301">
        <f t="shared" si="1"/>
        <v>100</v>
      </c>
      <c r="Y16" s="258"/>
      <c r="Z16" s="261">
        <v>0</v>
      </c>
      <c r="AA16" s="261">
        <v>0</v>
      </c>
      <c r="AB16" s="261">
        <v>0</v>
      </c>
      <c r="AC16" s="261">
        <v>0</v>
      </c>
      <c r="AD16" s="124"/>
      <c r="AE16" s="125"/>
    </row>
    <row r="17" spans="1:31" ht="18.75" customHeight="1">
      <c r="A17" s="117" t="s">
        <v>351</v>
      </c>
      <c r="B17" s="256">
        <v>33429</v>
      </c>
      <c r="C17" s="118">
        <v>1</v>
      </c>
      <c r="D17" s="119">
        <v>39300</v>
      </c>
      <c r="E17" s="257">
        <v>33429</v>
      </c>
      <c r="F17" s="120"/>
      <c r="G17" s="121">
        <v>0</v>
      </c>
      <c r="H17" s="119">
        <v>0</v>
      </c>
      <c r="I17" s="119">
        <v>0</v>
      </c>
      <c r="J17" s="120">
        <v>0</v>
      </c>
      <c r="K17" s="121">
        <v>0</v>
      </c>
      <c r="L17" s="119">
        <v>0</v>
      </c>
      <c r="M17" s="119">
        <v>0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  <c r="S17" s="119">
        <v>0</v>
      </c>
      <c r="T17" s="120"/>
      <c r="U17" s="122">
        <f t="shared" si="2"/>
        <v>1</v>
      </c>
      <c r="V17" s="123">
        <f t="shared" si="3"/>
        <v>39300</v>
      </c>
      <c r="W17" s="123">
        <f t="shared" si="4"/>
        <v>33429</v>
      </c>
      <c r="X17" s="301">
        <f t="shared" si="1"/>
        <v>100</v>
      </c>
      <c r="Y17" s="258"/>
      <c r="Z17" s="261">
        <v>0</v>
      </c>
      <c r="AA17" s="261">
        <v>0</v>
      </c>
      <c r="AB17" s="261">
        <v>0</v>
      </c>
      <c r="AC17" s="261">
        <v>0</v>
      </c>
      <c r="AD17" s="124"/>
      <c r="AE17" s="125"/>
    </row>
    <row r="18" spans="1:31" ht="18.75" customHeight="1">
      <c r="A18" s="117" t="s">
        <v>352</v>
      </c>
      <c r="B18" s="256">
        <v>42386</v>
      </c>
      <c r="C18" s="118">
        <v>2</v>
      </c>
      <c r="D18" s="119">
        <v>43100</v>
      </c>
      <c r="E18" s="257">
        <v>40252</v>
      </c>
      <c r="F18" s="120"/>
      <c r="G18" s="121">
        <v>1</v>
      </c>
      <c r="H18" s="119">
        <v>2700</v>
      </c>
      <c r="I18" s="119">
        <v>2049</v>
      </c>
      <c r="J18" s="120">
        <v>0</v>
      </c>
      <c r="K18" s="121">
        <v>0</v>
      </c>
      <c r="L18" s="119">
        <v>0</v>
      </c>
      <c r="M18" s="119"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v>0</v>
      </c>
      <c r="S18" s="119">
        <v>0</v>
      </c>
      <c r="T18" s="120"/>
      <c r="U18" s="122">
        <f t="shared" si="2"/>
        <v>3</v>
      </c>
      <c r="V18" s="123">
        <f t="shared" si="3"/>
        <v>45800</v>
      </c>
      <c r="W18" s="123">
        <f t="shared" si="4"/>
        <v>42301</v>
      </c>
      <c r="X18" s="301">
        <f t="shared" si="1"/>
        <v>99.799462086538</v>
      </c>
      <c r="Y18" s="258"/>
      <c r="Z18" s="261">
        <v>0</v>
      </c>
      <c r="AA18" s="261">
        <v>0</v>
      </c>
      <c r="AB18" s="261">
        <v>0</v>
      </c>
      <c r="AC18" s="261">
        <v>0</v>
      </c>
      <c r="AD18" s="124"/>
      <c r="AE18" s="125"/>
    </row>
    <row r="19" spans="1:31" ht="18.75" customHeight="1">
      <c r="A19" s="117" t="s">
        <v>353</v>
      </c>
      <c r="B19" s="256">
        <v>82026</v>
      </c>
      <c r="C19" s="118">
        <v>1</v>
      </c>
      <c r="D19" s="119">
        <v>103700</v>
      </c>
      <c r="E19" s="257">
        <v>81837</v>
      </c>
      <c r="F19" s="120"/>
      <c r="G19" s="121">
        <v>0</v>
      </c>
      <c r="H19" s="119">
        <v>0</v>
      </c>
      <c r="I19" s="119">
        <v>0</v>
      </c>
      <c r="J19" s="120">
        <v>0</v>
      </c>
      <c r="K19" s="121">
        <v>0</v>
      </c>
      <c r="L19" s="119">
        <v>0</v>
      </c>
      <c r="M19" s="119">
        <v>0</v>
      </c>
      <c r="N19" s="119">
        <v>0</v>
      </c>
      <c r="O19" s="119">
        <v>0</v>
      </c>
      <c r="P19" s="119">
        <v>0</v>
      </c>
      <c r="Q19" s="119">
        <v>6</v>
      </c>
      <c r="R19" s="119">
        <v>2060</v>
      </c>
      <c r="S19" s="119">
        <v>1254</v>
      </c>
      <c r="T19" s="120"/>
      <c r="U19" s="122">
        <f t="shared" si="2"/>
        <v>7</v>
      </c>
      <c r="V19" s="123">
        <f t="shared" si="3"/>
        <v>103700</v>
      </c>
      <c r="W19" s="123">
        <f t="shared" si="4"/>
        <v>81837</v>
      </c>
      <c r="X19" s="301">
        <f t="shared" si="1"/>
        <v>99.88662131519274</v>
      </c>
      <c r="Y19" s="258">
        <v>96</v>
      </c>
      <c r="Z19" s="261">
        <v>0</v>
      </c>
      <c r="AA19" s="261">
        <v>0</v>
      </c>
      <c r="AB19" s="261">
        <v>5</v>
      </c>
      <c r="AC19" s="261">
        <v>0</v>
      </c>
      <c r="AD19" s="124"/>
      <c r="AE19" s="125"/>
    </row>
    <row r="20" spans="1:31" ht="18.75" customHeight="1">
      <c r="A20" s="117" t="s">
        <v>354</v>
      </c>
      <c r="B20" s="256">
        <v>49665</v>
      </c>
      <c r="C20" s="118">
        <v>1</v>
      </c>
      <c r="D20" s="473">
        <v>50800</v>
      </c>
      <c r="E20" s="257">
        <v>49825</v>
      </c>
      <c r="F20" s="120"/>
      <c r="G20" s="121">
        <v>0</v>
      </c>
      <c r="H20" s="119">
        <v>0</v>
      </c>
      <c r="I20" s="119">
        <v>0</v>
      </c>
      <c r="J20" s="120">
        <v>0</v>
      </c>
      <c r="K20" s="121">
        <v>0</v>
      </c>
      <c r="L20" s="119">
        <v>0</v>
      </c>
      <c r="M20" s="119">
        <v>0</v>
      </c>
      <c r="N20" s="119">
        <v>0</v>
      </c>
      <c r="O20" s="119">
        <v>0</v>
      </c>
      <c r="P20" s="119">
        <v>0</v>
      </c>
      <c r="Q20" s="119">
        <v>0</v>
      </c>
      <c r="R20" s="119">
        <v>0</v>
      </c>
      <c r="S20" s="119">
        <v>0</v>
      </c>
      <c r="T20" s="120"/>
      <c r="U20" s="122">
        <f t="shared" si="2"/>
        <v>1</v>
      </c>
      <c r="V20" s="123">
        <f>D20+H20+L20+O20</f>
        <v>50800</v>
      </c>
      <c r="W20" s="123">
        <f t="shared" si="4"/>
        <v>49825</v>
      </c>
      <c r="X20" s="301">
        <f t="shared" si="1"/>
        <v>100</v>
      </c>
      <c r="Y20" s="258">
        <v>-160</v>
      </c>
      <c r="Z20" s="261">
        <v>0</v>
      </c>
      <c r="AA20" s="261">
        <v>0</v>
      </c>
      <c r="AB20" s="261">
        <v>1</v>
      </c>
      <c r="AC20" s="261">
        <v>0</v>
      </c>
      <c r="AD20" s="124"/>
      <c r="AE20" s="125"/>
    </row>
    <row r="21" spans="1:31" ht="18.75" customHeight="1">
      <c r="A21" s="117" t="s">
        <v>355</v>
      </c>
      <c r="B21" s="256">
        <v>47023</v>
      </c>
      <c r="C21" s="118">
        <v>1</v>
      </c>
      <c r="D21" s="119">
        <v>59900</v>
      </c>
      <c r="E21" s="257">
        <v>46099</v>
      </c>
      <c r="F21" s="120"/>
      <c r="G21" s="121">
        <v>0</v>
      </c>
      <c r="H21" s="119">
        <v>0</v>
      </c>
      <c r="I21" s="119">
        <v>0</v>
      </c>
      <c r="J21" s="120">
        <v>0</v>
      </c>
      <c r="K21" s="121">
        <v>0</v>
      </c>
      <c r="L21" s="119">
        <v>0</v>
      </c>
      <c r="M21" s="119">
        <v>0</v>
      </c>
      <c r="N21" s="119">
        <v>0</v>
      </c>
      <c r="O21" s="119">
        <v>0</v>
      </c>
      <c r="P21" s="119">
        <v>0</v>
      </c>
      <c r="Q21" s="119">
        <v>1</v>
      </c>
      <c r="R21" s="119">
        <v>0</v>
      </c>
      <c r="S21" s="119">
        <v>0</v>
      </c>
      <c r="T21" s="120"/>
      <c r="U21" s="122">
        <f t="shared" si="2"/>
        <v>2</v>
      </c>
      <c r="V21" s="123">
        <f>D21+H21+L21+O21</f>
        <v>59900</v>
      </c>
      <c r="W21" s="123">
        <f t="shared" si="4"/>
        <v>46099</v>
      </c>
      <c r="X21" s="301">
        <f t="shared" si="1"/>
        <v>98.17110775577909</v>
      </c>
      <c r="Y21" s="258">
        <v>64</v>
      </c>
      <c r="Z21" s="261">
        <v>0</v>
      </c>
      <c r="AA21" s="261">
        <v>0</v>
      </c>
      <c r="AB21" s="261">
        <v>1</v>
      </c>
      <c r="AC21" s="261">
        <v>0</v>
      </c>
      <c r="AD21" s="124"/>
      <c r="AE21" s="125"/>
    </row>
    <row r="22" spans="1:31" ht="18.75" customHeight="1">
      <c r="A22" s="117" t="s">
        <v>356</v>
      </c>
      <c r="B22" s="256">
        <v>39667</v>
      </c>
      <c r="C22" s="118">
        <v>1</v>
      </c>
      <c r="D22" s="119">
        <v>39000</v>
      </c>
      <c r="E22" s="257">
        <v>39370</v>
      </c>
      <c r="F22" s="120"/>
      <c r="G22" s="121">
        <v>0</v>
      </c>
      <c r="H22" s="119">
        <v>0</v>
      </c>
      <c r="I22" s="119">
        <v>0</v>
      </c>
      <c r="J22" s="120">
        <v>0</v>
      </c>
      <c r="K22" s="121">
        <v>0</v>
      </c>
      <c r="L22" s="119">
        <v>0</v>
      </c>
      <c r="M22" s="119">
        <v>0</v>
      </c>
      <c r="N22" s="119">
        <v>2</v>
      </c>
      <c r="O22" s="119">
        <v>13050</v>
      </c>
      <c r="P22" s="119">
        <v>50</v>
      </c>
      <c r="Q22" s="119">
        <v>3</v>
      </c>
      <c r="R22" s="119">
        <v>0</v>
      </c>
      <c r="S22" s="119">
        <v>280</v>
      </c>
      <c r="T22" s="120"/>
      <c r="U22" s="122">
        <f t="shared" si="2"/>
        <v>6</v>
      </c>
      <c r="V22" s="123">
        <f>D22+H22+L22+O22</f>
        <v>52050</v>
      </c>
      <c r="W22" s="123">
        <f t="shared" si="4"/>
        <v>39420</v>
      </c>
      <c r="X22" s="301">
        <f t="shared" si="1"/>
        <v>99.42269392694179</v>
      </c>
      <c r="Y22" s="258">
        <v>18</v>
      </c>
      <c r="Z22" s="262"/>
      <c r="AA22" s="262"/>
      <c r="AB22" s="261">
        <v>3</v>
      </c>
      <c r="AC22" s="261">
        <v>21</v>
      </c>
      <c r="AD22" s="124"/>
      <c r="AE22" s="125"/>
    </row>
    <row r="23" spans="1:31" ht="18.75" customHeight="1">
      <c r="A23" s="117" t="s">
        <v>357</v>
      </c>
      <c r="B23" s="256">
        <v>23049</v>
      </c>
      <c r="C23" s="118">
        <v>1</v>
      </c>
      <c r="D23" s="119">
        <v>12000</v>
      </c>
      <c r="E23" s="257">
        <v>10471</v>
      </c>
      <c r="F23" s="120"/>
      <c r="G23" s="121">
        <v>5</v>
      </c>
      <c r="H23" s="119">
        <v>14060</v>
      </c>
      <c r="I23" s="119">
        <v>12245</v>
      </c>
      <c r="J23" s="120">
        <v>0</v>
      </c>
      <c r="K23" s="121">
        <v>0</v>
      </c>
      <c r="L23" s="119">
        <v>0</v>
      </c>
      <c r="M23" s="119">
        <v>0</v>
      </c>
      <c r="N23" s="119">
        <v>0</v>
      </c>
      <c r="O23" s="119">
        <v>0</v>
      </c>
      <c r="P23" s="119">
        <v>0</v>
      </c>
      <c r="Q23" s="119">
        <v>0</v>
      </c>
      <c r="R23" s="119">
        <v>0</v>
      </c>
      <c r="S23" s="119">
        <v>0</v>
      </c>
      <c r="T23" s="120"/>
      <c r="U23" s="122">
        <f t="shared" si="2"/>
        <v>6</v>
      </c>
      <c r="V23" s="123">
        <f t="shared" si="3"/>
        <v>26060</v>
      </c>
      <c r="W23" s="123">
        <f t="shared" si="4"/>
        <v>22716</v>
      </c>
      <c r="X23" s="301">
        <f t="shared" si="1"/>
        <v>98.55525185474424</v>
      </c>
      <c r="Y23" s="258"/>
      <c r="Z23" s="262"/>
      <c r="AA23" s="262"/>
      <c r="AB23" s="261"/>
      <c r="AC23" s="261">
        <v>0</v>
      </c>
      <c r="AD23" s="124"/>
      <c r="AE23" s="125"/>
    </row>
    <row r="24" spans="1:31" ht="18.75" customHeight="1">
      <c r="A24" s="117" t="s">
        <v>358</v>
      </c>
      <c r="B24" s="256">
        <v>13300</v>
      </c>
      <c r="C24" s="118">
        <v>1</v>
      </c>
      <c r="D24" s="119">
        <v>15000</v>
      </c>
      <c r="E24" s="257">
        <v>13273</v>
      </c>
      <c r="F24" s="120"/>
      <c r="G24" s="121">
        <v>0</v>
      </c>
      <c r="H24" s="119">
        <v>0</v>
      </c>
      <c r="I24" s="119">
        <v>0</v>
      </c>
      <c r="J24" s="120">
        <v>0</v>
      </c>
      <c r="K24" s="121">
        <v>0</v>
      </c>
      <c r="L24" s="119">
        <v>0</v>
      </c>
      <c r="M24" s="119">
        <v>0</v>
      </c>
      <c r="N24" s="119">
        <v>0</v>
      </c>
      <c r="O24" s="119">
        <v>0</v>
      </c>
      <c r="P24" s="119">
        <v>0</v>
      </c>
      <c r="Q24" s="119">
        <v>0</v>
      </c>
      <c r="R24" s="119">
        <v>0</v>
      </c>
      <c r="S24" s="119">
        <v>0</v>
      </c>
      <c r="T24" s="120"/>
      <c r="U24" s="122">
        <f t="shared" si="2"/>
        <v>1</v>
      </c>
      <c r="V24" s="123">
        <f t="shared" si="3"/>
        <v>15000</v>
      </c>
      <c r="W24" s="123">
        <f t="shared" si="4"/>
        <v>13273</v>
      </c>
      <c r="X24" s="301">
        <f t="shared" si="1"/>
        <v>99.796992481203</v>
      </c>
      <c r="Y24" s="258"/>
      <c r="Z24" s="261">
        <v>0</v>
      </c>
      <c r="AA24" s="261">
        <v>0</v>
      </c>
      <c r="AB24" s="261">
        <v>0</v>
      </c>
      <c r="AC24" s="261">
        <v>0</v>
      </c>
      <c r="AD24" s="124"/>
      <c r="AE24" s="125"/>
    </row>
    <row r="25" spans="1:31" ht="18.75" customHeight="1">
      <c r="A25" s="117" t="s">
        <v>359</v>
      </c>
      <c r="B25" s="256">
        <v>20468</v>
      </c>
      <c r="C25" s="118">
        <v>1</v>
      </c>
      <c r="D25" s="119">
        <v>22000</v>
      </c>
      <c r="E25" s="257">
        <v>20365</v>
      </c>
      <c r="F25" s="120"/>
      <c r="G25" s="121">
        <v>0</v>
      </c>
      <c r="H25" s="119">
        <v>0</v>
      </c>
      <c r="I25" s="119">
        <v>0</v>
      </c>
      <c r="J25" s="120">
        <v>0</v>
      </c>
      <c r="K25" s="121">
        <v>0</v>
      </c>
      <c r="L25" s="119">
        <v>0</v>
      </c>
      <c r="M25" s="119">
        <v>0</v>
      </c>
      <c r="N25" s="119">
        <v>0</v>
      </c>
      <c r="O25" s="119">
        <v>0</v>
      </c>
      <c r="P25" s="119">
        <v>0</v>
      </c>
      <c r="Q25" s="119">
        <v>1</v>
      </c>
      <c r="R25" s="119">
        <v>1405</v>
      </c>
      <c r="S25" s="119">
        <v>400</v>
      </c>
      <c r="T25" s="120"/>
      <c r="U25" s="122">
        <f t="shared" si="2"/>
        <v>2</v>
      </c>
      <c r="V25" s="123">
        <f t="shared" si="3"/>
        <v>22000</v>
      </c>
      <c r="W25" s="123">
        <f t="shared" si="4"/>
        <v>20365</v>
      </c>
      <c r="X25" s="301">
        <f t="shared" si="1"/>
        <v>99.49677545436779</v>
      </c>
      <c r="Y25" s="258"/>
      <c r="Z25" s="261">
        <v>0</v>
      </c>
      <c r="AA25" s="261">
        <v>0</v>
      </c>
      <c r="AB25" s="261">
        <v>0</v>
      </c>
      <c r="AC25" s="261">
        <v>0</v>
      </c>
      <c r="AD25" s="124"/>
      <c r="AE25" s="125"/>
    </row>
    <row r="26" spans="1:31" ht="18.75" customHeight="1">
      <c r="A26" s="117" t="s">
        <v>360</v>
      </c>
      <c r="B26" s="256">
        <v>12327</v>
      </c>
      <c r="C26" s="118">
        <v>1</v>
      </c>
      <c r="D26" s="119">
        <v>6440</v>
      </c>
      <c r="E26" s="257">
        <v>5579</v>
      </c>
      <c r="F26" s="120"/>
      <c r="G26" s="121">
        <v>6</v>
      </c>
      <c r="H26" s="119">
        <v>8184</v>
      </c>
      <c r="I26" s="119">
        <v>6648</v>
      </c>
      <c r="J26" s="120">
        <v>0</v>
      </c>
      <c r="K26" s="121">
        <v>0</v>
      </c>
      <c r="L26" s="119">
        <v>0</v>
      </c>
      <c r="M26" s="119">
        <v>0</v>
      </c>
      <c r="N26" s="119">
        <v>0</v>
      </c>
      <c r="O26" s="119">
        <v>0</v>
      </c>
      <c r="P26" s="119">
        <v>0</v>
      </c>
      <c r="Q26" s="119">
        <v>0</v>
      </c>
      <c r="R26" s="119">
        <v>0</v>
      </c>
      <c r="S26" s="119">
        <v>0</v>
      </c>
      <c r="T26" s="120"/>
      <c r="U26" s="122">
        <f t="shared" si="2"/>
        <v>7</v>
      </c>
      <c r="V26" s="123">
        <f t="shared" si="3"/>
        <v>14624</v>
      </c>
      <c r="W26" s="123">
        <f t="shared" si="4"/>
        <v>12227</v>
      </c>
      <c r="X26" s="301">
        <f t="shared" si="1"/>
        <v>99.18877261296342</v>
      </c>
      <c r="Y26" s="258"/>
      <c r="Z26" s="261">
        <v>2</v>
      </c>
      <c r="AA26" s="261">
        <v>34</v>
      </c>
      <c r="AB26" s="261">
        <v>1</v>
      </c>
      <c r="AC26" s="261">
        <v>0</v>
      </c>
      <c r="AD26" s="124"/>
      <c r="AE26" s="125"/>
    </row>
    <row r="27" spans="1:31" ht="18.75" customHeight="1">
      <c r="A27" s="117" t="s">
        <v>361</v>
      </c>
      <c r="B27" s="256">
        <v>31129</v>
      </c>
      <c r="C27" s="118">
        <v>1</v>
      </c>
      <c r="D27" s="119">
        <v>33000</v>
      </c>
      <c r="E27" s="257">
        <v>31129</v>
      </c>
      <c r="F27" s="120"/>
      <c r="G27" s="121">
        <v>0</v>
      </c>
      <c r="H27" s="119">
        <v>0</v>
      </c>
      <c r="I27" s="119">
        <v>0</v>
      </c>
      <c r="J27" s="120">
        <v>0</v>
      </c>
      <c r="K27" s="121">
        <v>0</v>
      </c>
      <c r="L27" s="119">
        <v>0</v>
      </c>
      <c r="M27" s="119">
        <v>0</v>
      </c>
      <c r="N27" s="119">
        <v>0</v>
      </c>
      <c r="O27" s="119">
        <v>0</v>
      </c>
      <c r="P27" s="119">
        <v>0</v>
      </c>
      <c r="Q27" s="119">
        <v>0</v>
      </c>
      <c r="R27" s="119">
        <v>0</v>
      </c>
      <c r="S27" s="119">
        <v>0</v>
      </c>
      <c r="T27" s="120"/>
      <c r="U27" s="122">
        <f t="shared" si="2"/>
        <v>1</v>
      </c>
      <c r="V27" s="123">
        <f t="shared" si="3"/>
        <v>33000</v>
      </c>
      <c r="W27" s="123">
        <f t="shared" si="4"/>
        <v>31129</v>
      </c>
      <c r="X27" s="301">
        <f t="shared" si="1"/>
        <v>100</v>
      </c>
      <c r="Y27" s="258"/>
      <c r="Z27" s="261">
        <v>0</v>
      </c>
      <c r="AA27" s="261">
        <v>0</v>
      </c>
      <c r="AB27" s="261">
        <v>0</v>
      </c>
      <c r="AC27" s="261">
        <v>0</v>
      </c>
      <c r="AD27" s="124"/>
      <c r="AE27" s="125"/>
    </row>
    <row r="28" spans="1:31" ht="18.75" customHeight="1">
      <c r="A28" s="117" t="s">
        <v>362</v>
      </c>
      <c r="B28" s="256">
        <v>50622</v>
      </c>
      <c r="C28" s="118">
        <v>2</v>
      </c>
      <c r="D28" s="119">
        <v>70400</v>
      </c>
      <c r="E28" s="257">
        <v>50621</v>
      </c>
      <c r="F28" s="120"/>
      <c r="G28" s="121">
        <v>0</v>
      </c>
      <c r="H28" s="119">
        <v>0</v>
      </c>
      <c r="I28" s="119">
        <v>0</v>
      </c>
      <c r="J28" s="120">
        <v>0</v>
      </c>
      <c r="K28" s="121">
        <v>0</v>
      </c>
      <c r="L28" s="119">
        <v>0</v>
      </c>
      <c r="M28" s="119">
        <v>0</v>
      </c>
      <c r="N28" s="119">
        <v>0</v>
      </c>
      <c r="O28" s="119">
        <v>0</v>
      </c>
      <c r="P28" s="119">
        <v>0</v>
      </c>
      <c r="Q28" s="119">
        <v>0</v>
      </c>
      <c r="R28" s="119">
        <v>0</v>
      </c>
      <c r="S28" s="119">
        <v>0</v>
      </c>
      <c r="T28" s="120"/>
      <c r="U28" s="122">
        <f t="shared" si="2"/>
        <v>2</v>
      </c>
      <c r="V28" s="123">
        <f t="shared" si="3"/>
        <v>70400</v>
      </c>
      <c r="W28" s="123">
        <f t="shared" si="4"/>
        <v>50621</v>
      </c>
      <c r="X28" s="301">
        <f t="shared" si="1"/>
        <v>99.99802457429577</v>
      </c>
      <c r="Y28" s="258"/>
      <c r="Z28" s="261">
        <v>0</v>
      </c>
      <c r="AA28" s="261">
        <v>0</v>
      </c>
      <c r="AB28" s="261">
        <v>0</v>
      </c>
      <c r="AC28" s="261">
        <v>0</v>
      </c>
      <c r="AD28" s="124"/>
      <c r="AE28" s="125"/>
    </row>
    <row r="29" spans="1:31" ht="18.75" customHeight="1">
      <c r="A29" s="117" t="s">
        <v>363</v>
      </c>
      <c r="B29" s="256">
        <v>41059</v>
      </c>
      <c r="C29" s="118">
        <v>1</v>
      </c>
      <c r="D29" s="119">
        <v>25500</v>
      </c>
      <c r="E29" s="257">
        <v>22720</v>
      </c>
      <c r="F29" s="120">
        <v>1</v>
      </c>
      <c r="G29" s="121">
        <v>13</v>
      </c>
      <c r="H29" s="119">
        <v>21674</v>
      </c>
      <c r="I29" s="119">
        <v>17020</v>
      </c>
      <c r="J29" s="120">
        <v>0</v>
      </c>
      <c r="K29" s="121">
        <v>0</v>
      </c>
      <c r="L29" s="119">
        <v>0</v>
      </c>
      <c r="M29" s="119">
        <v>0</v>
      </c>
      <c r="N29" s="119">
        <v>6</v>
      </c>
      <c r="O29" s="119">
        <v>696</v>
      </c>
      <c r="P29" s="119">
        <v>221</v>
      </c>
      <c r="Q29" s="119">
        <v>0</v>
      </c>
      <c r="R29" s="119">
        <v>0</v>
      </c>
      <c r="S29" s="119">
        <v>0</v>
      </c>
      <c r="T29" s="120">
        <f>F29+J29</f>
        <v>1</v>
      </c>
      <c r="U29" s="122">
        <f t="shared" si="2"/>
        <v>20</v>
      </c>
      <c r="V29" s="123">
        <f t="shared" si="3"/>
        <v>47870</v>
      </c>
      <c r="W29" s="123">
        <f t="shared" si="4"/>
        <v>39961</v>
      </c>
      <c r="X29" s="301">
        <f t="shared" si="1"/>
        <v>97.32579945931464</v>
      </c>
      <c r="Y29" s="258"/>
      <c r="Z29" s="261">
        <v>1</v>
      </c>
      <c r="AA29" s="261">
        <v>29</v>
      </c>
      <c r="AB29" s="261">
        <v>2</v>
      </c>
      <c r="AC29" s="261">
        <v>0</v>
      </c>
      <c r="AD29" s="124"/>
      <c r="AE29" s="125"/>
    </row>
    <row r="30" spans="1:31" ht="18.75" customHeight="1">
      <c r="A30" s="117" t="s">
        <v>364</v>
      </c>
      <c r="B30" s="256">
        <v>80133</v>
      </c>
      <c r="C30" s="118">
        <v>1</v>
      </c>
      <c r="D30" s="119">
        <v>84279</v>
      </c>
      <c r="E30" s="257">
        <v>80022</v>
      </c>
      <c r="F30" s="120"/>
      <c r="G30" s="121">
        <v>0</v>
      </c>
      <c r="H30" s="119">
        <v>0</v>
      </c>
      <c r="I30" s="119">
        <v>0</v>
      </c>
      <c r="J30" s="120">
        <v>0</v>
      </c>
      <c r="K30" s="121">
        <v>0</v>
      </c>
      <c r="L30" s="119">
        <v>0</v>
      </c>
      <c r="M30" s="119">
        <v>0</v>
      </c>
      <c r="N30" s="119">
        <v>1</v>
      </c>
      <c r="O30" s="119">
        <v>50</v>
      </c>
      <c r="P30" s="119">
        <v>30</v>
      </c>
      <c r="Q30" s="119">
        <v>2</v>
      </c>
      <c r="R30" s="119">
        <v>2780</v>
      </c>
      <c r="S30" s="119"/>
      <c r="T30" s="120"/>
      <c r="U30" s="122">
        <f t="shared" si="2"/>
        <v>4</v>
      </c>
      <c r="V30" s="123">
        <f t="shared" si="3"/>
        <v>84329</v>
      </c>
      <c r="W30" s="123">
        <f t="shared" si="4"/>
        <v>80052</v>
      </c>
      <c r="X30" s="301">
        <f t="shared" si="1"/>
        <v>99.89891804874397</v>
      </c>
      <c r="Y30" s="258"/>
      <c r="Z30" s="261">
        <v>0</v>
      </c>
      <c r="AA30" s="261">
        <v>0</v>
      </c>
      <c r="AB30" s="261">
        <v>1</v>
      </c>
      <c r="AC30" s="261">
        <v>0</v>
      </c>
      <c r="AD30" s="124"/>
      <c r="AE30" s="125"/>
    </row>
    <row r="31" spans="1:31" ht="18.75" customHeight="1">
      <c r="A31" s="117" t="s">
        <v>365</v>
      </c>
      <c r="B31" s="256">
        <v>33379</v>
      </c>
      <c r="C31" s="118">
        <v>1</v>
      </c>
      <c r="D31" s="119">
        <v>37030</v>
      </c>
      <c r="E31" s="257">
        <v>33247</v>
      </c>
      <c r="F31" s="120"/>
      <c r="G31" s="121">
        <v>0</v>
      </c>
      <c r="H31" s="119">
        <v>0</v>
      </c>
      <c r="I31" s="119">
        <v>0</v>
      </c>
      <c r="J31" s="120">
        <v>0</v>
      </c>
      <c r="K31" s="121">
        <v>0</v>
      </c>
      <c r="L31" s="119">
        <v>0</v>
      </c>
      <c r="M31" s="119">
        <v>0</v>
      </c>
      <c r="N31" s="119">
        <v>0</v>
      </c>
      <c r="O31" s="119">
        <v>0</v>
      </c>
      <c r="P31" s="119">
        <v>0</v>
      </c>
      <c r="Q31" s="119">
        <v>0</v>
      </c>
      <c r="R31" s="119">
        <v>0</v>
      </c>
      <c r="S31" s="119">
        <v>0</v>
      </c>
      <c r="T31" s="120"/>
      <c r="U31" s="122">
        <f t="shared" si="2"/>
        <v>1</v>
      </c>
      <c r="V31" s="123">
        <f t="shared" si="3"/>
        <v>37030</v>
      </c>
      <c r="W31" s="123">
        <f t="shared" si="4"/>
        <v>33247</v>
      </c>
      <c r="X31" s="301">
        <f t="shared" si="1"/>
        <v>99.60454177776447</v>
      </c>
      <c r="Y31" s="258"/>
      <c r="Z31" s="261">
        <v>0</v>
      </c>
      <c r="AA31" s="261">
        <v>0</v>
      </c>
      <c r="AB31" s="261">
        <v>0</v>
      </c>
      <c r="AC31" s="261">
        <v>0</v>
      </c>
      <c r="AD31" s="124"/>
      <c r="AE31" s="125"/>
    </row>
    <row r="32" spans="1:31" ht="18.75" customHeight="1">
      <c r="A32" s="117" t="s">
        <v>366</v>
      </c>
      <c r="B32" s="256">
        <v>16647</v>
      </c>
      <c r="C32" s="118">
        <v>2</v>
      </c>
      <c r="D32" s="119">
        <v>20913</v>
      </c>
      <c r="E32" s="257">
        <v>16220</v>
      </c>
      <c r="F32" s="120">
        <v>1</v>
      </c>
      <c r="G32" s="121">
        <v>1</v>
      </c>
      <c r="H32" s="119"/>
      <c r="I32" s="119">
        <v>73</v>
      </c>
      <c r="J32" s="120">
        <v>0</v>
      </c>
      <c r="K32" s="121">
        <v>0</v>
      </c>
      <c r="L32" s="119">
        <v>0</v>
      </c>
      <c r="M32" s="119">
        <v>0</v>
      </c>
      <c r="N32" s="119">
        <v>0</v>
      </c>
      <c r="O32" s="119">
        <v>0</v>
      </c>
      <c r="P32" s="119">
        <v>0</v>
      </c>
      <c r="Q32" s="119">
        <v>1</v>
      </c>
      <c r="R32" s="119">
        <v>8000</v>
      </c>
      <c r="S32" s="119">
        <v>180</v>
      </c>
      <c r="T32" s="120">
        <f>F32+J32</f>
        <v>1</v>
      </c>
      <c r="U32" s="122">
        <f t="shared" si="2"/>
        <v>4</v>
      </c>
      <c r="V32" s="123">
        <f t="shared" si="3"/>
        <v>20913</v>
      </c>
      <c r="W32" s="123">
        <f t="shared" si="4"/>
        <v>16293</v>
      </c>
      <c r="X32" s="301">
        <f t="shared" si="1"/>
        <v>97.87349071904848</v>
      </c>
      <c r="Y32" s="258"/>
      <c r="Z32" s="261">
        <v>6</v>
      </c>
      <c r="AA32" s="261">
        <v>89</v>
      </c>
      <c r="AB32" s="261">
        <v>0</v>
      </c>
      <c r="AC32" s="261">
        <v>0</v>
      </c>
      <c r="AD32" s="124"/>
      <c r="AE32" s="125"/>
    </row>
    <row r="33" spans="1:31" ht="18.75" customHeight="1">
      <c r="A33" s="117" t="s">
        <v>367</v>
      </c>
      <c r="B33" s="256">
        <v>19471</v>
      </c>
      <c r="C33" s="118">
        <v>1</v>
      </c>
      <c r="D33" s="119">
        <v>23738</v>
      </c>
      <c r="E33" s="257">
        <v>4832</v>
      </c>
      <c r="F33" s="120"/>
      <c r="G33" s="121">
        <v>6</v>
      </c>
      <c r="H33" s="119">
        <v>17577</v>
      </c>
      <c r="I33" s="119">
        <v>14609</v>
      </c>
      <c r="J33" s="120">
        <v>0</v>
      </c>
      <c r="K33" s="121">
        <v>0</v>
      </c>
      <c r="L33" s="119">
        <v>0</v>
      </c>
      <c r="M33" s="119">
        <v>0</v>
      </c>
      <c r="N33" s="119">
        <v>1</v>
      </c>
      <c r="O33" s="119">
        <v>0</v>
      </c>
      <c r="P33" s="119">
        <v>0</v>
      </c>
      <c r="Q33" s="119">
        <v>0</v>
      </c>
      <c r="R33" s="119">
        <v>0</v>
      </c>
      <c r="S33" s="119">
        <v>0</v>
      </c>
      <c r="T33" s="120"/>
      <c r="U33" s="122">
        <f t="shared" si="2"/>
        <v>8</v>
      </c>
      <c r="V33" s="123">
        <f t="shared" si="3"/>
        <v>41315</v>
      </c>
      <c r="W33" s="123">
        <f t="shared" si="4"/>
        <v>19441</v>
      </c>
      <c r="X33" s="301">
        <f t="shared" si="1"/>
        <v>99.8459247085409</v>
      </c>
      <c r="Y33" s="258"/>
      <c r="Z33" s="261">
        <v>0</v>
      </c>
      <c r="AA33" s="261">
        <v>0</v>
      </c>
      <c r="AB33" s="261">
        <v>0</v>
      </c>
      <c r="AC33" s="261">
        <v>0</v>
      </c>
      <c r="AD33" s="124"/>
      <c r="AE33" s="125"/>
    </row>
    <row r="34" spans="1:31" ht="18.75" customHeight="1">
      <c r="A34" s="117" t="s">
        <v>368</v>
      </c>
      <c r="B34" s="256">
        <v>85705</v>
      </c>
      <c r="C34" s="118">
        <v>1</v>
      </c>
      <c r="D34" s="119">
        <v>72630</v>
      </c>
      <c r="E34" s="257">
        <v>67334</v>
      </c>
      <c r="F34" s="120"/>
      <c r="G34" s="121">
        <v>15</v>
      </c>
      <c r="H34" s="119">
        <v>22383</v>
      </c>
      <c r="I34" s="119">
        <v>18170</v>
      </c>
      <c r="J34" s="120">
        <v>0</v>
      </c>
      <c r="K34" s="121">
        <v>0</v>
      </c>
      <c r="L34" s="119">
        <v>0</v>
      </c>
      <c r="M34" s="119">
        <v>0</v>
      </c>
      <c r="N34" s="119">
        <v>1</v>
      </c>
      <c r="O34" s="119">
        <v>87</v>
      </c>
      <c r="P34" s="119">
        <v>64</v>
      </c>
      <c r="Q34" s="119">
        <v>2</v>
      </c>
      <c r="R34" s="119">
        <v>1092</v>
      </c>
      <c r="S34" s="119"/>
      <c r="T34" s="120"/>
      <c r="U34" s="122">
        <f t="shared" si="2"/>
        <v>19</v>
      </c>
      <c r="V34" s="123">
        <f t="shared" si="3"/>
        <v>95100</v>
      </c>
      <c r="W34" s="123">
        <f t="shared" si="4"/>
        <v>85568</v>
      </c>
      <c r="X34" s="301">
        <f t="shared" si="1"/>
        <v>99.84014934951287</v>
      </c>
      <c r="Y34" s="258"/>
      <c r="Z34" s="261">
        <v>3</v>
      </c>
      <c r="AA34" s="261">
        <v>81</v>
      </c>
      <c r="AB34" s="261">
        <v>1</v>
      </c>
      <c r="AC34" s="261">
        <v>0</v>
      </c>
      <c r="AD34" s="124"/>
      <c r="AE34" s="125"/>
    </row>
    <row r="35" spans="1:31" ht="18.75" customHeight="1">
      <c r="A35" s="117" t="s">
        <v>369</v>
      </c>
      <c r="B35" s="256">
        <v>26420</v>
      </c>
      <c r="C35" s="118">
        <v>1</v>
      </c>
      <c r="D35" s="119">
        <v>7200</v>
      </c>
      <c r="E35" s="257">
        <v>7548</v>
      </c>
      <c r="F35" s="120">
        <v>1</v>
      </c>
      <c r="G35" s="121">
        <v>21</v>
      </c>
      <c r="H35" s="119">
        <v>22761</v>
      </c>
      <c r="I35" s="119">
        <v>18775</v>
      </c>
      <c r="J35" s="120">
        <v>0</v>
      </c>
      <c r="K35" s="121">
        <v>0</v>
      </c>
      <c r="L35" s="119">
        <v>0</v>
      </c>
      <c r="M35" s="119">
        <v>0</v>
      </c>
      <c r="N35" s="119"/>
      <c r="O35" s="119"/>
      <c r="P35" s="119">
        <v>0</v>
      </c>
      <c r="Q35" s="119">
        <v>1</v>
      </c>
      <c r="R35" s="119">
        <v>1875</v>
      </c>
      <c r="S35" s="119">
        <v>0</v>
      </c>
      <c r="T35" s="120">
        <f>F35+J35</f>
        <v>1</v>
      </c>
      <c r="U35" s="122">
        <f>C35+G35+K35+N35+Q35</f>
        <v>23</v>
      </c>
      <c r="V35" s="123">
        <f>D35+H35+L35+O35</f>
        <v>29961</v>
      </c>
      <c r="W35" s="123">
        <f t="shared" si="4"/>
        <v>26323</v>
      </c>
      <c r="X35" s="301">
        <f t="shared" si="1"/>
        <v>99.63285389856169</v>
      </c>
      <c r="Y35" s="258"/>
      <c r="Z35" s="261">
        <v>0</v>
      </c>
      <c r="AA35" s="261">
        <v>0</v>
      </c>
      <c r="AB35" s="261">
        <v>1</v>
      </c>
      <c r="AC35" s="261">
        <v>0</v>
      </c>
      <c r="AD35" s="124"/>
      <c r="AE35" s="125"/>
    </row>
    <row r="36" spans="1:31" ht="18.75" customHeight="1">
      <c r="A36" s="117" t="s">
        <v>370</v>
      </c>
      <c r="B36" s="256">
        <v>32927</v>
      </c>
      <c r="C36" s="118">
        <v>1</v>
      </c>
      <c r="D36" s="119">
        <v>32943</v>
      </c>
      <c r="E36" s="257">
        <v>31900</v>
      </c>
      <c r="F36" s="120"/>
      <c r="G36" s="121">
        <v>3</v>
      </c>
      <c r="H36" s="119">
        <v>1071</v>
      </c>
      <c r="I36" s="119">
        <v>588</v>
      </c>
      <c r="J36" s="120">
        <v>0</v>
      </c>
      <c r="K36" s="121">
        <v>0</v>
      </c>
      <c r="L36" s="119">
        <v>0</v>
      </c>
      <c r="M36" s="119">
        <v>0</v>
      </c>
      <c r="N36" s="119">
        <v>3</v>
      </c>
      <c r="O36" s="119">
        <v>1373</v>
      </c>
      <c r="P36" s="119">
        <v>40</v>
      </c>
      <c r="Q36" s="119">
        <v>0</v>
      </c>
      <c r="R36" s="119">
        <v>0</v>
      </c>
      <c r="S36" s="119">
        <v>0</v>
      </c>
      <c r="T36" s="120"/>
      <c r="U36" s="122">
        <f t="shared" si="2"/>
        <v>7</v>
      </c>
      <c r="V36" s="123">
        <f t="shared" si="3"/>
        <v>35387</v>
      </c>
      <c r="W36" s="123">
        <f t="shared" si="4"/>
        <v>32528</v>
      </c>
      <c r="X36" s="301">
        <f t="shared" si="1"/>
        <v>98.78822850548183</v>
      </c>
      <c r="Y36" s="258"/>
      <c r="Z36" s="261">
        <v>3</v>
      </c>
      <c r="AA36" s="261">
        <v>103</v>
      </c>
      <c r="AB36" s="261">
        <v>0</v>
      </c>
      <c r="AC36" s="261">
        <v>0</v>
      </c>
      <c r="AD36" s="124"/>
      <c r="AE36" s="125"/>
    </row>
    <row r="37" spans="1:31" ht="18.75" customHeight="1">
      <c r="A37" s="117" t="s">
        <v>371</v>
      </c>
      <c r="B37" s="256">
        <v>19959</v>
      </c>
      <c r="C37" s="118">
        <v>1</v>
      </c>
      <c r="D37" s="119">
        <v>9345</v>
      </c>
      <c r="E37" s="257">
        <v>8412</v>
      </c>
      <c r="F37" s="120"/>
      <c r="G37" s="121">
        <v>17</v>
      </c>
      <c r="H37" s="119">
        <v>16173</v>
      </c>
      <c r="I37" s="119">
        <v>11254</v>
      </c>
      <c r="J37" s="120">
        <v>0</v>
      </c>
      <c r="K37" s="121">
        <v>0</v>
      </c>
      <c r="L37" s="119">
        <v>0</v>
      </c>
      <c r="M37" s="119">
        <v>0</v>
      </c>
      <c r="N37" s="119">
        <v>1</v>
      </c>
      <c r="O37" s="119">
        <v>620</v>
      </c>
      <c r="P37" s="119">
        <v>0</v>
      </c>
      <c r="Q37" s="119">
        <v>0</v>
      </c>
      <c r="R37" s="119">
        <v>0</v>
      </c>
      <c r="S37" s="119">
        <v>0</v>
      </c>
      <c r="T37" s="120"/>
      <c r="U37" s="122">
        <f t="shared" si="2"/>
        <v>19</v>
      </c>
      <c r="V37" s="123">
        <f t="shared" si="3"/>
        <v>26138</v>
      </c>
      <c r="W37" s="123">
        <f t="shared" si="4"/>
        <v>19666</v>
      </c>
      <c r="X37" s="301">
        <f t="shared" si="1"/>
        <v>98.53199058069042</v>
      </c>
      <c r="Y37" s="258"/>
      <c r="Z37" s="261">
        <v>7</v>
      </c>
      <c r="AA37" s="261">
        <v>227</v>
      </c>
      <c r="AB37" s="261">
        <v>0</v>
      </c>
      <c r="AC37" s="261">
        <v>0</v>
      </c>
      <c r="AD37" s="124"/>
      <c r="AE37" s="125"/>
    </row>
    <row r="38" spans="1:31" ht="18.75" customHeight="1">
      <c r="A38" s="117" t="s">
        <v>372</v>
      </c>
      <c r="B38" s="256">
        <v>16152</v>
      </c>
      <c r="C38" s="118">
        <v>1</v>
      </c>
      <c r="D38" s="119">
        <v>7800</v>
      </c>
      <c r="E38" s="257">
        <v>7595</v>
      </c>
      <c r="F38" s="120"/>
      <c r="G38" s="121">
        <v>12</v>
      </c>
      <c r="H38" s="119">
        <v>11385</v>
      </c>
      <c r="I38" s="119">
        <v>8397</v>
      </c>
      <c r="J38" s="120">
        <v>0</v>
      </c>
      <c r="K38" s="121">
        <v>0</v>
      </c>
      <c r="L38" s="119">
        <v>0</v>
      </c>
      <c r="M38" s="119">
        <v>0</v>
      </c>
      <c r="N38" s="119">
        <v>0</v>
      </c>
      <c r="O38" s="119">
        <v>0</v>
      </c>
      <c r="P38" s="119">
        <v>0</v>
      </c>
      <c r="Q38" s="119">
        <v>0</v>
      </c>
      <c r="R38" s="119">
        <v>0</v>
      </c>
      <c r="S38" s="119">
        <v>0</v>
      </c>
      <c r="T38" s="120"/>
      <c r="U38" s="122">
        <f t="shared" si="2"/>
        <v>13</v>
      </c>
      <c r="V38" s="123">
        <f t="shared" si="3"/>
        <v>19185</v>
      </c>
      <c r="W38" s="123">
        <f t="shared" si="4"/>
        <v>15992</v>
      </c>
      <c r="X38" s="301">
        <f t="shared" si="1"/>
        <v>99.00941059930659</v>
      </c>
      <c r="Y38" s="258"/>
      <c r="Z38" s="261">
        <v>4</v>
      </c>
      <c r="AA38" s="261">
        <v>96</v>
      </c>
      <c r="AB38" s="261">
        <v>0</v>
      </c>
      <c r="AC38" s="261">
        <v>0</v>
      </c>
      <c r="AD38" s="124"/>
      <c r="AE38" s="125"/>
    </row>
    <row r="39" spans="1:31" ht="18.75" customHeight="1">
      <c r="A39" s="117" t="s">
        <v>373</v>
      </c>
      <c r="B39" s="256">
        <v>43181</v>
      </c>
      <c r="C39" s="118">
        <v>1</v>
      </c>
      <c r="D39" s="119">
        <v>45100</v>
      </c>
      <c r="E39" s="257">
        <v>33439</v>
      </c>
      <c r="F39" s="120"/>
      <c r="G39" s="121">
        <v>5</v>
      </c>
      <c r="H39" s="119">
        <v>13100</v>
      </c>
      <c r="I39" s="119">
        <v>9706</v>
      </c>
      <c r="J39" s="120">
        <v>0</v>
      </c>
      <c r="K39" s="121">
        <v>0</v>
      </c>
      <c r="L39" s="119">
        <v>0</v>
      </c>
      <c r="M39" s="119">
        <v>0</v>
      </c>
      <c r="N39" s="119">
        <v>1</v>
      </c>
      <c r="O39" s="119">
        <v>0</v>
      </c>
      <c r="P39" s="119">
        <v>0</v>
      </c>
      <c r="Q39" s="119">
        <v>1</v>
      </c>
      <c r="R39" s="119">
        <v>0</v>
      </c>
      <c r="S39" s="119">
        <v>0</v>
      </c>
      <c r="T39" s="120"/>
      <c r="U39" s="122">
        <f t="shared" si="2"/>
        <v>8</v>
      </c>
      <c r="V39" s="123">
        <f>D39+H39+L39+O39</f>
        <v>58200</v>
      </c>
      <c r="W39" s="123">
        <f>E39+I39+M39+P39</f>
        <v>43145</v>
      </c>
      <c r="X39" s="301">
        <f t="shared" si="1"/>
        <v>99.87494499895787</v>
      </c>
      <c r="Y39" s="258">
        <v>-18</v>
      </c>
      <c r="Z39" s="261">
        <v>0</v>
      </c>
      <c r="AA39" s="261">
        <v>0</v>
      </c>
      <c r="AB39" s="261">
        <v>3</v>
      </c>
      <c r="AC39" s="261">
        <v>0</v>
      </c>
      <c r="AD39" s="124"/>
      <c r="AE39" s="125"/>
    </row>
    <row r="40" spans="1:31" ht="18.75" customHeight="1">
      <c r="A40" s="117" t="s">
        <v>374</v>
      </c>
      <c r="B40" s="256">
        <v>67610</v>
      </c>
      <c r="C40" s="118">
        <v>2</v>
      </c>
      <c r="D40" s="119">
        <v>56400</v>
      </c>
      <c r="E40" s="257">
        <v>57599</v>
      </c>
      <c r="F40" s="120"/>
      <c r="G40" s="121">
        <v>4</v>
      </c>
      <c r="H40" s="119">
        <v>11367</v>
      </c>
      <c r="I40" s="119">
        <v>9464</v>
      </c>
      <c r="J40" s="120">
        <v>0</v>
      </c>
      <c r="K40" s="121">
        <v>0</v>
      </c>
      <c r="L40" s="119">
        <v>0</v>
      </c>
      <c r="M40" s="119">
        <v>0</v>
      </c>
      <c r="N40" s="119">
        <v>1</v>
      </c>
      <c r="O40" s="119">
        <v>80</v>
      </c>
      <c r="P40" s="119">
        <v>80</v>
      </c>
      <c r="Q40" s="119">
        <v>0</v>
      </c>
      <c r="R40" s="119">
        <v>0</v>
      </c>
      <c r="S40" s="119">
        <v>0</v>
      </c>
      <c r="T40" s="120"/>
      <c r="U40" s="122">
        <f t="shared" si="2"/>
        <v>7</v>
      </c>
      <c r="V40" s="123">
        <f t="shared" si="3"/>
        <v>67847</v>
      </c>
      <c r="W40" s="123">
        <f t="shared" si="4"/>
        <v>67143</v>
      </c>
      <c r="X40" s="301">
        <f t="shared" si="1"/>
        <v>99.30927377606864</v>
      </c>
      <c r="Y40" s="258"/>
      <c r="Z40" s="261">
        <v>1</v>
      </c>
      <c r="AA40" s="261">
        <v>43</v>
      </c>
      <c r="AB40" s="261">
        <v>2</v>
      </c>
      <c r="AC40" s="261">
        <v>0</v>
      </c>
      <c r="AD40" s="124"/>
      <c r="AE40" s="125"/>
    </row>
    <row r="41" spans="1:31" ht="18.75" customHeight="1">
      <c r="A41" s="117" t="s">
        <v>375</v>
      </c>
      <c r="B41" s="256">
        <v>47233</v>
      </c>
      <c r="C41" s="118">
        <v>1</v>
      </c>
      <c r="D41" s="119">
        <v>51450</v>
      </c>
      <c r="E41" s="257">
        <v>46948</v>
      </c>
      <c r="F41" s="120">
        <v>1</v>
      </c>
      <c r="G41" s="121">
        <v>2</v>
      </c>
      <c r="H41" s="119">
        <v>110</v>
      </c>
      <c r="I41" s="119">
        <v>138</v>
      </c>
      <c r="J41" s="120">
        <v>0</v>
      </c>
      <c r="K41" s="121">
        <v>0</v>
      </c>
      <c r="L41" s="119"/>
      <c r="M41" s="119">
        <v>0</v>
      </c>
      <c r="N41" s="119">
        <v>2</v>
      </c>
      <c r="O41" s="119">
        <v>2696</v>
      </c>
      <c r="P41" s="119">
        <v>0</v>
      </c>
      <c r="Q41" s="119">
        <v>0</v>
      </c>
      <c r="R41" s="119"/>
      <c r="S41" s="119">
        <v>0</v>
      </c>
      <c r="T41" s="120">
        <f>F41+J41</f>
        <v>1</v>
      </c>
      <c r="U41" s="122">
        <f t="shared" si="2"/>
        <v>5</v>
      </c>
      <c r="V41" s="123">
        <f t="shared" si="3"/>
        <v>54256</v>
      </c>
      <c r="W41" s="123">
        <f t="shared" si="4"/>
        <v>47086</v>
      </c>
      <c r="X41" s="301">
        <f t="shared" si="1"/>
        <v>99.68877691444541</v>
      </c>
      <c r="Y41" s="258"/>
      <c r="Z41" s="261">
        <v>1</v>
      </c>
      <c r="AA41" s="261">
        <v>57</v>
      </c>
      <c r="AB41" s="261">
        <v>1</v>
      </c>
      <c r="AC41" s="261"/>
      <c r="AD41" s="124"/>
      <c r="AE41" s="125"/>
    </row>
    <row r="42" spans="1:31" ht="18.75" customHeight="1">
      <c r="A42" s="117" t="s">
        <v>376</v>
      </c>
      <c r="B42" s="256">
        <v>49947</v>
      </c>
      <c r="C42" s="118">
        <v>1</v>
      </c>
      <c r="D42" s="119">
        <v>52650</v>
      </c>
      <c r="E42" s="257">
        <v>49851</v>
      </c>
      <c r="F42" s="120"/>
      <c r="G42" s="121">
        <v>0</v>
      </c>
      <c r="H42" s="119">
        <v>0</v>
      </c>
      <c r="I42" s="119">
        <v>0</v>
      </c>
      <c r="J42" s="120">
        <v>0</v>
      </c>
      <c r="K42" s="121">
        <v>0</v>
      </c>
      <c r="L42" s="119">
        <v>0</v>
      </c>
      <c r="M42" s="119">
        <v>0</v>
      </c>
      <c r="N42" s="119">
        <v>0</v>
      </c>
      <c r="O42" s="119">
        <v>0</v>
      </c>
      <c r="P42" s="119">
        <v>0</v>
      </c>
      <c r="Q42" s="119">
        <v>2</v>
      </c>
      <c r="R42" s="119">
        <v>895</v>
      </c>
      <c r="S42" s="119">
        <v>0</v>
      </c>
      <c r="T42" s="120"/>
      <c r="U42" s="122">
        <f t="shared" si="2"/>
        <v>3</v>
      </c>
      <c r="V42" s="123">
        <f t="shared" si="3"/>
        <v>52650</v>
      </c>
      <c r="W42" s="123">
        <f t="shared" si="4"/>
        <v>49851</v>
      </c>
      <c r="X42" s="301">
        <f t="shared" si="1"/>
        <v>99.80779626403988</v>
      </c>
      <c r="Y42" s="258"/>
      <c r="Z42" s="261">
        <v>0</v>
      </c>
      <c r="AA42" s="261">
        <v>0</v>
      </c>
      <c r="AB42" s="261">
        <v>1</v>
      </c>
      <c r="AC42" s="261">
        <v>0</v>
      </c>
      <c r="AD42" s="124"/>
      <c r="AE42" s="125"/>
    </row>
    <row r="43" spans="1:31" ht="18.75" customHeight="1">
      <c r="A43" s="117" t="s">
        <v>377</v>
      </c>
      <c r="B43" s="256">
        <v>46594</v>
      </c>
      <c r="C43" s="118">
        <v>1</v>
      </c>
      <c r="D43" s="119">
        <v>48000</v>
      </c>
      <c r="E43" s="257">
        <v>40749</v>
      </c>
      <c r="F43" s="120"/>
      <c r="G43" s="121">
        <v>5</v>
      </c>
      <c r="H43" s="119">
        <v>8019</v>
      </c>
      <c r="I43" s="119">
        <v>5075</v>
      </c>
      <c r="J43" s="120">
        <v>0</v>
      </c>
      <c r="K43" s="121">
        <v>0</v>
      </c>
      <c r="L43" s="119">
        <v>0</v>
      </c>
      <c r="M43" s="119">
        <v>0</v>
      </c>
      <c r="N43" s="119">
        <v>1</v>
      </c>
      <c r="O43" s="119">
        <v>2115</v>
      </c>
      <c r="P43" s="119">
        <v>0</v>
      </c>
      <c r="Q43" s="119">
        <v>1</v>
      </c>
      <c r="R43" s="297">
        <v>10700</v>
      </c>
      <c r="S43" s="119">
        <v>0</v>
      </c>
      <c r="T43" s="120"/>
      <c r="U43" s="122">
        <f t="shared" si="2"/>
        <v>8</v>
      </c>
      <c r="V43" s="123">
        <f t="shared" si="3"/>
        <v>58134</v>
      </c>
      <c r="W43" s="123">
        <f t="shared" si="4"/>
        <v>45824</v>
      </c>
      <c r="X43" s="301">
        <f t="shared" si="1"/>
        <v>98.34742670730137</v>
      </c>
      <c r="Y43" s="258"/>
      <c r="Z43" s="261">
        <v>0</v>
      </c>
      <c r="AA43" s="261">
        <v>0</v>
      </c>
      <c r="AB43" s="261">
        <v>0</v>
      </c>
      <c r="AC43" s="261">
        <v>0</v>
      </c>
      <c r="AD43" s="124"/>
      <c r="AE43" s="125"/>
    </row>
    <row r="44" spans="1:31" ht="18.75" customHeight="1">
      <c r="A44" s="117" t="s">
        <v>291</v>
      </c>
      <c r="B44" s="256">
        <v>1535886</v>
      </c>
      <c r="C44" s="118">
        <v>2</v>
      </c>
      <c r="D44" s="119">
        <v>1566000</v>
      </c>
      <c r="E44" s="257">
        <v>1532764</v>
      </c>
      <c r="F44" s="120"/>
      <c r="G44" s="121">
        <v>0</v>
      </c>
      <c r="H44" s="119">
        <v>0</v>
      </c>
      <c r="I44" s="119">
        <v>0</v>
      </c>
      <c r="J44" s="120">
        <v>9</v>
      </c>
      <c r="K44" s="121">
        <v>9</v>
      </c>
      <c r="L44" s="119">
        <v>0</v>
      </c>
      <c r="M44" s="119">
        <v>1931</v>
      </c>
      <c r="N44" s="119">
        <v>14</v>
      </c>
      <c r="O44" s="119">
        <v>5553</v>
      </c>
      <c r="P44" s="119">
        <v>1004</v>
      </c>
      <c r="Q44" s="119">
        <v>31</v>
      </c>
      <c r="R44" s="119">
        <v>128522</v>
      </c>
      <c r="S44" s="119">
        <v>35163</v>
      </c>
      <c r="T44" s="120">
        <f>F44+J44</f>
        <v>9</v>
      </c>
      <c r="U44" s="122">
        <f t="shared" si="2"/>
        <v>56</v>
      </c>
      <c r="V44" s="123">
        <f t="shared" si="3"/>
        <v>1571553</v>
      </c>
      <c r="W44" s="123">
        <f t="shared" si="4"/>
        <v>1535699</v>
      </c>
      <c r="X44" s="301">
        <f t="shared" si="1"/>
        <v>99.98782461719165</v>
      </c>
      <c r="Y44" s="258"/>
      <c r="Z44" s="261">
        <v>0</v>
      </c>
      <c r="AA44" s="261">
        <v>0</v>
      </c>
      <c r="AB44" s="261">
        <v>23</v>
      </c>
      <c r="AC44" s="261"/>
      <c r="AD44" s="124"/>
      <c r="AE44" s="125"/>
    </row>
    <row r="45" spans="1:31" ht="18.75" customHeight="1">
      <c r="A45" s="117" t="s">
        <v>1701</v>
      </c>
      <c r="B45" s="256">
        <v>535843</v>
      </c>
      <c r="C45" s="118">
        <v>1</v>
      </c>
      <c r="D45" s="119">
        <v>534310</v>
      </c>
      <c r="E45" s="257">
        <v>533228</v>
      </c>
      <c r="F45" s="120"/>
      <c r="G45" s="121"/>
      <c r="H45" s="119"/>
      <c r="I45" s="119"/>
      <c r="J45" s="120">
        <v>0</v>
      </c>
      <c r="K45" s="121">
        <v>0</v>
      </c>
      <c r="L45" s="119">
        <v>0</v>
      </c>
      <c r="M45" s="119">
        <v>0</v>
      </c>
      <c r="N45" s="119">
        <v>12</v>
      </c>
      <c r="O45" s="119">
        <v>1385</v>
      </c>
      <c r="P45" s="119">
        <v>173</v>
      </c>
      <c r="Q45" s="119">
        <v>5</v>
      </c>
      <c r="R45" s="119">
        <v>5195</v>
      </c>
      <c r="S45" s="119">
        <v>2752</v>
      </c>
      <c r="T45" s="120"/>
      <c r="U45" s="122">
        <f t="shared" si="2"/>
        <v>18</v>
      </c>
      <c r="V45" s="123">
        <f t="shared" si="3"/>
        <v>535695</v>
      </c>
      <c r="W45" s="123">
        <f t="shared" si="4"/>
        <v>533401</v>
      </c>
      <c r="X45" s="301">
        <f t="shared" si="1"/>
        <v>99.5442694968489</v>
      </c>
      <c r="Y45" s="258"/>
      <c r="Z45" s="261">
        <v>1</v>
      </c>
      <c r="AA45" s="261">
        <v>0</v>
      </c>
      <c r="AB45" s="261">
        <v>7</v>
      </c>
      <c r="AC45" s="261">
        <v>50</v>
      </c>
      <c r="AD45" s="124"/>
      <c r="AE45" s="125"/>
    </row>
    <row r="46" spans="1:31" ht="18.75" customHeight="1">
      <c r="A46" s="117" t="s">
        <v>378</v>
      </c>
      <c r="B46" s="256">
        <v>461820</v>
      </c>
      <c r="C46" s="118">
        <v>1</v>
      </c>
      <c r="D46" s="119">
        <v>578600</v>
      </c>
      <c r="E46" s="257">
        <v>461817</v>
      </c>
      <c r="F46" s="120"/>
      <c r="G46" s="121">
        <v>0</v>
      </c>
      <c r="H46" s="119">
        <v>0</v>
      </c>
      <c r="I46" s="119">
        <v>0</v>
      </c>
      <c r="J46" s="120">
        <v>0</v>
      </c>
      <c r="K46" s="121">
        <v>0</v>
      </c>
      <c r="L46" s="119">
        <v>0</v>
      </c>
      <c r="M46" s="119">
        <v>0</v>
      </c>
      <c r="N46" s="119">
        <v>0</v>
      </c>
      <c r="O46" s="119">
        <v>0</v>
      </c>
      <c r="P46" s="119">
        <v>0</v>
      </c>
      <c r="Q46" s="119">
        <v>3</v>
      </c>
      <c r="R46" s="119"/>
      <c r="S46" s="119">
        <v>0</v>
      </c>
      <c r="T46" s="120"/>
      <c r="U46" s="122">
        <f t="shared" si="2"/>
        <v>4</v>
      </c>
      <c r="V46" s="123">
        <f t="shared" si="3"/>
        <v>578600</v>
      </c>
      <c r="W46" s="123">
        <f t="shared" si="4"/>
        <v>461817</v>
      </c>
      <c r="X46" s="301">
        <f t="shared" si="1"/>
        <v>99.99935039625828</v>
      </c>
      <c r="Y46" s="258"/>
      <c r="Z46" s="261">
        <v>0</v>
      </c>
      <c r="AA46" s="261">
        <v>0</v>
      </c>
      <c r="AB46" s="261">
        <v>0</v>
      </c>
      <c r="AC46" s="261">
        <v>0</v>
      </c>
      <c r="AD46" s="124"/>
      <c r="AE46" s="125"/>
    </row>
    <row r="47" spans="1:31" ht="18.75" customHeight="1" thickBot="1">
      <c r="A47" s="117" t="s">
        <v>1702</v>
      </c>
      <c r="B47" s="256">
        <v>480920</v>
      </c>
      <c r="C47" s="118">
        <v>1</v>
      </c>
      <c r="D47" s="119">
        <v>512000</v>
      </c>
      <c r="E47" s="257">
        <v>480690</v>
      </c>
      <c r="F47" s="120"/>
      <c r="G47" s="121">
        <v>0</v>
      </c>
      <c r="H47" s="119">
        <v>0</v>
      </c>
      <c r="I47" s="119">
        <v>0</v>
      </c>
      <c r="J47" s="120">
        <v>0</v>
      </c>
      <c r="K47" s="121">
        <v>0</v>
      </c>
      <c r="L47" s="119">
        <v>0</v>
      </c>
      <c r="M47" s="119">
        <v>0</v>
      </c>
      <c r="N47" s="119">
        <v>1</v>
      </c>
      <c r="O47" s="119">
        <v>188</v>
      </c>
      <c r="P47" s="119">
        <v>98</v>
      </c>
      <c r="Q47" s="119">
        <v>15</v>
      </c>
      <c r="R47" s="119">
        <v>49382</v>
      </c>
      <c r="S47" s="119">
        <v>30341</v>
      </c>
      <c r="T47" s="120"/>
      <c r="U47" s="122">
        <f t="shared" si="2"/>
        <v>17</v>
      </c>
      <c r="V47" s="123">
        <f>D47+H47+L47+O47</f>
        <v>512188</v>
      </c>
      <c r="W47" s="123">
        <f>E47+I47+M47+P47</f>
        <v>480788</v>
      </c>
      <c r="X47" s="301">
        <f t="shared" si="1"/>
        <v>99.97255260750228</v>
      </c>
      <c r="Y47" s="263"/>
      <c r="Z47" s="261">
        <v>0</v>
      </c>
      <c r="AA47" s="261">
        <v>0</v>
      </c>
      <c r="AB47" s="261">
        <v>2</v>
      </c>
      <c r="AC47" s="261">
        <v>0</v>
      </c>
      <c r="AD47" s="124"/>
      <c r="AE47" s="125"/>
    </row>
    <row r="48" spans="1:31" ht="18.75" customHeight="1" thickTop="1">
      <c r="A48" s="126" t="s">
        <v>1703</v>
      </c>
      <c r="B48" s="127">
        <f aca="true" t="shared" si="5" ref="B48:W48">SUM(B7:B47)</f>
        <v>5590069</v>
      </c>
      <c r="C48" s="128">
        <f t="shared" si="5"/>
        <v>46</v>
      </c>
      <c r="D48" s="129">
        <f>SUM(D7:D47)</f>
        <v>5896133</v>
      </c>
      <c r="E48" s="129">
        <f t="shared" si="5"/>
        <v>5435612</v>
      </c>
      <c r="F48" s="130">
        <f t="shared" si="5"/>
        <v>7</v>
      </c>
      <c r="G48" s="131">
        <f t="shared" si="5"/>
        <v>119</v>
      </c>
      <c r="H48" s="129">
        <f t="shared" si="5"/>
        <v>170564</v>
      </c>
      <c r="I48" s="129">
        <f t="shared" si="5"/>
        <v>136862</v>
      </c>
      <c r="J48" s="130">
        <f t="shared" si="5"/>
        <v>12</v>
      </c>
      <c r="K48" s="132">
        <f t="shared" si="5"/>
        <v>12</v>
      </c>
      <c r="L48" s="129">
        <f t="shared" si="5"/>
        <v>0</v>
      </c>
      <c r="M48" s="129">
        <f t="shared" si="5"/>
        <v>4038</v>
      </c>
      <c r="N48" s="127">
        <f>SUM(N7:N47)</f>
        <v>63</v>
      </c>
      <c r="O48" s="129">
        <f>SUM(O7:O47)</f>
        <v>36637</v>
      </c>
      <c r="P48" s="129">
        <f t="shared" si="5"/>
        <v>2647</v>
      </c>
      <c r="Q48" s="129">
        <f>SUM(Q7:Q47)</f>
        <v>93</v>
      </c>
      <c r="R48" s="129">
        <f>SUM(R7:R47)</f>
        <v>251544</v>
      </c>
      <c r="S48" s="129">
        <f t="shared" si="5"/>
        <v>91645</v>
      </c>
      <c r="T48" s="130">
        <f t="shared" si="5"/>
        <v>19</v>
      </c>
      <c r="U48" s="132">
        <f t="shared" si="5"/>
        <v>333</v>
      </c>
      <c r="V48" s="127">
        <f t="shared" si="5"/>
        <v>6103334</v>
      </c>
      <c r="W48" s="127">
        <f t="shared" si="5"/>
        <v>5579159</v>
      </c>
      <c r="X48" s="233">
        <f t="shared" si="1"/>
        <v>99.804832462712</v>
      </c>
      <c r="Y48" s="264"/>
      <c r="Z48" s="127">
        <f>SUM(Z7:Z47)</f>
        <v>29</v>
      </c>
      <c r="AA48" s="127">
        <f>SUM(AA7:AA47)</f>
        <v>759</v>
      </c>
      <c r="AB48" s="127">
        <f>SUM(AB7:AB47)</f>
        <v>66</v>
      </c>
      <c r="AC48" s="127">
        <f>SUM(AC7:AC47)</f>
        <v>196</v>
      </c>
      <c r="AD48" s="124"/>
      <c r="AE48" s="125"/>
    </row>
    <row r="49" spans="1:29" ht="3" customHeight="1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</row>
    <row r="50" spans="1:29" s="134" customFormat="1" ht="18.75" customHeight="1">
      <c r="A50" s="622" t="s">
        <v>512</v>
      </c>
      <c r="B50" s="623"/>
      <c r="C50" s="623"/>
      <c r="D50" s="623"/>
      <c r="E50" s="623"/>
      <c r="F50" s="623"/>
      <c r="G50" s="623"/>
      <c r="H50" s="623"/>
      <c r="I50" s="623"/>
      <c r="J50" s="623"/>
      <c r="K50" s="623"/>
      <c r="L50" s="623"/>
      <c r="M50" s="623"/>
      <c r="N50" s="623"/>
      <c r="O50" s="623"/>
      <c r="P50" s="623"/>
      <c r="Q50" s="623"/>
      <c r="R50" s="623"/>
      <c r="S50" s="623"/>
      <c r="T50" s="623"/>
      <c r="U50" s="623"/>
      <c r="V50" s="623"/>
      <c r="W50" s="623"/>
      <c r="X50" s="623"/>
      <c r="Y50" s="623"/>
      <c r="Z50" s="623"/>
      <c r="AA50" s="623"/>
      <c r="AB50" s="623"/>
      <c r="AC50" s="623"/>
    </row>
  </sheetData>
  <mergeCells count="38">
    <mergeCell ref="A50:AC50"/>
    <mergeCell ref="Y2:Y6"/>
    <mergeCell ref="Q4:Q6"/>
    <mergeCell ref="U4:U6"/>
    <mergeCell ref="T2:W3"/>
    <mergeCell ref="W4:W6"/>
    <mergeCell ref="T4:T6"/>
    <mergeCell ref="Q3:S3"/>
    <mergeCell ref="V4:V6"/>
    <mergeCell ref="S4:S6"/>
    <mergeCell ref="N2:S2"/>
    <mergeCell ref="X2:X6"/>
    <mergeCell ref="N3:P3"/>
    <mergeCell ref="Z2:AC2"/>
    <mergeCell ref="Z3:AA3"/>
    <mergeCell ref="AB3:AC3"/>
    <mergeCell ref="Z4:Z6"/>
    <mergeCell ref="AA4:AA6"/>
    <mergeCell ref="AB4:AB6"/>
    <mergeCell ref="AC4:AC6"/>
    <mergeCell ref="O4:O6"/>
    <mergeCell ref="P4:P6"/>
    <mergeCell ref="R4:R6"/>
    <mergeCell ref="A1:I1"/>
    <mergeCell ref="F2:M2"/>
    <mergeCell ref="I4:I6"/>
    <mergeCell ref="M4:M6"/>
    <mergeCell ref="N4:N6"/>
    <mergeCell ref="H4:H6"/>
    <mergeCell ref="L4:L6"/>
    <mergeCell ref="J4:K6"/>
    <mergeCell ref="F4:G6"/>
    <mergeCell ref="A2:A6"/>
    <mergeCell ref="B2:B6"/>
    <mergeCell ref="D4:D6"/>
    <mergeCell ref="E4:E6"/>
    <mergeCell ref="C4:C6"/>
    <mergeCell ref="C2:E3"/>
  </mergeCells>
  <dataValidations count="1">
    <dataValidation type="whole" allowBlank="1" showInputMessage="1" showErrorMessage="1" promptTitle="確認時給水人口" prompt="申請書に記載されているもの" errorTitle="エラー" error="整数で入力してください" imeMode="disabled" sqref="R43">
      <formula1>0</formula1>
      <formula2>1000000000</formula2>
    </dataValidation>
  </dataValidations>
  <printOptions horizontalCentered="1"/>
  <pageMargins left="0.5905511811023623" right="0.3937007874015748" top="0.7874015748031497" bottom="0.5118110236220472" header="0.5118110236220472" footer="0.31496062992125984"/>
  <pageSetup horizontalDpi="600" verticalDpi="600" orientation="landscape" pageOrder="overThenDown" paperSize="9" scale="59" r:id="rId1"/>
  <headerFooter alignWithMargins="0">
    <oddFooter>&amp;C- 7 -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showZeros="0" view="pageBreakPreview" zoomScale="80" zoomScaleSheetLayoutView="80" workbookViewId="0" topLeftCell="A1">
      <pane xSplit="3" ySplit="7" topLeftCell="D10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O10" sqref="O10"/>
    </sheetView>
  </sheetViews>
  <sheetFormatPr defaultColWidth="9.00390625" defaultRowHeight="18" customHeight="1"/>
  <cols>
    <col min="1" max="1" width="7.25390625" style="36" customWidth="1"/>
    <col min="2" max="2" width="9.625" style="14" customWidth="1"/>
    <col min="3" max="3" width="4.50390625" style="14" customWidth="1"/>
    <col min="4" max="5" width="10.625" style="14" customWidth="1"/>
    <col min="6" max="6" width="4.125" style="14" customWidth="1"/>
    <col min="7" max="7" width="3.75390625" style="14" customWidth="1"/>
    <col min="8" max="8" width="4.125" style="14" customWidth="1"/>
    <col min="9" max="11" width="3.75390625" style="14" customWidth="1"/>
    <col min="12" max="12" width="4.125" style="14" customWidth="1"/>
    <col min="13" max="15" width="3.75390625" style="14" customWidth="1"/>
    <col min="16" max="16" width="13.125" style="14" bestFit="1" customWidth="1"/>
    <col min="17" max="17" width="11.625" style="14" customWidth="1"/>
    <col min="18" max="18" width="8.125" style="14" customWidth="1"/>
    <col min="19" max="19" width="9.125" style="14" customWidth="1"/>
    <col min="20" max="25" width="8.625" style="14" customWidth="1"/>
    <col min="26" max="27" width="10.625" style="14" customWidth="1"/>
    <col min="28" max="28" width="9.625" style="14" customWidth="1"/>
    <col min="29" max="16384" width="9.00390625" style="14" customWidth="1"/>
  </cols>
  <sheetData>
    <row r="1" ht="18" customHeight="1">
      <c r="A1" s="62" t="s">
        <v>1704</v>
      </c>
    </row>
    <row r="2" ht="18" customHeight="1">
      <c r="A2" s="62" t="s">
        <v>1705</v>
      </c>
    </row>
    <row r="3" spans="1:28" ht="18" customHeight="1">
      <c r="A3" s="18"/>
      <c r="B3" s="15"/>
      <c r="C3" s="15"/>
      <c r="D3" s="15"/>
      <c r="E3" s="15"/>
      <c r="F3" s="635" t="s">
        <v>1531</v>
      </c>
      <c r="G3" s="620"/>
      <c r="H3" s="620"/>
      <c r="I3" s="620"/>
      <c r="J3" s="621"/>
      <c r="K3" s="635" t="s">
        <v>1196</v>
      </c>
      <c r="L3" s="586"/>
      <c r="M3" s="586"/>
      <c r="N3" s="586"/>
      <c r="O3" s="578"/>
      <c r="P3" s="15"/>
      <c r="Q3" s="15"/>
      <c r="R3" s="18"/>
      <c r="S3" s="19"/>
      <c r="T3" s="20"/>
      <c r="U3" s="20" t="s">
        <v>1102</v>
      </c>
      <c r="V3" s="20" t="s">
        <v>1532</v>
      </c>
      <c r="W3" s="20" t="s">
        <v>1533</v>
      </c>
      <c r="X3" s="20"/>
      <c r="Y3" s="20"/>
      <c r="Z3" s="18"/>
      <c r="AA3" s="18"/>
      <c r="AB3" s="18"/>
    </row>
    <row r="4" spans="1:28" ht="18" customHeight="1">
      <c r="A4" s="21" t="s">
        <v>1560</v>
      </c>
      <c r="B4" s="21" t="s">
        <v>1706</v>
      </c>
      <c r="C4" s="21" t="s">
        <v>1707</v>
      </c>
      <c r="D4" s="21" t="s">
        <v>1463</v>
      </c>
      <c r="E4" s="21" t="s">
        <v>1464</v>
      </c>
      <c r="F4" s="18" t="s">
        <v>1465</v>
      </c>
      <c r="G4" s="18" t="s">
        <v>1466</v>
      </c>
      <c r="H4" s="18" t="s">
        <v>1467</v>
      </c>
      <c r="I4" s="18" t="s">
        <v>1468</v>
      </c>
      <c r="J4" s="18" t="s">
        <v>1469</v>
      </c>
      <c r="K4" s="21" t="s">
        <v>1470</v>
      </c>
      <c r="L4" s="21" t="s">
        <v>1471</v>
      </c>
      <c r="M4" s="19" t="s">
        <v>1534</v>
      </c>
      <c r="N4" s="63" t="s">
        <v>1535</v>
      </c>
      <c r="O4" s="64" t="s">
        <v>1199</v>
      </c>
      <c r="P4" s="21" t="s">
        <v>1536</v>
      </c>
      <c r="Q4" s="21" t="s">
        <v>1539</v>
      </c>
      <c r="R4" s="21" t="s">
        <v>1540</v>
      </c>
      <c r="S4" s="21" t="s">
        <v>1541</v>
      </c>
      <c r="T4" s="21" t="s">
        <v>1542</v>
      </c>
      <c r="U4" s="21" t="s">
        <v>1543</v>
      </c>
      <c r="V4" s="21" t="s">
        <v>1544</v>
      </c>
      <c r="W4" s="21" t="s">
        <v>1545</v>
      </c>
      <c r="X4" s="21" t="s">
        <v>1546</v>
      </c>
      <c r="Y4" s="21" t="s">
        <v>1547</v>
      </c>
      <c r="Z4" s="21" t="s">
        <v>1548</v>
      </c>
      <c r="AA4" s="21" t="s">
        <v>1472</v>
      </c>
      <c r="AB4" s="21" t="s">
        <v>1473</v>
      </c>
    </row>
    <row r="5" spans="1:28" ht="18" customHeight="1">
      <c r="A5" s="65" t="s">
        <v>1094</v>
      </c>
      <c r="B5" s="65" t="s">
        <v>1708</v>
      </c>
      <c r="C5" s="21" t="s">
        <v>1709</v>
      </c>
      <c r="D5" s="21" t="s">
        <v>1474</v>
      </c>
      <c r="E5" s="21" t="s">
        <v>1474</v>
      </c>
      <c r="F5" s="21" t="s">
        <v>1475</v>
      </c>
      <c r="G5" s="21" t="s">
        <v>1475</v>
      </c>
      <c r="H5" s="21" t="s">
        <v>1476</v>
      </c>
      <c r="I5" s="21" t="s">
        <v>1477</v>
      </c>
      <c r="J5" s="21" t="s">
        <v>1478</v>
      </c>
      <c r="K5" s="21" t="s">
        <v>1479</v>
      </c>
      <c r="L5" s="21" t="s">
        <v>1479</v>
      </c>
      <c r="M5" s="50" t="s">
        <v>1207</v>
      </c>
      <c r="N5" s="66" t="s">
        <v>1551</v>
      </c>
      <c r="O5" s="67" t="s">
        <v>1128</v>
      </c>
      <c r="P5" s="21"/>
      <c r="Q5" s="21"/>
      <c r="R5" s="21"/>
      <c r="S5" s="21"/>
      <c r="T5" s="21"/>
      <c r="U5" s="21"/>
      <c r="V5" s="21"/>
      <c r="W5" s="21" t="s">
        <v>1552</v>
      </c>
      <c r="X5" s="21" t="s">
        <v>1553</v>
      </c>
      <c r="Y5" s="21"/>
      <c r="Z5" s="21" t="s">
        <v>1208</v>
      </c>
      <c r="AA5" s="21" t="s">
        <v>1208</v>
      </c>
      <c r="AB5" s="21" t="s">
        <v>1480</v>
      </c>
    </row>
    <row r="6" spans="1:28" ht="18" customHeight="1">
      <c r="A6" s="65"/>
      <c r="B6" s="65"/>
      <c r="C6" s="22"/>
      <c r="D6" s="22" t="s">
        <v>1209</v>
      </c>
      <c r="E6" s="22" t="s">
        <v>1209</v>
      </c>
      <c r="F6" s="21" t="s">
        <v>1477</v>
      </c>
      <c r="G6" s="21" t="s">
        <v>1477</v>
      </c>
      <c r="H6" s="21" t="s">
        <v>1477</v>
      </c>
      <c r="I6" s="21" t="s">
        <v>1481</v>
      </c>
      <c r="J6" s="21" t="s">
        <v>1482</v>
      </c>
      <c r="K6" s="21" t="s">
        <v>1483</v>
      </c>
      <c r="L6" s="21" t="s">
        <v>1483</v>
      </c>
      <c r="M6" s="50" t="s">
        <v>1555</v>
      </c>
      <c r="N6" s="66" t="s">
        <v>1556</v>
      </c>
      <c r="O6" s="67" t="s">
        <v>1557</v>
      </c>
      <c r="P6" s="21"/>
      <c r="Q6" s="21"/>
      <c r="R6" s="21"/>
      <c r="S6" s="21" t="s">
        <v>1558</v>
      </c>
      <c r="T6" s="21"/>
      <c r="U6" s="21"/>
      <c r="V6" s="21"/>
      <c r="W6" s="21" t="s">
        <v>1559</v>
      </c>
      <c r="X6" s="21"/>
      <c r="Y6" s="21"/>
      <c r="Z6" s="21" t="s">
        <v>1710</v>
      </c>
      <c r="AA6" s="21" t="s">
        <v>1710</v>
      </c>
      <c r="AB6" s="21" t="s">
        <v>1484</v>
      </c>
    </row>
    <row r="7" spans="1:28" ht="18" customHeight="1">
      <c r="A7" s="68" t="s">
        <v>1100</v>
      </c>
      <c r="B7" s="68" t="s">
        <v>1100</v>
      </c>
      <c r="C7" s="30" t="s">
        <v>1100</v>
      </c>
      <c r="D7" s="21" t="s">
        <v>1563</v>
      </c>
      <c r="E7" s="21" t="s">
        <v>1563</v>
      </c>
      <c r="F7" s="21"/>
      <c r="G7" s="21"/>
      <c r="H7" s="21"/>
      <c r="I7" s="21" t="s">
        <v>1477</v>
      </c>
      <c r="J7" s="21"/>
      <c r="K7" s="21" t="s">
        <v>1485</v>
      </c>
      <c r="L7" s="21" t="s">
        <v>1485</v>
      </c>
      <c r="M7" s="50"/>
      <c r="N7" s="66" t="s">
        <v>1203</v>
      </c>
      <c r="O7" s="67"/>
      <c r="P7" s="21" t="s">
        <v>1572</v>
      </c>
      <c r="Q7" s="21" t="s">
        <v>1572</v>
      </c>
      <c r="R7" s="21" t="s">
        <v>1563</v>
      </c>
      <c r="S7" s="21" t="s">
        <v>1573</v>
      </c>
      <c r="T7" s="21" t="s">
        <v>1573</v>
      </c>
      <c r="U7" s="21" t="s">
        <v>1573</v>
      </c>
      <c r="V7" s="21" t="s">
        <v>1573</v>
      </c>
      <c r="W7" s="21" t="s">
        <v>1573</v>
      </c>
      <c r="X7" s="21" t="s">
        <v>1573</v>
      </c>
      <c r="Y7" s="21" t="s">
        <v>1573</v>
      </c>
      <c r="Z7" s="21" t="s">
        <v>1574</v>
      </c>
      <c r="AA7" s="21" t="s">
        <v>1574</v>
      </c>
      <c r="AB7" s="30" t="s">
        <v>1204</v>
      </c>
    </row>
    <row r="8" spans="1:28" s="36" customFormat="1" ht="24.75" customHeight="1">
      <c r="A8" s="29" t="s">
        <v>1711</v>
      </c>
      <c r="B8" s="29" t="s">
        <v>1712</v>
      </c>
      <c r="C8" s="32">
        <v>1</v>
      </c>
      <c r="D8" s="357">
        <f>'9-10'!F7</f>
        <v>94100</v>
      </c>
      <c r="E8" s="357">
        <f>'9-10'!G7</f>
        <v>93155</v>
      </c>
      <c r="F8" s="357">
        <f>'9-10'!H7</f>
        <v>3</v>
      </c>
      <c r="G8" s="357">
        <f>'9-10'!I7</f>
        <v>0</v>
      </c>
      <c r="H8" s="357">
        <f>'9-10'!J7</f>
        <v>0</v>
      </c>
      <c r="I8" s="357">
        <f>'9-10'!K7</f>
        <v>1</v>
      </c>
      <c r="J8" s="357">
        <f>'9-10'!L7</f>
        <v>0</v>
      </c>
      <c r="K8" s="357">
        <f>'9-10'!M7</f>
        <v>2</v>
      </c>
      <c r="L8" s="357">
        <f>'9-10'!N7</f>
        <v>1</v>
      </c>
      <c r="M8" s="357">
        <f>'9-10'!O7</f>
        <v>0</v>
      </c>
      <c r="N8" s="453">
        <f>'9-10'!P7</f>
        <v>0</v>
      </c>
      <c r="O8" s="416">
        <f>'9-10'!Q7</f>
        <v>0</v>
      </c>
      <c r="P8" s="357">
        <f>'9-10'!R7</f>
        <v>1757324</v>
      </c>
      <c r="Q8" s="357">
        <f>'9-10'!S7</f>
        <v>287979</v>
      </c>
      <c r="R8" s="357">
        <f>'9-10'!T7</f>
        <v>41</v>
      </c>
      <c r="S8" s="357">
        <f>'9-10'!U7</f>
        <v>11301</v>
      </c>
      <c r="T8" s="357">
        <f>'9-10'!V7</f>
        <v>9004</v>
      </c>
      <c r="U8" s="357">
        <f>'9-10'!W7</f>
        <v>1440</v>
      </c>
      <c r="V8" s="357">
        <f>'9-10'!X7</f>
        <v>0</v>
      </c>
      <c r="W8" s="357">
        <f>'9-10'!Y7</f>
        <v>29</v>
      </c>
      <c r="X8" s="357">
        <f>'9-10'!Z7</f>
        <v>274</v>
      </c>
      <c r="Y8" s="357">
        <f>'9-10'!AA7</f>
        <v>554</v>
      </c>
      <c r="Z8" s="357">
        <f>'9-10'!AB7</f>
        <v>57200</v>
      </c>
      <c r="AA8" s="357">
        <f>'9-10'!AC7</f>
        <v>36292</v>
      </c>
      <c r="AB8" s="357">
        <f aca="true" t="shared" si="0" ref="AB8:AB25">AA8*1000/E8</f>
        <v>389.5872470613494</v>
      </c>
    </row>
    <row r="9" spans="1:28" ht="24.75" customHeight="1">
      <c r="A9" s="634" t="s">
        <v>1596</v>
      </c>
      <c r="B9" s="29" t="s">
        <v>1713</v>
      </c>
      <c r="C9" s="32">
        <v>2</v>
      </c>
      <c r="D9" s="32">
        <f>'9-10'!F9+'9-10'!F11</f>
        <v>396805</v>
      </c>
      <c r="E9" s="32">
        <f>'9-10'!G9+'9-10'!G11</f>
        <v>337198</v>
      </c>
      <c r="F9" s="32">
        <f>'9-10'!H9+'9-10'!H11</f>
        <v>3</v>
      </c>
      <c r="G9" s="32">
        <f>'9-10'!I9+'9-10'!I11</f>
        <v>0</v>
      </c>
      <c r="H9" s="32">
        <f>'9-10'!J9+'9-10'!J11</f>
        <v>26</v>
      </c>
      <c r="I9" s="32">
        <f>'9-10'!K9+'9-10'!K11</f>
        <v>4</v>
      </c>
      <c r="J9" s="32">
        <f>'9-10'!L9+'9-10'!L11</f>
        <v>3</v>
      </c>
      <c r="K9" s="32">
        <f>'9-10'!M9+'9-10'!M11</f>
        <v>0</v>
      </c>
      <c r="L9" s="32">
        <f>'9-10'!N9+'9-10'!N11</f>
        <v>10</v>
      </c>
      <c r="M9" s="32">
        <f>'9-10'!O9+'9-10'!O11</f>
        <v>0</v>
      </c>
      <c r="N9" s="69">
        <f>'9-10'!P9+'9-10'!P11</f>
        <v>0</v>
      </c>
      <c r="O9" s="54">
        <f>'9-10'!Q9+'9-10'!Q11</f>
        <v>1</v>
      </c>
      <c r="P9" s="32">
        <f>'9-10'!R9+'9-10'!R11</f>
        <v>6147135</v>
      </c>
      <c r="Q9" s="32">
        <f>'9-10'!S9+'9-10'!S11</f>
        <v>1026823</v>
      </c>
      <c r="R9" s="32">
        <f>'9-10'!T9+'9-10'!T11</f>
        <v>167</v>
      </c>
      <c r="S9" s="32">
        <f>'9-10'!U9+'9-10'!U11</f>
        <v>37851</v>
      </c>
      <c r="T9" s="32">
        <f>'9-10'!V9+'9-10'!V11</f>
        <v>33243</v>
      </c>
      <c r="U9" s="32">
        <f>'9-10'!W9+'9-10'!W11</f>
        <v>2270</v>
      </c>
      <c r="V9" s="32">
        <f>'9-10'!X9+'9-10'!X11</f>
        <v>550</v>
      </c>
      <c r="W9" s="32">
        <f>'9-10'!Y9+'9-10'!Y11</f>
        <v>0</v>
      </c>
      <c r="X9" s="32">
        <f>'9-10'!Z9+'9-10'!Z11</f>
        <v>309</v>
      </c>
      <c r="Y9" s="32">
        <f>'9-10'!AA9+'9-10'!AA11</f>
        <v>1479</v>
      </c>
      <c r="Z9" s="32">
        <f>'9-10'!AB9+'9-10'!AB11</f>
        <v>187980</v>
      </c>
      <c r="AA9" s="32">
        <f>'9-10'!AC9+'9-10'!AC11</f>
        <v>116800</v>
      </c>
      <c r="AB9" s="357">
        <f t="shared" si="0"/>
        <v>346.38402363003337</v>
      </c>
    </row>
    <row r="10" spans="1:28" ht="24.75" customHeight="1">
      <c r="A10" s="611"/>
      <c r="B10" s="29" t="s">
        <v>1714</v>
      </c>
      <c r="C10" s="32">
        <v>3</v>
      </c>
      <c r="D10" s="32">
        <f>'9-10'!F8+'9-10'!F10+'9-10'!F12</f>
        <v>428500</v>
      </c>
      <c r="E10" s="32">
        <f>'9-10'!G8+'9-10'!G10+'9-10'!G12</f>
        <v>385204</v>
      </c>
      <c r="F10" s="32">
        <f>'9-10'!H8+'9-10'!H10+'9-10'!H12</f>
        <v>4</v>
      </c>
      <c r="G10" s="32">
        <f>'9-10'!I8+'9-10'!I10+'9-10'!I12</f>
        <v>1</v>
      </c>
      <c r="H10" s="32">
        <f>'9-10'!J8+'9-10'!J10+'9-10'!J12</f>
        <v>9</v>
      </c>
      <c r="I10" s="32">
        <f>'9-10'!K8+'9-10'!K10+'9-10'!K12</f>
        <v>4</v>
      </c>
      <c r="J10" s="32">
        <f>'9-10'!L8+'9-10'!L10+'9-10'!L12</f>
        <v>0</v>
      </c>
      <c r="K10" s="32">
        <f>'9-10'!M8+'9-10'!M10+'9-10'!M12</f>
        <v>0</v>
      </c>
      <c r="L10" s="32">
        <f>'9-10'!N8+'9-10'!N10+'9-10'!N12</f>
        <v>3</v>
      </c>
      <c r="M10" s="32">
        <f>'9-10'!O8+'9-10'!O10+'9-10'!O12</f>
        <v>1</v>
      </c>
      <c r="N10" s="69">
        <f>'9-10'!P8+'9-10'!P10+'9-10'!P12</f>
        <v>0</v>
      </c>
      <c r="O10" s="54">
        <f>'9-10'!Q8+'9-10'!Q10+'9-10'!Q12</f>
        <v>2</v>
      </c>
      <c r="P10" s="32">
        <f>'9-10'!R8+'9-10'!R10+'9-10'!R12</f>
        <v>6840349</v>
      </c>
      <c r="Q10" s="32">
        <f>'9-10'!S8+'9-10'!S10+'9-10'!S12</f>
        <v>2175235</v>
      </c>
      <c r="R10" s="32">
        <f>'9-10'!T8+'9-10'!T10+'9-10'!T12</f>
        <v>130</v>
      </c>
      <c r="S10" s="32">
        <f>'9-10'!U8+'9-10'!U10+'9-10'!U12</f>
        <v>42979</v>
      </c>
      <c r="T10" s="32">
        <f>'9-10'!V8+'9-10'!V10+'9-10'!V12</f>
        <v>33789</v>
      </c>
      <c r="U10" s="32">
        <f>'9-10'!W8+'9-10'!W10+'9-10'!W12</f>
        <v>5680</v>
      </c>
      <c r="V10" s="32">
        <f>'9-10'!X8+'9-10'!X10+'9-10'!X12</f>
        <v>1141</v>
      </c>
      <c r="W10" s="32">
        <f>'9-10'!Y8+'9-10'!Y10+'9-10'!Y12</f>
        <v>212</v>
      </c>
      <c r="X10" s="32">
        <f>'9-10'!Z8+'9-10'!Z10+'9-10'!Z12</f>
        <v>1256</v>
      </c>
      <c r="Y10" s="32">
        <f>'9-10'!AA8+'9-10'!AA10+'9-10'!AA12</f>
        <v>901</v>
      </c>
      <c r="Z10" s="32">
        <f>'9-10'!AB8+'9-10'!AB10+'9-10'!AB12</f>
        <v>232250</v>
      </c>
      <c r="AA10" s="32">
        <f>'9-10'!AC8+'9-10'!AC10+'9-10'!AC12</f>
        <v>134619</v>
      </c>
      <c r="AB10" s="357">
        <f t="shared" si="0"/>
        <v>349.4745641270599</v>
      </c>
    </row>
    <row r="11" spans="1:28" ht="24.75" customHeight="1">
      <c r="A11" s="634" t="s">
        <v>1599</v>
      </c>
      <c r="B11" s="29" t="s">
        <v>1601</v>
      </c>
      <c r="C11" s="32">
        <v>4</v>
      </c>
      <c r="D11" s="32">
        <f>SUM('9-10'!F14:F17)</f>
        <v>455500</v>
      </c>
      <c r="E11" s="32">
        <f>SUM('9-10'!G14:G17)</f>
        <v>421785</v>
      </c>
      <c r="F11" s="32">
        <f>SUM('9-10'!H14:H17)</f>
        <v>2</v>
      </c>
      <c r="G11" s="32">
        <f>SUM('9-10'!I14:I17)</f>
        <v>1</v>
      </c>
      <c r="H11" s="32">
        <f>SUM('9-10'!J14:J17)</f>
        <v>52</v>
      </c>
      <c r="I11" s="32">
        <f>SUM('9-10'!K14:K17)</f>
        <v>4</v>
      </c>
      <c r="J11" s="32">
        <f>SUM('9-10'!L14:L17)</f>
        <v>0</v>
      </c>
      <c r="K11" s="32">
        <f>SUM('9-10'!M14:M17)</f>
        <v>0</v>
      </c>
      <c r="L11" s="32">
        <f>SUM('9-10'!N14:N17)</f>
        <v>4</v>
      </c>
      <c r="M11" s="32">
        <f>SUM('9-10'!O14:O17)</f>
        <v>0</v>
      </c>
      <c r="N11" s="69">
        <f>SUM('9-10'!P14:P17)</f>
        <v>10</v>
      </c>
      <c r="O11" s="54">
        <f>SUM('9-10'!Q14:Q17)</f>
        <v>4</v>
      </c>
      <c r="P11" s="32">
        <f>SUM('9-10'!R14:R17)</f>
        <v>6688855</v>
      </c>
      <c r="Q11" s="32">
        <f>SUM('9-10'!S14:S17)</f>
        <v>1623692</v>
      </c>
      <c r="R11" s="32">
        <f>SUM('9-10'!T14:T17)</f>
        <v>126</v>
      </c>
      <c r="S11" s="32">
        <f>SUM('9-10'!U14:U17)</f>
        <v>49904</v>
      </c>
      <c r="T11" s="32">
        <f>SUM('9-10'!V14:V17)</f>
        <v>37705</v>
      </c>
      <c r="U11" s="32">
        <f>SUM('9-10'!W14:W17)</f>
        <v>7176</v>
      </c>
      <c r="V11" s="32">
        <f>SUM('9-10'!X14:X17)</f>
        <v>2197</v>
      </c>
      <c r="W11" s="32">
        <f>SUM('9-10'!Y14:Y17)</f>
        <v>226</v>
      </c>
      <c r="X11" s="32">
        <f>SUM('9-10'!Z14:Z17)</f>
        <v>723</v>
      </c>
      <c r="Y11" s="32">
        <f>SUM('9-10'!AA14:AA17)</f>
        <v>1877</v>
      </c>
      <c r="Z11" s="32">
        <f>SUM('9-10'!AB14:AB17)</f>
        <v>258200</v>
      </c>
      <c r="AA11" s="32">
        <f>SUM('9-10'!AC14:AC17)</f>
        <v>152977</v>
      </c>
      <c r="AB11" s="357">
        <f t="shared" si="0"/>
        <v>362.6895219128229</v>
      </c>
    </row>
    <row r="12" spans="1:28" ht="24.75" customHeight="1">
      <c r="A12" s="611"/>
      <c r="B12" s="29" t="s">
        <v>1716</v>
      </c>
      <c r="C12" s="32">
        <v>1</v>
      </c>
      <c r="D12" s="32">
        <f>'9-10'!F13</f>
        <v>300000</v>
      </c>
      <c r="E12" s="32">
        <f>'9-10'!G13</f>
        <v>292534</v>
      </c>
      <c r="F12" s="32">
        <f>'9-10'!H13</f>
        <v>1</v>
      </c>
      <c r="G12" s="32">
        <f>'9-10'!I13</f>
        <v>0</v>
      </c>
      <c r="H12" s="32">
        <f>'9-10'!J13</f>
        <v>60</v>
      </c>
      <c r="I12" s="32">
        <f>'9-10'!K13</f>
        <v>2</v>
      </c>
      <c r="J12" s="32">
        <f>'9-10'!L13</f>
        <v>0</v>
      </c>
      <c r="K12" s="32">
        <f>'9-10'!M13</f>
        <v>0</v>
      </c>
      <c r="L12" s="32">
        <f>'9-10'!N13</f>
        <v>3</v>
      </c>
      <c r="M12" s="32">
        <f>'9-10'!O13</f>
        <v>0</v>
      </c>
      <c r="N12" s="69">
        <f>'9-10'!P13</f>
        <v>0</v>
      </c>
      <c r="O12" s="54">
        <f>'9-10'!Q13</f>
        <v>1</v>
      </c>
      <c r="P12" s="32">
        <f>'9-10'!R13</f>
        <v>5928185</v>
      </c>
      <c r="Q12" s="32">
        <f>'9-10'!S13</f>
        <v>1111704</v>
      </c>
      <c r="R12" s="32">
        <f>'9-10'!T13</f>
        <v>95</v>
      </c>
      <c r="S12" s="32">
        <f>'9-10'!U13</f>
        <v>35312</v>
      </c>
      <c r="T12" s="32">
        <f>'9-10'!V13</f>
        <v>26241</v>
      </c>
      <c r="U12" s="32">
        <f>'9-10'!W13</f>
        <v>2711</v>
      </c>
      <c r="V12" s="32">
        <f>'9-10'!X13</f>
        <v>3425</v>
      </c>
      <c r="W12" s="32">
        <f>'9-10'!Y13</f>
        <v>1768</v>
      </c>
      <c r="X12" s="32">
        <f>'9-10'!Z13</f>
        <v>710</v>
      </c>
      <c r="Y12" s="32">
        <f>'9-10'!AA13</f>
        <v>457</v>
      </c>
      <c r="Z12" s="32">
        <f>'9-10'!AB13</f>
        <v>132000</v>
      </c>
      <c r="AA12" s="32">
        <f>'9-10'!AC13</f>
        <v>107780</v>
      </c>
      <c r="AB12" s="357">
        <f t="shared" si="0"/>
        <v>368.4358057524937</v>
      </c>
    </row>
    <row r="13" spans="1:28" ht="24.75" customHeight="1">
      <c r="A13" s="29" t="s">
        <v>1602</v>
      </c>
      <c r="B13" s="29" t="s">
        <v>1311</v>
      </c>
      <c r="C13" s="32">
        <v>7</v>
      </c>
      <c r="D13" s="32">
        <f>SUM('9-10'!F18:F24)</f>
        <v>308500</v>
      </c>
      <c r="E13" s="32">
        <f>SUM('9-10'!G18:G24)</f>
        <v>267854</v>
      </c>
      <c r="F13" s="32">
        <f>SUM('9-10'!H18:H24)</f>
        <v>11</v>
      </c>
      <c r="G13" s="32">
        <f>SUM('9-10'!I18:I24)</f>
        <v>0</v>
      </c>
      <c r="H13" s="32">
        <f>SUM('9-10'!J18:J24)</f>
        <v>103</v>
      </c>
      <c r="I13" s="32">
        <v>11</v>
      </c>
      <c r="J13" s="32">
        <f>SUM('9-10'!L18:L24)</f>
        <v>2</v>
      </c>
      <c r="K13" s="32">
        <f>SUM('9-10'!M18:M24)</f>
        <v>1</v>
      </c>
      <c r="L13" s="32">
        <f>SUM('9-10'!N18:N24)</f>
        <v>7</v>
      </c>
      <c r="M13" s="32">
        <f>SUM('9-10'!O18:O24)</f>
        <v>5</v>
      </c>
      <c r="N13" s="69">
        <f>SUM('9-10'!P18:P24)</f>
        <v>15</v>
      </c>
      <c r="O13" s="54">
        <f>SUM('9-10'!Q18:Q24)</f>
        <v>3</v>
      </c>
      <c r="P13" s="32">
        <f>SUM('9-10'!R18:R24)</f>
        <v>5945612</v>
      </c>
      <c r="Q13" s="32">
        <f>SUM('9-10'!S18:S24)</f>
        <v>1616269</v>
      </c>
      <c r="R13" s="32">
        <f>SUM('9-10'!T18:T24)</f>
        <v>79</v>
      </c>
      <c r="S13" s="32">
        <f>SUM('9-10'!U18:U24)</f>
        <v>34542</v>
      </c>
      <c r="T13" s="32">
        <f>SUM('9-10'!V18:V24)</f>
        <v>21678</v>
      </c>
      <c r="U13" s="32">
        <f>SUM('9-10'!W18:W24)</f>
        <v>6025</v>
      </c>
      <c r="V13" s="32">
        <f>SUM('9-10'!X18:X24)</f>
        <v>2918</v>
      </c>
      <c r="W13" s="32">
        <f>SUM('9-10'!Y18:Y24)</f>
        <v>550</v>
      </c>
      <c r="X13" s="32">
        <f>SUM('9-10'!Z18:Z24)</f>
        <v>1343</v>
      </c>
      <c r="Y13" s="32">
        <f>SUM('9-10'!AA18:AA24)</f>
        <v>2028</v>
      </c>
      <c r="Z13" s="32">
        <f>SUM('9-10'!AB18:AB24)</f>
        <v>157900</v>
      </c>
      <c r="AA13" s="32">
        <f>SUM('9-10'!AC18:AC24)</f>
        <v>108163</v>
      </c>
      <c r="AB13" s="357">
        <f t="shared" si="0"/>
        <v>403.8132714090512</v>
      </c>
    </row>
    <row r="14" spans="1:28" ht="24.75" customHeight="1">
      <c r="A14" s="29" t="s">
        <v>1604</v>
      </c>
      <c r="B14" s="29" t="s">
        <v>1604</v>
      </c>
      <c r="C14" s="32">
        <v>3</v>
      </c>
      <c r="D14" s="32">
        <f>SUM('9-10'!F25:F27)</f>
        <v>43440</v>
      </c>
      <c r="E14" s="32">
        <f>SUM('9-10'!G25:G27)</f>
        <v>39217</v>
      </c>
      <c r="F14" s="32">
        <f>SUM('9-10'!H25:H27)</f>
        <v>1</v>
      </c>
      <c r="G14" s="32">
        <f>SUM('9-10'!I25:I27)</f>
        <v>2</v>
      </c>
      <c r="H14" s="32">
        <f>SUM('9-10'!J25:J27)</f>
        <v>9</v>
      </c>
      <c r="I14" s="32">
        <f>SUM('9-10'!K25:K27)</f>
        <v>2</v>
      </c>
      <c r="J14" s="32">
        <f>SUM('9-10'!L25:L27)</f>
        <v>0</v>
      </c>
      <c r="K14" s="32">
        <f>SUM('9-10'!M25:M27)</f>
        <v>0</v>
      </c>
      <c r="L14" s="32">
        <f>SUM('9-10'!N25:N27)</f>
        <v>2</v>
      </c>
      <c r="M14" s="32">
        <f>SUM('9-10'!O25:O27)</f>
        <v>3</v>
      </c>
      <c r="N14" s="69">
        <f>SUM('9-10'!P25:P27)</f>
        <v>5</v>
      </c>
      <c r="O14" s="54">
        <f>SUM('9-10'!Q25:Q27)</f>
        <v>0</v>
      </c>
      <c r="P14" s="32">
        <f>SUM('9-10'!R25:R27)</f>
        <v>615031</v>
      </c>
      <c r="Q14" s="32">
        <f>SUM('9-10'!S25:S27)</f>
        <v>367494</v>
      </c>
      <c r="R14" s="32">
        <f>SUM('9-10'!T25:T27)</f>
        <v>16</v>
      </c>
      <c r="S14" s="32">
        <f>SUM('9-10'!U25:U27)</f>
        <v>5679</v>
      </c>
      <c r="T14" s="32">
        <f>SUM('9-10'!V25:V27)</f>
        <v>3305</v>
      </c>
      <c r="U14" s="32">
        <f>SUM('9-10'!W25:W27)</f>
        <v>945</v>
      </c>
      <c r="V14" s="32">
        <f>SUM('9-10'!X25:X27)</f>
        <v>304</v>
      </c>
      <c r="W14" s="32">
        <f>SUM('9-10'!Y25:Y27)</f>
        <v>2</v>
      </c>
      <c r="X14" s="32">
        <f>SUM('9-10'!Z25:Z27)</f>
        <v>440</v>
      </c>
      <c r="Y14" s="32">
        <f>SUM('9-10'!AA25:AA27)</f>
        <v>683</v>
      </c>
      <c r="Z14" s="32">
        <f>SUM('9-10'!AB25:AB27)</f>
        <v>23250</v>
      </c>
      <c r="AA14" s="32">
        <f>SUM('9-10'!AC25:AC27)</f>
        <v>18166</v>
      </c>
      <c r="AB14" s="357">
        <f t="shared" si="0"/>
        <v>463.2174822143458</v>
      </c>
    </row>
    <row r="15" spans="1:28" ht="24.75" customHeight="1">
      <c r="A15" s="634" t="s">
        <v>1606</v>
      </c>
      <c r="B15" s="29" t="s">
        <v>1717</v>
      </c>
      <c r="C15" s="32">
        <v>4</v>
      </c>
      <c r="D15" s="32">
        <f>SUM('9-10'!F31:F33)+'9-10'!F36</f>
        <v>125260</v>
      </c>
      <c r="E15" s="32">
        <f>SUM('9-10'!G31:G33)+'9-10'!G36</f>
        <v>116437</v>
      </c>
      <c r="F15" s="32">
        <f>SUM('9-10'!H31:H33)+'9-10'!H36</f>
        <v>1</v>
      </c>
      <c r="G15" s="32">
        <f>SUM('9-10'!I31:I33)+'9-10'!I36</f>
        <v>0</v>
      </c>
      <c r="H15" s="32">
        <f>SUM('9-10'!J31:J33)+'9-10'!J36</f>
        <v>26</v>
      </c>
      <c r="I15" s="32">
        <f>SUM('9-10'!K31:K33)+'9-10'!K36</f>
        <v>0</v>
      </c>
      <c r="J15" s="32">
        <f>SUM('9-10'!L31:L33)+'9-10'!L36</f>
        <v>0</v>
      </c>
      <c r="K15" s="32">
        <f>SUM('9-10'!M31:M33)+'9-10'!M36</f>
        <v>2</v>
      </c>
      <c r="L15" s="32">
        <f>SUM('9-10'!N31:N33)+'9-10'!N36</f>
        <v>1</v>
      </c>
      <c r="M15" s="32">
        <f>SUM('9-10'!O31:O33)+'9-10'!O36</f>
        <v>5</v>
      </c>
      <c r="N15" s="69">
        <f>SUM('9-10'!P31:P33)+'9-10'!P36</f>
        <v>5</v>
      </c>
      <c r="O15" s="54">
        <f>SUM('9-10'!Q31:Q33)+'9-10'!Q36</f>
        <v>3</v>
      </c>
      <c r="P15" s="32">
        <f>SUM('9-10'!R31:R33)+'9-10'!R36</f>
        <v>1903317</v>
      </c>
      <c r="Q15" s="32">
        <f>SUM('9-10'!S31:S33)+'9-10'!S36</f>
        <v>484789</v>
      </c>
      <c r="R15" s="32">
        <f>SUM('9-10'!T31:T33)+'9-10'!T36</f>
        <v>48</v>
      </c>
      <c r="S15" s="32">
        <f>SUM('9-10'!U31:U33)+'9-10'!U36</f>
        <v>14547</v>
      </c>
      <c r="T15" s="32">
        <f>SUM('9-10'!V31:V33)+'9-10'!V36</f>
        <v>10074</v>
      </c>
      <c r="U15" s="32">
        <f>SUM('9-10'!W31:W33)+'9-10'!W36</f>
        <v>2041</v>
      </c>
      <c r="V15" s="32">
        <f>SUM('9-10'!X31:X33)+'9-10'!X36</f>
        <v>1017</v>
      </c>
      <c r="W15" s="32">
        <f>SUM('9-10'!Y31:Y33)+'9-10'!Y36</f>
        <v>1</v>
      </c>
      <c r="X15" s="32">
        <f>SUM('9-10'!Z31:Z33)+'9-10'!Z36</f>
        <v>190</v>
      </c>
      <c r="Y15" s="32">
        <f>SUM('9-10'!AA31:AA33)+'9-10'!AA36</f>
        <v>1224</v>
      </c>
      <c r="Z15" s="32">
        <f>SUM('9-10'!AB31:AB33)+'9-10'!AB36</f>
        <v>65200</v>
      </c>
      <c r="AA15" s="32">
        <f>SUM('9-10'!AC31:AC33)+'9-10'!AC36</f>
        <v>52823</v>
      </c>
      <c r="AB15" s="357">
        <f t="shared" si="0"/>
        <v>453.66163676494585</v>
      </c>
    </row>
    <row r="16" spans="1:28" ht="24.75" customHeight="1">
      <c r="A16" s="611"/>
      <c r="B16" s="29" t="s">
        <v>1718</v>
      </c>
      <c r="C16" s="32">
        <v>5</v>
      </c>
      <c r="D16" s="32">
        <f>SUM('9-10'!F28:F30)+'9-10'!F34+'9-10'!F35</f>
        <v>169600</v>
      </c>
      <c r="E16" s="32">
        <f>SUM('9-10'!G28:G30)+'9-10'!G34+'9-10'!G35</f>
        <v>122354</v>
      </c>
      <c r="F16" s="32">
        <f>SUM('9-10'!H28:H30)+'9-10'!H34+'9-10'!H35</f>
        <v>3</v>
      </c>
      <c r="G16" s="32">
        <f>SUM('9-10'!I28:I30)+'9-10'!I34+'9-10'!I35</f>
        <v>1</v>
      </c>
      <c r="H16" s="32">
        <f>SUM('9-10'!J28:J30)+'9-10'!J34+'9-10'!J35</f>
        <v>22</v>
      </c>
      <c r="I16" s="32">
        <f>SUM('9-10'!K28:K30)+'9-10'!K34+'9-10'!K35</f>
        <v>0</v>
      </c>
      <c r="J16" s="32">
        <f>SUM('9-10'!L28:L30)+'9-10'!L34+'9-10'!L35</f>
        <v>0</v>
      </c>
      <c r="K16" s="32">
        <f>SUM('9-10'!M28:M30)+'9-10'!M34+'9-10'!M35</f>
        <v>0</v>
      </c>
      <c r="L16" s="32">
        <f>SUM('9-10'!N28:N30)+'9-10'!N34+'9-10'!N35</f>
        <v>5</v>
      </c>
      <c r="M16" s="32">
        <f>SUM('9-10'!O28:O30)+'9-10'!O34+'9-10'!O35</f>
        <v>3</v>
      </c>
      <c r="N16" s="69">
        <f>SUM('9-10'!P28:P30)+'9-10'!P34+'9-10'!P35</f>
        <v>8</v>
      </c>
      <c r="O16" s="54">
        <f>SUM('9-10'!Q28:Q30)+'9-10'!Q34+'9-10'!Q35</f>
        <v>3</v>
      </c>
      <c r="P16" s="32">
        <f>SUM('9-10'!R28:R30)+'9-10'!R34+'9-10'!R35</f>
        <v>2297042</v>
      </c>
      <c r="Q16" s="32">
        <f>SUM('9-10'!S28:S30)+'9-10'!S34+'9-10'!S35</f>
        <v>631700</v>
      </c>
      <c r="R16" s="32">
        <f>SUM('9-10'!T28:T30)+'9-10'!T34+'9-10'!T35</f>
        <v>72</v>
      </c>
      <c r="S16" s="32">
        <f>SUM('9-10'!U28:U30)+'9-10'!U34+'9-10'!U35</f>
        <v>22930</v>
      </c>
      <c r="T16" s="32">
        <f>SUM('9-10'!V28:V30)+'9-10'!V34+'9-10'!V35</f>
        <v>11999</v>
      </c>
      <c r="U16" s="32">
        <f>SUM('9-10'!W28:W30)+'9-10'!W34+'9-10'!W35</f>
        <v>2851</v>
      </c>
      <c r="V16" s="32">
        <f>SUM('9-10'!X28:X30)+'9-10'!X34+'9-10'!X35</f>
        <v>6135</v>
      </c>
      <c r="W16" s="32">
        <f>SUM('9-10'!Y28:Y30)+'9-10'!Y34+'9-10'!Y35</f>
        <v>305</v>
      </c>
      <c r="X16" s="32">
        <f>SUM('9-10'!Z28:Z30)+'9-10'!Z34+'9-10'!Z35</f>
        <v>232</v>
      </c>
      <c r="Y16" s="32">
        <f>SUM('9-10'!AA28:AA30)+'9-10'!AA34+'9-10'!AA35</f>
        <v>1408</v>
      </c>
      <c r="Z16" s="32">
        <f>SUM('9-10'!AB28:AB30)+'9-10'!AB34+'9-10'!AB35</f>
        <v>137930</v>
      </c>
      <c r="AA16" s="32">
        <f>SUM('9-10'!AC28:AC30)+'9-10'!AC34+'9-10'!AC35</f>
        <v>84368</v>
      </c>
      <c r="AB16" s="357">
        <f t="shared" si="0"/>
        <v>689.5401866714615</v>
      </c>
    </row>
    <row r="17" spans="1:28" ht="24.75" customHeight="1">
      <c r="A17" s="634" t="s">
        <v>1719</v>
      </c>
      <c r="B17" s="29" t="s">
        <v>1720</v>
      </c>
      <c r="C17" s="32">
        <v>3</v>
      </c>
      <c r="D17" s="32">
        <f>'9-10'!F37+'9-10'!F40+'9-10'!F41</f>
        <v>89775</v>
      </c>
      <c r="E17" s="32">
        <f>'9-10'!G37+'9-10'!G40+'9-10'!G41</f>
        <v>83341</v>
      </c>
      <c r="F17" s="32">
        <f>'9-10'!H37+'9-10'!H40+'9-10'!H41</f>
        <v>2</v>
      </c>
      <c r="G17" s="32">
        <f>'9-10'!I37+'9-10'!I40+'9-10'!I41</f>
        <v>2</v>
      </c>
      <c r="H17" s="32">
        <f>'9-10'!J37+'9-10'!J40+'9-10'!J41</f>
        <v>17</v>
      </c>
      <c r="I17" s="32">
        <f>'9-10'!K37+'9-10'!K40+'9-10'!K41</f>
        <v>0</v>
      </c>
      <c r="J17" s="32">
        <f>'9-10'!L37+'9-10'!L40+'9-10'!L41</f>
        <v>2</v>
      </c>
      <c r="K17" s="32">
        <f>'9-10'!M37+'9-10'!M40+'9-10'!M41</f>
        <v>2</v>
      </c>
      <c r="L17" s="32">
        <f>'9-10'!N37+'9-10'!N40+'9-10'!N41</f>
        <v>2</v>
      </c>
      <c r="M17" s="32">
        <f>'9-10'!O37+'9-10'!O40+'9-10'!O41</f>
        <v>2</v>
      </c>
      <c r="N17" s="34">
        <f>'9-10'!P37+'9-10'!P40+'9-10'!P41</f>
        <v>6</v>
      </c>
      <c r="O17" s="35">
        <f>'9-10'!Q37+'9-10'!Q40+'9-10'!Q41</f>
        <v>0</v>
      </c>
      <c r="P17" s="32">
        <f>'9-10'!R37+'9-10'!R40+'9-10'!R41</f>
        <v>1532169</v>
      </c>
      <c r="Q17" s="32">
        <f>'9-10'!S37+'9-10'!S40+'9-10'!S41</f>
        <v>2125778</v>
      </c>
      <c r="R17" s="32">
        <f>'9-10'!T37+'9-10'!T40+'9-10'!T41</f>
        <v>51</v>
      </c>
      <c r="S17" s="32">
        <f>'9-10'!U37+'9-10'!U40+'9-10'!U41</f>
        <v>13567</v>
      </c>
      <c r="T17" s="32">
        <f>'9-10'!V37+'9-10'!V40+'9-10'!V41</f>
        <v>7376</v>
      </c>
      <c r="U17" s="32">
        <f>'9-10'!W37+'9-10'!W40+'9-10'!W41</f>
        <v>3135</v>
      </c>
      <c r="V17" s="32">
        <f>'9-10'!X37+'9-10'!X40+'9-10'!X41</f>
        <v>745</v>
      </c>
      <c r="W17" s="32">
        <f>'9-10'!Y37+'9-10'!Y40+'9-10'!Y41</f>
        <v>161</v>
      </c>
      <c r="X17" s="32">
        <f>'9-10'!Z37+'9-10'!Z40+'9-10'!Z41</f>
        <v>185</v>
      </c>
      <c r="Y17" s="32">
        <f>'9-10'!AA37+'9-10'!AA40+'9-10'!AA41</f>
        <v>1965</v>
      </c>
      <c r="Z17" s="32">
        <f>'9-10'!AB37+'9-10'!AB40+'9-10'!AB41</f>
        <v>60450</v>
      </c>
      <c r="AA17" s="32">
        <f>'9-10'!AC37+'9-10'!AC40+'9-10'!AC41</f>
        <v>45232</v>
      </c>
      <c r="AB17" s="357">
        <f t="shared" si="0"/>
        <v>542.7340684657012</v>
      </c>
    </row>
    <row r="18" spans="1:28" ht="24.75" customHeight="1">
      <c r="A18" s="611"/>
      <c r="B18" s="29" t="s">
        <v>1269</v>
      </c>
      <c r="C18" s="32">
        <v>2</v>
      </c>
      <c r="D18" s="32">
        <f>'9-10'!F38+'9-10'!F39</f>
        <v>40143</v>
      </c>
      <c r="E18" s="32">
        <f>'9-10'!G38+'9-10'!G39</f>
        <v>39448</v>
      </c>
      <c r="F18" s="32">
        <f>'9-10'!H38+'9-10'!H39</f>
        <v>8</v>
      </c>
      <c r="G18" s="32">
        <f>'9-10'!I38+'9-10'!I39</f>
        <v>0</v>
      </c>
      <c r="H18" s="32">
        <f>'9-10'!J38+'9-10'!J39</f>
        <v>14</v>
      </c>
      <c r="I18" s="32">
        <f>'9-10'!K38+'9-10'!K39</f>
        <v>0</v>
      </c>
      <c r="J18" s="32">
        <f>'9-10'!L38+'9-10'!L39</f>
        <v>0</v>
      </c>
      <c r="K18" s="32">
        <f>'9-10'!M38+'9-10'!M39</f>
        <v>3</v>
      </c>
      <c r="L18" s="32">
        <f>'9-10'!N38+'9-10'!N39</f>
        <v>8</v>
      </c>
      <c r="M18" s="32">
        <f>'9-10'!O38+'9-10'!O39</f>
        <v>1</v>
      </c>
      <c r="N18" s="69">
        <f>'9-10'!P38+'9-10'!P39</f>
        <v>6</v>
      </c>
      <c r="O18" s="54">
        <f>'9-10'!Q38+'9-10'!Q39</f>
        <v>0</v>
      </c>
      <c r="P18" s="32">
        <f>'9-10'!R38+'9-10'!R39</f>
        <v>857252</v>
      </c>
      <c r="Q18" s="32">
        <f>'9-10'!S38+'9-10'!S39</f>
        <v>403239</v>
      </c>
      <c r="R18" s="32">
        <f>'9-10'!T38+'9-10'!T39</f>
        <v>13</v>
      </c>
      <c r="S18" s="32">
        <f>'9-10'!U38+'9-10'!U39</f>
        <v>6203</v>
      </c>
      <c r="T18" s="32">
        <f>'9-10'!V38+'9-10'!V39</f>
        <v>3410</v>
      </c>
      <c r="U18" s="32">
        <f>'9-10'!W38+'9-10'!W39</f>
        <v>1443</v>
      </c>
      <c r="V18" s="32">
        <f>'9-10'!X38+'9-10'!X39</f>
        <v>169</v>
      </c>
      <c r="W18" s="32">
        <f>'9-10'!Y38+'9-10'!Y39</f>
        <v>209</v>
      </c>
      <c r="X18" s="32">
        <f>'9-10'!Z38+'9-10'!Z39</f>
        <v>15</v>
      </c>
      <c r="Y18" s="32">
        <f>'9-10'!AA38+'9-10'!AA39</f>
        <v>957</v>
      </c>
      <c r="Z18" s="32">
        <f>'9-10'!AB38+'9-10'!AB39</f>
        <v>30760</v>
      </c>
      <c r="AA18" s="32">
        <f>'9-10'!AC38+'9-10'!AC39</f>
        <v>19230</v>
      </c>
      <c r="AB18" s="357">
        <f t="shared" si="0"/>
        <v>487.47718515514094</v>
      </c>
    </row>
    <row r="19" spans="1:28" ht="24.75" customHeight="1">
      <c r="A19" s="29" t="s">
        <v>288</v>
      </c>
      <c r="B19" s="29" t="s">
        <v>1313</v>
      </c>
      <c r="C19" s="32">
        <v>3</v>
      </c>
      <c r="D19" s="32">
        <f>SUM('9-10'!F42:F44)</f>
        <v>101500</v>
      </c>
      <c r="E19" s="32">
        <f>SUM('9-10'!G42:G44)</f>
        <v>91038</v>
      </c>
      <c r="F19" s="32">
        <f>SUM('9-10'!H42:H44)</f>
        <v>12</v>
      </c>
      <c r="G19" s="32">
        <f>SUM('9-10'!I42:I44)</f>
        <v>0</v>
      </c>
      <c r="H19" s="32">
        <f>SUM('9-10'!J42:J44)</f>
        <v>37</v>
      </c>
      <c r="I19" s="32">
        <f>SUM('9-10'!K42:K44)</f>
        <v>1</v>
      </c>
      <c r="J19" s="32">
        <f>SUM('9-10'!L42:L44)</f>
        <v>0</v>
      </c>
      <c r="K19" s="32">
        <f>SUM('9-10'!M42:M44)</f>
        <v>10</v>
      </c>
      <c r="L19" s="32">
        <f>SUM('9-10'!N42:N44)</f>
        <v>7</v>
      </c>
      <c r="M19" s="32">
        <f>SUM('9-10'!O42:O44)</f>
        <v>4</v>
      </c>
      <c r="N19" s="69">
        <f>SUM('9-10'!P42:P44)</f>
        <v>11</v>
      </c>
      <c r="O19" s="54">
        <f>SUM('9-10'!Q42:Q44)</f>
        <v>7</v>
      </c>
      <c r="P19" s="32">
        <f>SUM('9-10'!R42:R44)</f>
        <v>2464565</v>
      </c>
      <c r="Q19" s="32">
        <f>SUM('9-10'!S42:S44)</f>
        <v>2742931</v>
      </c>
      <c r="R19" s="32">
        <f>SUM('9-10'!T42:T44)</f>
        <v>65</v>
      </c>
      <c r="S19" s="32">
        <f>SUM('9-10'!U42:U44)</f>
        <v>12852</v>
      </c>
      <c r="T19" s="32">
        <f>SUM('9-10'!V42:V44)</f>
        <v>7171</v>
      </c>
      <c r="U19" s="32">
        <f>SUM('9-10'!W42:W44)</f>
        <v>1492</v>
      </c>
      <c r="V19" s="32">
        <f>SUM('9-10'!X42:X44)</f>
        <v>535</v>
      </c>
      <c r="W19" s="32">
        <f>SUM('9-10'!Y42:Y44)</f>
        <v>540</v>
      </c>
      <c r="X19" s="32">
        <f>SUM('9-10'!Z42:Z44)</f>
        <v>59</v>
      </c>
      <c r="Y19" s="32">
        <f>SUM('9-10'!AA42:AA44)</f>
        <v>3055</v>
      </c>
      <c r="Z19" s="32">
        <f>SUM('9-10'!AB42:AB44)</f>
        <v>48300</v>
      </c>
      <c r="AA19" s="32">
        <f>SUM('9-10'!AC42:AC44)</f>
        <v>38836</v>
      </c>
      <c r="AB19" s="357">
        <f t="shared" si="0"/>
        <v>426.59109382895053</v>
      </c>
    </row>
    <row r="20" spans="1:28" ht="24.75" customHeight="1">
      <c r="A20" s="29" t="s">
        <v>289</v>
      </c>
      <c r="B20" s="29" t="s">
        <v>290</v>
      </c>
      <c r="C20" s="32">
        <v>3</v>
      </c>
      <c r="D20" s="32">
        <f>SUM('9-10'!F45:F47)</f>
        <v>152100</v>
      </c>
      <c r="E20" s="32">
        <f>SUM('9-10'!G45:G47)</f>
        <v>137548</v>
      </c>
      <c r="F20" s="32">
        <f>SUM('9-10'!H45:H47)</f>
        <v>25</v>
      </c>
      <c r="G20" s="32">
        <f>SUM('9-10'!I45:I47)</f>
        <v>0</v>
      </c>
      <c r="H20" s="32">
        <f>SUM('9-10'!J45:J47)</f>
        <v>93</v>
      </c>
      <c r="I20" s="32">
        <f>SUM('9-10'!K45:K47)</f>
        <v>20</v>
      </c>
      <c r="J20" s="32">
        <f>SUM('9-10'!L45:L47)</f>
        <v>3</v>
      </c>
      <c r="K20" s="32">
        <f>SUM('9-10'!M45:M47)</f>
        <v>10</v>
      </c>
      <c r="L20" s="32">
        <f>SUM('9-10'!N45:N47)</f>
        <v>31</v>
      </c>
      <c r="M20" s="32">
        <f>SUM('9-10'!O45:O47)</f>
        <v>0</v>
      </c>
      <c r="N20" s="69">
        <f>SUM('9-10'!P45:P47)</f>
        <v>2</v>
      </c>
      <c r="O20" s="54">
        <f>SUM('9-10'!Q45:Q47)</f>
        <v>9</v>
      </c>
      <c r="P20" s="32">
        <f>SUM('9-10'!R45:R47)</f>
        <v>4790718</v>
      </c>
      <c r="Q20" s="32">
        <f>SUM('9-10'!S45:S47)</f>
        <v>3023409</v>
      </c>
      <c r="R20" s="32">
        <f>SUM('9-10'!T45:T47)</f>
        <v>59</v>
      </c>
      <c r="S20" s="32">
        <f>SUM('9-10'!U45:U47)</f>
        <v>19225</v>
      </c>
      <c r="T20" s="32">
        <f>SUM('9-10'!V45:V47)</f>
        <v>11667</v>
      </c>
      <c r="U20" s="32">
        <f>SUM('9-10'!W45:W47)</f>
        <v>3758</v>
      </c>
      <c r="V20" s="32">
        <f>SUM('9-10'!X45:X47)</f>
        <v>521</v>
      </c>
      <c r="W20" s="32">
        <f>SUM('9-10'!Y45:Y47)</f>
        <v>37</v>
      </c>
      <c r="X20" s="32">
        <f>SUM('9-10'!Z45:Z47)</f>
        <v>714</v>
      </c>
      <c r="Y20" s="32">
        <f>SUM('9-10'!AA45:AA47)</f>
        <v>2528</v>
      </c>
      <c r="Z20" s="32">
        <f>SUM('9-10'!AB45:AB47)</f>
        <v>98710</v>
      </c>
      <c r="AA20" s="32">
        <f>SUM('9-10'!AC45:AC47)</f>
        <v>62646</v>
      </c>
      <c r="AB20" s="357">
        <f t="shared" si="0"/>
        <v>455.4482798732079</v>
      </c>
    </row>
    <row r="21" spans="1:28" ht="24.75" customHeight="1">
      <c r="A21" s="21" t="s">
        <v>1209</v>
      </c>
      <c r="B21" s="29" t="s">
        <v>291</v>
      </c>
      <c r="C21" s="32">
        <v>2</v>
      </c>
      <c r="D21" s="32">
        <f>SUM('9-10'!F48:F49)</f>
        <v>1566000</v>
      </c>
      <c r="E21" s="32">
        <f>SUM('9-10'!G48:G49)</f>
        <v>1532764</v>
      </c>
      <c r="F21" s="32">
        <f>SUM('9-10'!H48:H49)</f>
        <v>7</v>
      </c>
      <c r="G21" s="32">
        <f>SUM('9-10'!I48:I49)</f>
        <v>0</v>
      </c>
      <c r="H21" s="32">
        <f>SUM('9-10'!J48:J49)</f>
        <v>0</v>
      </c>
      <c r="I21" s="32">
        <f>SUM('9-10'!K48:K49)</f>
        <v>3</v>
      </c>
      <c r="J21" s="32">
        <f>SUM('9-10'!L48:L49)</f>
        <v>2</v>
      </c>
      <c r="K21" s="32">
        <f>SUM('9-10'!M48:M49)</f>
        <v>0</v>
      </c>
      <c r="L21" s="32">
        <f>SUM('9-10'!N48:N49)</f>
        <v>4</v>
      </c>
      <c r="M21" s="32">
        <f>SUM('9-10'!O48:O49)</f>
        <v>1</v>
      </c>
      <c r="N21" s="69">
        <f>SUM('9-10'!P48:P49)</f>
        <v>0</v>
      </c>
      <c r="O21" s="54">
        <f>SUM('9-10'!Q48:Q49)</f>
        <v>1</v>
      </c>
      <c r="P21" s="32">
        <f>SUM('9-10'!R48:R49)</f>
        <v>31597647</v>
      </c>
      <c r="Q21" s="32">
        <f>SUM('9-10'!S48:S49)</f>
        <v>10944130</v>
      </c>
      <c r="R21" s="32">
        <f>SUM('9-10'!T48:T49)</f>
        <v>944</v>
      </c>
      <c r="S21" s="32">
        <f>SUM('9-10'!U48:U49)</f>
        <v>195798</v>
      </c>
      <c r="T21" s="32">
        <f>SUM('9-10'!V48:V49)</f>
        <v>133985</v>
      </c>
      <c r="U21" s="32">
        <f>SUM('9-10'!W48:W49)</f>
        <v>40169</v>
      </c>
      <c r="V21" s="32">
        <f>SUM('9-10'!X48:X49)</f>
        <v>7381</v>
      </c>
      <c r="W21" s="32">
        <f>SUM('9-10'!Y48:Y49)</f>
        <v>0</v>
      </c>
      <c r="X21" s="32">
        <f>SUM('9-10'!Z48:Z49)</f>
        <v>4531</v>
      </c>
      <c r="Y21" s="32">
        <f>SUM('9-10'!AA48:AA49)</f>
        <v>9732</v>
      </c>
      <c r="Z21" s="32">
        <f>SUM('9-10'!AB48:AB49)</f>
        <v>680520</v>
      </c>
      <c r="AA21" s="32">
        <f>SUM('9-10'!AC48:AC49)</f>
        <v>603120</v>
      </c>
      <c r="AB21" s="357">
        <f t="shared" si="0"/>
        <v>393.4852332126798</v>
      </c>
    </row>
    <row r="22" spans="1:28" ht="24.75" customHeight="1">
      <c r="A22" s="21" t="s">
        <v>1103</v>
      </c>
      <c r="B22" s="29" t="s">
        <v>292</v>
      </c>
      <c r="C22" s="32">
        <v>1</v>
      </c>
      <c r="D22" s="32">
        <f>'9-10'!F50</f>
        <v>534310</v>
      </c>
      <c r="E22" s="32">
        <f>'9-10'!G50</f>
        <v>533228</v>
      </c>
      <c r="F22" s="32">
        <f>'9-10'!H50</f>
        <v>11</v>
      </c>
      <c r="G22" s="32">
        <f>'9-10'!I50</f>
        <v>3</v>
      </c>
      <c r="H22" s="32">
        <f>'9-10'!J50</f>
        <v>16</v>
      </c>
      <c r="I22" s="32">
        <f>'9-10'!K50</f>
        <v>4</v>
      </c>
      <c r="J22" s="32">
        <f>'9-10'!L50</f>
        <v>0</v>
      </c>
      <c r="K22" s="32">
        <f>'9-10'!M50</f>
        <v>6</v>
      </c>
      <c r="L22" s="32">
        <f>'9-10'!N50</f>
        <v>8</v>
      </c>
      <c r="M22" s="32">
        <f>'9-10'!O50</f>
        <v>7</v>
      </c>
      <c r="N22" s="69">
        <f>'9-10'!P50</f>
        <v>7</v>
      </c>
      <c r="O22" s="54">
        <f>'9-10'!Q50</f>
        <v>0</v>
      </c>
      <c r="P22" s="32">
        <f>'9-10'!R50</f>
        <v>8459737</v>
      </c>
      <c r="Q22" s="32">
        <f>'9-10'!S50</f>
        <v>1938676</v>
      </c>
      <c r="R22" s="32">
        <f>'9-10'!T50</f>
        <v>146</v>
      </c>
      <c r="S22" s="32">
        <f>'9-10'!U50</f>
        <v>64811</v>
      </c>
      <c r="T22" s="32">
        <f>'9-10'!V50</f>
        <v>46938</v>
      </c>
      <c r="U22" s="32">
        <f>'9-10'!W50</f>
        <v>8790</v>
      </c>
      <c r="V22" s="32">
        <f>'9-10'!X50</f>
        <v>2142</v>
      </c>
      <c r="W22" s="32">
        <f>'9-10'!Y50</f>
        <v>19</v>
      </c>
      <c r="X22" s="32">
        <f>'9-10'!Z50</f>
        <v>2636</v>
      </c>
      <c r="Y22" s="32">
        <f>'9-10'!AA50</f>
        <v>4286</v>
      </c>
      <c r="Z22" s="32">
        <f>'9-10'!AB50</f>
        <v>217000</v>
      </c>
      <c r="AA22" s="32">
        <f>'9-10'!AC50</f>
        <v>195118</v>
      </c>
      <c r="AB22" s="357">
        <f t="shared" si="0"/>
        <v>365.9185189074842</v>
      </c>
    </row>
    <row r="23" spans="1:28" ht="24.75" customHeight="1">
      <c r="A23" s="21" t="s">
        <v>1104</v>
      </c>
      <c r="B23" s="29" t="s">
        <v>293</v>
      </c>
      <c r="C23" s="32">
        <v>1</v>
      </c>
      <c r="D23" s="32">
        <f>'9-10'!F51</f>
        <v>578600</v>
      </c>
      <c r="E23" s="32">
        <f>'9-10'!G51</f>
        <v>461817</v>
      </c>
      <c r="F23" s="32">
        <f>'9-10'!H51</f>
        <v>2</v>
      </c>
      <c r="G23" s="32">
        <f>'9-10'!I51</f>
        <v>0</v>
      </c>
      <c r="H23" s="32">
        <f>'9-10'!J51</f>
        <v>0</v>
      </c>
      <c r="I23" s="32">
        <f>'9-10'!K51</f>
        <v>2</v>
      </c>
      <c r="J23" s="32">
        <f>'9-10'!L51</f>
        <v>0</v>
      </c>
      <c r="K23" s="32">
        <f>'9-10'!M51</f>
        <v>0</v>
      </c>
      <c r="L23" s="32">
        <f>'9-10'!N51</f>
        <v>1</v>
      </c>
      <c r="M23" s="32">
        <f>'9-10'!O51</f>
        <v>0</v>
      </c>
      <c r="N23" s="69">
        <f>'9-10'!P51</f>
        <v>0</v>
      </c>
      <c r="O23" s="54">
        <f>'9-10'!Q51</f>
        <v>1</v>
      </c>
      <c r="P23" s="32">
        <f>'9-10'!R51</f>
        <v>9102090</v>
      </c>
      <c r="Q23" s="32">
        <f>'9-10'!S51</f>
        <v>1172850</v>
      </c>
      <c r="R23" s="32">
        <f>'9-10'!T51</f>
        <v>159</v>
      </c>
      <c r="S23" s="32">
        <f>'9-10'!U51</f>
        <v>59953</v>
      </c>
      <c r="T23" s="32">
        <f>'9-10'!V51</f>
        <v>42110</v>
      </c>
      <c r="U23" s="32">
        <f>'9-10'!W51</f>
        <v>9405</v>
      </c>
      <c r="V23" s="32">
        <f>'9-10'!X51</f>
        <v>3409</v>
      </c>
      <c r="W23" s="32">
        <f>'9-10'!Y51</f>
        <v>1</v>
      </c>
      <c r="X23" s="32">
        <f>'9-10'!Z51</f>
        <v>1716</v>
      </c>
      <c r="Y23" s="32">
        <f>'9-10'!AA51</f>
        <v>3312</v>
      </c>
      <c r="Z23" s="32">
        <f>'9-10'!AB51</f>
        <v>383500</v>
      </c>
      <c r="AA23" s="32">
        <f>'9-10'!AC51</f>
        <v>187067</v>
      </c>
      <c r="AB23" s="357">
        <f t="shared" si="0"/>
        <v>405.0673751724168</v>
      </c>
    </row>
    <row r="24" spans="1:28" ht="24.75" customHeight="1" thickBot="1">
      <c r="A24" s="70" t="s">
        <v>1105</v>
      </c>
      <c r="B24" s="71" t="s">
        <v>294</v>
      </c>
      <c r="C24" s="72">
        <v>1</v>
      </c>
      <c r="D24" s="72">
        <f>SUM('9-10'!F52:F52)</f>
        <v>512000</v>
      </c>
      <c r="E24" s="72">
        <f>SUM('9-10'!G52:G52)</f>
        <v>480690</v>
      </c>
      <c r="F24" s="15">
        <f>'9-10'!H52</f>
        <v>4</v>
      </c>
      <c r="G24" s="15">
        <f>'9-10'!I52</f>
        <v>0</v>
      </c>
      <c r="H24" s="15">
        <f>'9-10'!J52</f>
        <v>15</v>
      </c>
      <c r="I24" s="15">
        <f>'9-10'!K52</f>
        <v>2</v>
      </c>
      <c r="J24" s="15">
        <f>'9-10'!L52</f>
        <v>1</v>
      </c>
      <c r="K24" s="15">
        <f>'9-10'!M52</f>
        <v>0</v>
      </c>
      <c r="L24" s="15">
        <f>'9-10'!N52</f>
        <v>4</v>
      </c>
      <c r="M24" s="15">
        <f>'9-10'!O52</f>
        <v>0</v>
      </c>
      <c r="N24" s="292">
        <f>'9-10'!P52</f>
        <v>0</v>
      </c>
      <c r="O24" s="293">
        <f>'9-10'!Q52</f>
        <v>1</v>
      </c>
      <c r="P24" s="15">
        <f>'9-10'!R52</f>
        <v>8989181</v>
      </c>
      <c r="Q24" s="15">
        <f>'9-10'!S52</f>
        <v>1617182</v>
      </c>
      <c r="R24" s="15">
        <f>'9-10'!T52</f>
        <v>241</v>
      </c>
      <c r="S24" s="15">
        <f>'9-10'!U52</f>
        <v>57460</v>
      </c>
      <c r="T24" s="15">
        <f>'9-10'!V52</f>
        <v>45246</v>
      </c>
      <c r="U24" s="15">
        <f>'9-10'!W52</f>
        <v>7798</v>
      </c>
      <c r="V24" s="15">
        <f>'9-10'!X52</f>
        <v>393</v>
      </c>
      <c r="W24" s="15">
        <f>'9-10'!Y52</f>
        <v>101</v>
      </c>
      <c r="X24" s="15">
        <f>'9-10'!Z52</f>
        <v>2702</v>
      </c>
      <c r="Y24" s="15">
        <f>'9-10'!AA52</f>
        <v>1220</v>
      </c>
      <c r="Z24" s="15">
        <f>'9-10'!AB52</f>
        <v>205700</v>
      </c>
      <c r="AA24" s="15">
        <f>'9-10'!AC52</f>
        <v>174670</v>
      </c>
      <c r="AB24" s="313">
        <f t="shared" si="0"/>
        <v>363.373483950155</v>
      </c>
    </row>
    <row r="25" spans="1:28" ht="24.75" customHeight="1" thickTop="1">
      <c r="A25" s="73"/>
      <c r="B25" s="30" t="s">
        <v>295</v>
      </c>
      <c r="C25" s="31">
        <f aca="true" t="shared" si="1" ref="C25:AA25">SUM(C8:C24)</f>
        <v>46</v>
      </c>
      <c r="D25" s="31">
        <f t="shared" si="1"/>
        <v>5896133</v>
      </c>
      <c r="E25" s="31">
        <f t="shared" si="1"/>
        <v>5435612</v>
      </c>
      <c r="F25" s="40">
        <f t="shared" si="1"/>
        <v>100</v>
      </c>
      <c r="G25" s="40">
        <f t="shared" si="1"/>
        <v>10</v>
      </c>
      <c r="H25" s="40">
        <f t="shared" si="1"/>
        <v>499</v>
      </c>
      <c r="I25" s="40">
        <f t="shared" si="1"/>
        <v>60</v>
      </c>
      <c r="J25" s="40">
        <f t="shared" si="1"/>
        <v>13</v>
      </c>
      <c r="K25" s="40">
        <f t="shared" si="1"/>
        <v>36</v>
      </c>
      <c r="L25" s="40">
        <f t="shared" si="1"/>
        <v>101</v>
      </c>
      <c r="M25" s="40">
        <f t="shared" si="1"/>
        <v>32</v>
      </c>
      <c r="N25" s="276">
        <f t="shared" si="1"/>
        <v>75</v>
      </c>
      <c r="O25" s="277">
        <f t="shared" si="1"/>
        <v>36</v>
      </c>
      <c r="P25" s="40">
        <f t="shared" si="1"/>
        <v>105916209</v>
      </c>
      <c r="Q25" s="40">
        <f t="shared" si="1"/>
        <v>33293880</v>
      </c>
      <c r="R25" s="40">
        <f t="shared" si="1"/>
        <v>2452</v>
      </c>
      <c r="S25" s="40">
        <f t="shared" si="1"/>
        <v>684914</v>
      </c>
      <c r="T25" s="40">
        <f t="shared" si="1"/>
        <v>484941</v>
      </c>
      <c r="U25" s="40">
        <f t="shared" si="1"/>
        <v>107129</v>
      </c>
      <c r="V25" s="40">
        <f t="shared" si="1"/>
        <v>32982</v>
      </c>
      <c r="W25" s="40">
        <f t="shared" si="1"/>
        <v>4161</v>
      </c>
      <c r="X25" s="40">
        <f t="shared" si="1"/>
        <v>18035</v>
      </c>
      <c r="Y25" s="40">
        <f t="shared" si="1"/>
        <v>37666</v>
      </c>
      <c r="Z25" s="40">
        <f t="shared" si="1"/>
        <v>2976850</v>
      </c>
      <c r="AA25" s="40">
        <f t="shared" si="1"/>
        <v>2137907</v>
      </c>
      <c r="AB25" s="454">
        <f t="shared" si="0"/>
        <v>393.3148650050813</v>
      </c>
    </row>
    <row r="27" ht="18" customHeight="1">
      <c r="T27" s="14" t="s">
        <v>1210</v>
      </c>
    </row>
  </sheetData>
  <mergeCells count="6">
    <mergeCell ref="A15:A16"/>
    <mergeCell ref="A17:A18"/>
    <mergeCell ref="F3:J3"/>
    <mergeCell ref="K3:O3"/>
    <mergeCell ref="A9:A10"/>
    <mergeCell ref="A11:A12"/>
  </mergeCells>
  <printOptions horizontalCentered="1"/>
  <pageMargins left="0.7874015748031497" right="0.3937007874015748" top="1.1811023622047245" bottom="0.3937007874015748" header="0.5118110236220472" footer="0.5118110236220472"/>
  <pageSetup fitToHeight="1" fitToWidth="1" horizontalDpi="300" verticalDpi="300" orientation="landscape" paperSize="9" scale="64" r:id="rId1"/>
  <headerFooter alignWithMargins="0">
    <oddFooter>&amp;C- 8 -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2011-06-21T09:02:37Z</cp:lastPrinted>
  <dcterms:created xsi:type="dcterms:W3CDTF">2001-12-27T23:32:37Z</dcterms:created>
  <dcterms:modified xsi:type="dcterms:W3CDTF">2011-06-30T02:25:05Z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