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drawings/drawing22.xml" ContentType="application/vnd.openxmlformats-officedocument.drawing+xml"/>
  <Override PartName="/xl/worksheets/sheet10.xml" ContentType="application/vnd.openxmlformats-officedocument.spreadsheetml.worksheet+xml"/>
  <Override PartName="/xl/drawings/drawing26.xml" ContentType="application/vnd.openxmlformats-officedocument.drawing+xml"/>
  <Override PartName="/xl/worksheets/sheet11.xml" ContentType="application/vnd.openxmlformats-officedocument.spreadsheetml.worksheet+xml"/>
  <Override PartName="/xl/drawings/drawing28.xml" ContentType="application/vnd.openxmlformats-officedocument.drawing+xml"/>
  <Override PartName="/xl/worksheets/sheet12.xml" ContentType="application/vnd.openxmlformats-officedocument.spreadsheetml.worksheet+xml"/>
  <Override PartName="/xl/drawings/drawing31.xml" ContentType="application/vnd.openxmlformats-officedocument.drawing+xml"/>
  <Override PartName="/xl/worksheets/sheet13.xml" ContentType="application/vnd.openxmlformats-officedocument.spreadsheetml.worksheet+xml"/>
  <Override PartName="/xl/drawings/drawing33.xml" ContentType="application/vnd.openxmlformats-officedocument.drawing+xml"/>
  <Override PartName="/xl/worksheets/sheet14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<sst xmlns="http://schemas.openxmlformats.org/spreadsheetml/2006/main" count="214" uniqueCount="143">
  <si>
    <t>単位</t>
  </si>
  <si>
    <t>％</t>
  </si>
  <si>
    <t>人</t>
  </si>
  <si>
    <t>男</t>
  </si>
  <si>
    <t>女</t>
  </si>
  <si>
    <t>15～29歳</t>
  </si>
  <si>
    <t>30～39歳</t>
  </si>
  <si>
    <t>40～49歳</t>
  </si>
  <si>
    <t>50～59歳</t>
  </si>
  <si>
    <t>60～64歳</t>
  </si>
  <si>
    <t>65歳以上</t>
  </si>
  <si>
    <t>合計</t>
  </si>
  <si>
    <t>昭50</t>
  </si>
  <si>
    <t>平2</t>
  </si>
  <si>
    <t>田</t>
  </si>
  <si>
    <t>畑</t>
  </si>
  <si>
    <t>樹園地</t>
  </si>
  <si>
    <t>総農家数</t>
  </si>
  <si>
    <t>兵庫県勢要覧グラフ集　目次</t>
  </si>
  <si>
    <t>シート番号</t>
  </si>
  <si>
    <t>　　タイトル</t>
  </si>
  <si>
    <t>単位</t>
  </si>
  <si>
    <t>百ｔ</t>
  </si>
  <si>
    <t>％</t>
  </si>
  <si>
    <t>ｔ</t>
  </si>
  <si>
    <t>キャベツ</t>
  </si>
  <si>
    <t>たまねぎ</t>
  </si>
  <si>
    <t>レタス</t>
  </si>
  <si>
    <t>だいこん</t>
  </si>
  <si>
    <t>いかなご</t>
  </si>
  <si>
    <t>昭50</t>
  </si>
  <si>
    <t>いわし類</t>
  </si>
  <si>
    <t>いか類</t>
  </si>
  <si>
    <t>ひらめ・かれい類</t>
  </si>
  <si>
    <t>たこ類</t>
  </si>
  <si>
    <t>えび類</t>
  </si>
  <si>
    <t>その他</t>
  </si>
  <si>
    <t>計</t>
  </si>
  <si>
    <t>平元</t>
  </si>
  <si>
    <t>平2</t>
  </si>
  <si>
    <t>はたはた</t>
  </si>
  <si>
    <t>総農家数と耕地種別経営耕地面積の推移</t>
  </si>
  <si>
    <t>主な野菜収穫量の推移</t>
  </si>
  <si>
    <t>かに類</t>
  </si>
  <si>
    <t>あじ類</t>
  </si>
  <si>
    <t>農業就業人口の年齢別割合（平成17年概数・販売農家）</t>
  </si>
  <si>
    <t>万ａ</t>
  </si>
  <si>
    <t>千戸</t>
  </si>
  <si>
    <t>（注）数値の位置のずれは、</t>
  </si>
  <si>
    <t>　　グラフ作成上のためのものです。</t>
  </si>
  <si>
    <t>海面漁業漁獲量の魚種別割合（平成16年）</t>
  </si>
  <si>
    <t>平3</t>
  </si>
  <si>
    <t>指数</t>
  </si>
  <si>
    <t>生産</t>
  </si>
  <si>
    <t>出荷</t>
  </si>
  <si>
    <t>在庫</t>
  </si>
  <si>
    <t>万人</t>
  </si>
  <si>
    <t>事業所数</t>
  </si>
  <si>
    <t>従業者数</t>
  </si>
  <si>
    <t>計</t>
  </si>
  <si>
    <t>千事業所</t>
  </si>
  <si>
    <t>食料品</t>
  </si>
  <si>
    <t>化学工業</t>
  </si>
  <si>
    <t>鉄鋼業</t>
  </si>
  <si>
    <t>輸送用機械器具</t>
  </si>
  <si>
    <t>金属製品</t>
  </si>
  <si>
    <t>飲料・たばこ・飼料</t>
  </si>
  <si>
    <t>その他</t>
  </si>
  <si>
    <t>兆円</t>
  </si>
  <si>
    <t>製造品出荷額等</t>
  </si>
  <si>
    <t>昭40</t>
  </si>
  <si>
    <t>万円</t>
  </si>
  <si>
    <t>＜事業所数＞</t>
  </si>
  <si>
    <t>％</t>
  </si>
  <si>
    <t>4～9人</t>
  </si>
  <si>
    <t>10～19人</t>
  </si>
  <si>
    <t>20～29人</t>
  </si>
  <si>
    <t>30～99人</t>
  </si>
  <si>
    <t>100～299人</t>
  </si>
  <si>
    <t>300人以上</t>
  </si>
  <si>
    <t>計</t>
  </si>
  <si>
    <t>＜従業者数＞</t>
  </si>
  <si>
    <t>％</t>
  </si>
  <si>
    <t>人</t>
  </si>
  <si>
    <t>鉱工業指数の推移（原指数・各年平均）</t>
  </si>
  <si>
    <t>製造業事業所数・従業者数・製造品出荷額等の推移（4人以上の事業所）</t>
  </si>
  <si>
    <t>（注）数値の位置のずれは、ｸﾞﾗﾌ作成上、線種を変えるためのものです。</t>
  </si>
  <si>
    <t>事業所</t>
  </si>
  <si>
    <t>電気機械器具</t>
  </si>
  <si>
    <t>情報通信機械器具</t>
  </si>
  <si>
    <t>電子部品・デバイス</t>
  </si>
  <si>
    <t>製造品出荷額等の産業別割合（平成16年速報値、4人以上の事業所）</t>
  </si>
  <si>
    <t>製造業事業所・従業者数の従業者規模別割合（平成16年速報値、4人以上の事業所）</t>
  </si>
  <si>
    <t>％</t>
  </si>
  <si>
    <t>一般機械器具</t>
  </si>
  <si>
    <t>第1次産業</t>
  </si>
  <si>
    <t>＊ｸﾞﾗﾌ用（×－1）</t>
  </si>
  <si>
    <t>男</t>
  </si>
  <si>
    <t>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</si>
  <si>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</si>
  <si>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</si>
  <si>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</si>
  <si>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</si>
  <si>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</si>
  <si>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</si>
  <si>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</si>
  <si>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</si>
  <si>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</si>
  <si>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</si>
  <si>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</si>
  <si>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総数</t>
  </si>
  <si>
    <t>第2次産業</t>
  </si>
  <si>
    <t>第3次産業</t>
  </si>
  <si>
    <t>倍</t>
  </si>
  <si>
    <t>第1次産業</t>
  </si>
  <si>
    <t>第2次産業</t>
  </si>
  <si>
    <t>第3次産業</t>
  </si>
  <si>
    <t>月間有効
求職者数</t>
  </si>
  <si>
    <t>月間有効
求人数</t>
  </si>
  <si>
    <t>有効求人
倍率</t>
  </si>
  <si>
    <t>平8</t>
  </si>
  <si>
    <t>（12年=100）</t>
  </si>
  <si>
    <t>名目賃金指数</t>
  </si>
  <si>
    <t>労働時間指数</t>
  </si>
  <si>
    <t>常用雇用指数</t>
  </si>
  <si>
    <t>昭25</t>
  </si>
  <si>
    <t>（現金給与総額）</t>
  </si>
  <si>
    <t>（総実労働時間）</t>
  </si>
  <si>
    <t>平6</t>
  </si>
  <si>
    <t>千人</t>
  </si>
  <si>
    <t>億円</t>
  </si>
  <si>
    <t>受給者
実人員</t>
  </si>
  <si>
    <t>支給金額</t>
  </si>
  <si>
    <t>項目</t>
  </si>
  <si>
    <t>農林水産</t>
  </si>
  <si>
    <t>鉱工業</t>
  </si>
  <si>
    <t>産業別就業者の年齢構成（平成12年）</t>
  </si>
  <si>
    <t>労働・賃金</t>
  </si>
  <si>
    <t>●農林水産/鉱工業/労働・賃金</t>
  </si>
  <si>
    <t>産業別就業者比率の推移</t>
  </si>
  <si>
    <t>賃金・労働時間・雇用指数の推移（規模5人以上）</t>
  </si>
  <si>
    <t>有効求職者・有効求人数・有効求人倍率の推移（月平均）</t>
  </si>
  <si>
    <t>雇用保険受給者実人員（月平均）と支給金額の推移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</si>
</sst>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  <numFmt numFmtId="179" formatCode="0.0000"/>
    <numFmt numFmtId="180" formatCode="#,##0.0;[Red]\-#,##0.0"/>
    <numFmt numFmtId="181" formatCode="#,##0.0_ ;[Red]\-#,##0.0\ "/>
    <numFmt numFmtId="182" formatCode="0.00_ "/>
    <numFmt numFmtId="183" formatCode="0.000000"/>
    <numFmt numFmtId="184" formatCode="#,##0.00000000"/>
    <numFmt numFmtId="185" formatCode="0.0%"/>
    <numFmt numFmtId="186" formatCode="#,##0.0"/>
    <numFmt numFmtId="187" formatCode="0.0_);[Red]\(0.0\)"/>
    <numFmt numFmtId="188" formatCode="#,##0.000;[Red]\-#,##0.000"/>
    <numFmt numFmtId="189" formatCode="0.00000"/>
    <numFmt numFmtId="190" formatCode="0.000_ 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Ｐゴシック"/>
      <family val="3"/>
    </font>
    <font>
      <sz val="11.75"/>
      <name val="ＭＳ Ｐゴシック"/>
      <family val="3"/>
    </font>
    <font>
      <sz val="8.7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.75"/>
      <name val="ＭＳ Ｐゴシック"/>
      <family val="3"/>
    </font>
    <font>
      <sz val="6"/>
      <name val="ＭＳ 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.25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8.5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4.75"/>
      <name val="ＭＳ Ｐゴシック"/>
      <family val="3"/>
    </font>
    <font>
      <sz val="10.75"/>
      <name val="ＭＳ Ｐゴシック"/>
      <family val="3"/>
    </font>
    <font>
      <sz val="1.25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63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7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9" fillId="0" borderId="0" xfId="17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9" fontId="9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9" fillId="0" borderId="0" xfId="0" applyFont="1" applyFill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Fill="1" applyAlignment="1">
      <alignment/>
    </xf>
    <xf numFmtId="177" fontId="9" fillId="0" borderId="0" xfId="17" applyNumberFormat="1" applyFont="1" applyAlignment="1">
      <alignment/>
    </xf>
    <xf numFmtId="182" fontId="9" fillId="0" borderId="0" xfId="0" applyNumberFormat="1" applyFont="1" applyAlignment="1">
      <alignment/>
    </xf>
    <xf numFmtId="38" fontId="9" fillId="0" borderId="0" xfId="17" applyFont="1" applyAlignment="1">
      <alignment horizontal="right"/>
    </xf>
    <xf numFmtId="180" fontId="9" fillId="0" borderId="0" xfId="17" applyNumberFormat="1" applyFont="1" applyAlignment="1">
      <alignment/>
    </xf>
    <xf numFmtId="184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38" fontId="9" fillId="0" borderId="0" xfId="17" applyFont="1" applyBorder="1" applyAlignment="1">
      <alignment/>
    </xf>
    <xf numFmtId="38" fontId="9" fillId="0" borderId="0" xfId="0" applyNumberFormat="1" applyFont="1" applyAlignment="1">
      <alignment/>
    </xf>
    <xf numFmtId="38" fontId="9" fillId="0" borderId="0" xfId="17" applyFont="1" applyFill="1" applyBorder="1" applyAlignment="1">
      <alignment/>
    </xf>
    <xf numFmtId="38" fontId="9" fillId="0" borderId="0" xfId="17" applyFont="1" applyFill="1" applyBorder="1" applyAlignment="1">
      <alignment horizontal="right"/>
    </xf>
    <xf numFmtId="0" fontId="9" fillId="0" borderId="0" xfId="0" applyFont="1" applyBorder="1" applyAlignment="1">
      <alignment/>
    </xf>
    <xf numFmtId="38" fontId="9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9" fillId="0" borderId="0" xfId="0" applyFont="1" applyAlignment="1">
      <alignment wrapText="1"/>
    </xf>
    <xf numFmtId="17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38" fontId="9" fillId="0" borderId="0" xfId="17" applyFont="1" applyAlignment="1">
      <alignment/>
    </xf>
    <xf numFmtId="187" fontId="9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38" fontId="9" fillId="0" borderId="0" xfId="17" applyFont="1" applyAlignment="1">
      <alignment vertical="top"/>
    </xf>
    <xf numFmtId="38" fontId="9" fillId="0" borderId="0" xfId="17" applyFont="1" applyAlignment="1">
      <alignment horizontal="right" wrapText="1"/>
    </xf>
    <xf numFmtId="38" fontId="9" fillId="0" borderId="0" xfId="17" applyFont="1" applyAlignment="1">
      <alignment vertical="top" wrapText="1"/>
    </xf>
    <xf numFmtId="38" fontId="9" fillId="0" borderId="0" xfId="0" applyNumberFormat="1" applyFont="1" applyAlignment="1">
      <alignment vertical="top" wrapText="1"/>
    </xf>
    <xf numFmtId="38" fontId="23" fillId="0" borderId="0" xfId="17" applyFont="1" applyAlignment="1">
      <alignment wrapText="1"/>
    </xf>
    <xf numFmtId="38" fontId="9" fillId="0" borderId="0" xfId="17" applyFont="1" applyAlignment="1">
      <alignment wrapText="1"/>
    </xf>
    <xf numFmtId="0" fontId="9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right" wrapText="1"/>
    </xf>
    <xf numFmtId="0" fontId="9" fillId="0" borderId="0" xfId="17" applyNumberFormat="1" applyFont="1" applyAlignment="1">
      <alignment horizontal="right" vertical="top"/>
    </xf>
    <xf numFmtId="0" fontId="9" fillId="0" borderId="0" xfId="17" applyNumberFormat="1" applyFont="1" applyAlignment="1">
      <alignment horizontal="right"/>
    </xf>
    <xf numFmtId="189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88" fontId="9" fillId="0" borderId="0" xfId="17" applyNumberFormat="1" applyFont="1" applyAlignment="1">
      <alignment horizontal="right"/>
    </xf>
    <xf numFmtId="188" fontId="9" fillId="0" borderId="0" xfId="17" applyNumberFormat="1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96"/>
          <c:w val="0.9445"/>
          <c:h val="0.69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1!$H$5</c:f>
              <c:strCache>
                <c:ptCount val="1"/>
                <c:pt idx="0">
                  <c:v>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1!$G$6:$G$12</c:f>
              <c:strCache/>
            </c:strRef>
          </c:cat>
          <c:val>
            <c:numRef>
              <c:f>1!$H$6:$H$12</c:f>
              <c:numCache/>
            </c:numRef>
          </c:val>
        </c:ser>
        <c:ser>
          <c:idx val="0"/>
          <c:order val="1"/>
          <c:tx>
            <c:strRef>
              <c:f>1!$I$5</c:f>
              <c:strCache>
                <c:ptCount val="1"/>
                <c:pt idx="0">
                  <c:v>畑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1!$G$6:$G$12</c:f>
              <c:strCache/>
            </c:strRef>
          </c:cat>
          <c:val>
            <c:numRef>
              <c:f>1!$I$6:$I$12</c:f>
              <c:numCache/>
            </c:numRef>
          </c:val>
        </c:ser>
        <c:ser>
          <c:idx val="4"/>
          <c:order val="2"/>
          <c:tx>
            <c:strRef>
              <c:f>1!$J$5</c:f>
              <c:strCache>
                <c:ptCount val="1"/>
                <c:pt idx="0">
                  <c:v>樹園地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1!$G$6:$G$12</c:f>
              <c:strCache/>
            </c:strRef>
          </c:cat>
          <c:val>
            <c:numRef>
              <c:f>1!$J$6:$J$12</c:f>
              <c:numCache/>
            </c:numRef>
          </c:val>
        </c:ser>
        <c:overlap val="100"/>
        <c:gapWidth val="100"/>
        <c:axId val="59464059"/>
        <c:axId val="65414484"/>
      </c:barChart>
      <c:lineChart>
        <c:grouping val="standard"/>
        <c:varyColors val="0"/>
        <c:ser>
          <c:idx val="2"/>
          <c:order val="3"/>
          <c:tx>
            <c:strRef>
              <c:f>1!$K$5</c:f>
              <c:strCache>
                <c:ptCount val="1"/>
                <c:pt idx="0">
                  <c:v>総農家数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1!$G$6:$G$12</c:f>
              <c:strCache/>
            </c:strRef>
          </c:cat>
          <c:val>
            <c:numRef>
              <c:f>1!$K$6:$K$12</c:f>
              <c:numCache/>
            </c:numRef>
          </c:val>
          <c:smooth val="0"/>
        </c:ser>
        <c:ser>
          <c:idx val="3"/>
          <c:order val="4"/>
          <c:tx>
            <c:strRef>
              <c:f>1!$L$5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1!$G$6:$G$12</c:f>
              <c:strCache/>
            </c:strRef>
          </c:cat>
          <c:val>
            <c:numRef>
              <c:f>1!$L$6:$L$12</c:f>
              <c:numCache/>
            </c:numRef>
          </c:val>
          <c:smooth val="0"/>
        </c:ser>
        <c:axId val="51859445"/>
        <c:axId val="64081822"/>
      </c:line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14484"/>
        <c:crosses val="autoZero"/>
        <c:auto val="0"/>
        <c:lblOffset val="100"/>
        <c:noMultiLvlLbl val="0"/>
      </c:catAx>
      <c:valAx>
        <c:axId val="65414484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64059"/>
        <c:crossesAt val="1"/>
        <c:crossBetween val="between"/>
        <c:dispUnits/>
        <c:majorUnit val="200"/>
      </c:valAx>
      <c:catAx>
        <c:axId val="51859445"/>
        <c:scaling>
          <c:orientation val="minMax"/>
        </c:scaling>
        <c:axPos val="b"/>
        <c:delete val="1"/>
        <c:majorTickMark val="in"/>
        <c:minorTickMark val="none"/>
        <c:tickLblPos val="nextTo"/>
        <c:crossAx val="64081822"/>
        <c:crosses val="autoZero"/>
        <c:auto val="0"/>
        <c:lblOffset val="100"/>
        <c:noMultiLvlLbl val="0"/>
      </c:catAx>
      <c:valAx>
        <c:axId val="640818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85944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37975"/>
          <c:w val="0.926"/>
          <c:h val="0.4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6!$L$5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CCCC"/>
              </a:solidFill>
            </c:spPr>
          </c:dPt>
          <c:dPt>
            <c:idx val="1"/>
            <c:invertIfNegative val="0"/>
            <c:spPr>
              <a:solidFill>
                <a:srgbClr val="33CCCC"/>
              </a:solidFill>
            </c:spPr>
          </c:dP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6!$K$6:$K$17</c:f>
              <c:strCache/>
            </c:strRef>
          </c:cat>
          <c:val>
            <c:numRef>
              <c:f>6!$L$6:$L$17</c:f>
              <c:numCache/>
            </c:numRef>
          </c:val>
        </c:ser>
        <c:gapWidth val="50"/>
        <c:axId val="59877579"/>
        <c:axId val="2027300"/>
      </c:barChart>
      <c:lineChart>
        <c:grouping val="standard"/>
        <c:varyColors val="0"/>
        <c:ser>
          <c:idx val="0"/>
          <c:order val="1"/>
          <c:tx>
            <c:strRef>
              <c:f>6!$M$5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6!$K$6:$K$17</c:f>
              <c:strCache/>
            </c:strRef>
          </c:cat>
          <c:val>
            <c:numRef>
              <c:f>6!$M$6:$M$17</c:f>
              <c:numCache/>
            </c:numRef>
          </c:val>
          <c:smooth val="0"/>
        </c:ser>
        <c:ser>
          <c:idx val="2"/>
          <c:order val="2"/>
          <c:tx>
            <c:strRef>
              <c:f>6!$N$5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6!$K$6:$K$17</c:f>
              <c:strCache/>
            </c:strRef>
          </c:cat>
          <c:val>
            <c:numRef>
              <c:f>6!$N$6:$N$17</c:f>
              <c:numCache/>
            </c:numRef>
          </c:val>
          <c:smooth val="0"/>
        </c:ser>
        <c:axId val="18245701"/>
        <c:axId val="29993582"/>
      </c:lineChart>
      <c:catAx>
        <c:axId val="59877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027300"/>
        <c:crosses val="autoZero"/>
        <c:auto val="0"/>
        <c:lblOffset val="100"/>
        <c:noMultiLvlLbl val="0"/>
      </c:catAx>
      <c:valAx>
        <c:axId val="2027300"/>
        <c:scaling>
          <c:orientation val="minMax"/>
          <c:max val="2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877579"/>
        <c:crossesAt val="1"/>
        <c:crossBetween val="between"/>
        <c:dispUnits/>
        <c:majorUnit val="5"/>
        <c:minorUnit val="1"/>
      </c:valAx>
      <c:catAx>
        <c:axId val="18245701"/>
        <c:scaling>
          <c:orientation val="minMax"/>
        </c:scaling>
        <c:axPos val="b"/>
        <c:delete val="1"/>
        <c:majorTickMark val="in"/>
        <c:minorTickMark val="none"/>
        <c:tickLblPos val="nextTo"/>
        <c:crossAx val="29993582"/>
        <c:crossesAt val="0"/>
        <c:auto val="0"/>
        <c:lblOffset val="100"/>
        <c:noMultiLvlLbl val="0"/>
      </c:catAx>
      <c:valAx>
        <c:axId val="29993582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245701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7125"/>
          <c:w val="0.843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6!$H$5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6!$G$6:$G$17</c:f>
              <c:strCache/>
            </c:strRef>
          </c:cat>
          <c:val>
            <c:numRef>
              <c:f>6!$H$6:$H$17</c:f>
              <c:numCache/>
            </c:numRef>
          </c:val>
          <c:smooth val="0"/>
        </c:ser>
        <c:ser>
          <c:idx val="1"/>
          <c:order val="1"/>
          <c:tx>
            <c:strRef>
              <c:f>6!$I$5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6!$G$6:$G$17</c:f>
              <c:strCache/>
            </c:strRef>
          </c:cat>
          <c:val>
            <c:numRef>
              <c:f>6!$I$6:$I$17</c:f>
              <c:numCache/>
            </c:numRef>
          </c:val>
          <c:smooth val="0"/>
        </c:ser>
        <c:marker val="1"/>
        <c:axId val="1506783"/>
        <c:axId val="13561048"/>
      </c:lineChart>
      <c:catAx>
        <c:axId val="1506783"/>
        <c:scaling>
          <c:orientation val="minMax"/>
        </c:scaling>
        <c:axPos val="b"/>
        <c:delete val="1"/>
        <c:majorTickMark val="in"/>
        <c:minorTickMark val="none"/>
        <c:tickLblPos val="nextTo"/>
        <c:crossAx val="13561048"/>
        <c:crosses val="autoZero"/>
        <c:auto val="1"/>
        <c:lblOffset val="100"/>
        <c:noMultiLvlLbl val="0"/>
      </c:catAx>
      <c:valAx>
        <c:axId val="13561048"/>
        <c:scaling>
          <c:orientation val="minMax"/>
          <c:max val="2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506783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35"/>
          <c:y val="0.14375"/>
          <c:w val="0.53025"/>
          <c:h val="0.37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7!$G$5:$G$10</c:f>
              <c:strCache/>
            </c:strRef>
          </c:cat>
          <c:val>
            <c:numRef>
              <c:f>7!$H$5:$H$10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485"/>
          <c:w val="0.83075"/>
          <c:h val="0.502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7!$G$15:$G$20</c:f>
              <c:strCache/>
            </c:strRef>
          </c:cat>
          <c:val>
            <c:numRef>
              <c:f>7!$H$15:$H$20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275"/>
          <c:y val="0.1685"/>
          <c:w val="0.8125"/>
          <c:h val="0.566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  <a:ln w="127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一般機械
器具
14.9%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鉄鋼業
10.3%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化学工業
9.7%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電気機械
器具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輸送用
機械器具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金属製品
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電子部品・
デバイス
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8!$G$5:$G$15</c:f>
              <c:strCache/>
            </c:strRef>
          </c:cat>
          <c:val>
            <c:numRef>
              <c:f>8!$H$5:$H$15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1845"/>
          <c:w val="0.8555"/>
          <c:h val="0.701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9!$M$7:$M$17</c:f>
              <c:strCache/>
            </c:strRef>
          </c:cat>
          <c:val>
            <c:numRef>
              <c:f>9!$N$7:$N$17</c:f>
              <c:numCache/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9!$M$7:$M$17</c:f>
              <c:strCache/>
            </c:strRef>
          </c:cat>
          <c:val>
            <c:numRef>
              <c:f>9!$O$7:$O$17</c:f>
              <c:numCache/>
            </c:numRef>
          </c:val>
        </c:ser>
        <c:overlap val="100"/>
        <c:gapWidth val="60"/>
        <c:axId val="54940569"/>
        <c:axId val="24703074"/>
      </c:barChart>
      <c:catAx>
        <c:axId val="549405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24703074"/>
        <c:crosses val="autoZero"/>
        <c:auto val="0"/>
        <c:lblOffset val="100"/>
        <c:noMultiLvlLbl val="0"/>
      </c:catAx>
      <c:valAx>
        <c:axId val="24703074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54940569"/>
        <c:crossesAt val="1"/>
        <c:crossBetween val="between"/>
        <c:dispUnits/>
        <c:majorUnit val="50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2525"/>
          <c:w val="0.85075"/>
          <c:h val="0.742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9!$M$24:$M$34</c:f>
              <c:strCache/>
            </c:strRef>
          </c:cat>
          <c:val>
            <c:numRef>
              <c:f>9!$N$24:$N$34</c:f>
              <c:numCache/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9!$M$24:$M$34</c:f>
              <c:strCache/>
            </c:strRef>
          </c:cat>
          <c:val>
            <c:numRef>
              <c:f>9!$O$24:$O$34</c:f>
              <c:numCache/>
            </c:numRef>
          </c:val>
        </c:ser>
        <c:overlap val="100"/>
        <c:gapWidth val="60"/>
        <c:axId val="21001075"/>
        <c:axId val="54791948"/>
      </c:barChart>
      <c:catAx>
        <c:axId val="210010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54791948"/>
        <c:crosses val="autoZero"/>
        <c:auto val="0"/>
        <c:lblOffset val="100"/>
        <c:noMultiLvlLbl val="0"/>
      </c:catAx>
      <c:valAx>
        <c:axId val="54791948"/>
        <c:scaling>
          <c:orientation val="minMax"/>
          <c:max val="150000"/>
          <c:min val="-150000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21001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12275"/>
          <c:w val="0.84325"/>
          <c:h val="0.71625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9!$M$41:$M$51</c:f>
              <c:strCache/>
            </c:strRef>
          </c:cat>
          <c:val>
            <c:numRef>
              <c:f>9!$N$41:$N$51</c:f>
              <c:numCache/>
            </c:numRef>
          </c:val>
        </c:ser>
        <c:ser>
          <c:idx val="0"/>
          <c:order val="1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9!$M$41:$M$51</c:f>
              <c:strCache/>
            </c:strRef>
          </c:cat>
          <c:val>
            <c:numRef>
              <c:f>9!$O$41:$O$51</c:f>
              <c:numCache/>
            </c:numRef>
          </c:val>
        </c:ser>
        <c:overlap val="100"/>
        <c:gapWidth val="60"/>
        <c:axId val="23365485"/>
        <c:axId val="8962774"/>
      </c:barChart>
      <c:catAx>
        <c:axId val="233654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8962774"/>
        <c:crosses val="autoZero"/>
        <c:auto val="0"/>
        <c:lblOffset val="100"/>
        <c:noMultiLvlLbl val="0"/>
      </c:catAx>
      <c:valAx>
        <c:axId val="896277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one"/>
        <c:txPr>
          <a:bodyPr/>
          <a:lstStyle/>
          <a:p>
            <a:pPr>
              <a:defRPr lang="en-US" cap="none" sz="900" b="0" i="0" u="none" baseline="0"/>
            </a:pPr>
          </a:p>
        </c:txPr>
        <c:crossAx val="23365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0975"/>
          <c:w val="0.89825"/>
          <c:h val="0.73225"/>
        </c:manualLayout>
      </c:layout>
      <c:areaChart>
        <c:grouping val="percentStacked"/>
        <c:varyColors val="0"/>
        <c:ser>
          <c:idx val="0"/>
          <c:order val="0"/>
          <c:tx>
            <c:strRef>
              <c:f>'10'!$H$5</c:f>
              <c:strCache>
                <c:ptCount val="1"/>
                <c:pt idx="0">
                  <c:v>第1次産業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'10'!$G$6:$G$16</c:f>
              <c:strCache/>
            </c:strRef>
          </c:cat>
          <c:val>
            <c:numRef>
              <c:f>'10'!$H$6:$H$16</c:f>
              <c:numCache/>
            </c:numRef>
          </c:val>
        </c:ser>
        <c:ser>
          <c:idx val="1"/>
          <c:order val="1"/>
          <c:tx>
            <c:strRef>
              <c:f>'10'!$I$5</c:f>
              <c:strCache>
                <c:ptCount val="1"/>
                <c:pt idx="0">
                  <c:v>第2次産業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'10'!$G$6:$G$16</c:f>
              <c:strCache/>
            </c:strRef>
          </c:cat>
          <c:val>
            <c:numRef>
              <c:f>'10'!$I$6:$I$16</c:f>
              <c:numCache/>
            </c:numRef>
          </c:val>
        </c:ser>
        <c:ser>
          <c:idx val="2"/>
          <c:order val="2"/>
          <c:tx>
            <c:strRef>
              <c:f>'10'!$J$5</c:f>
              <c:strCache>
                <c:ptCount val="1"/>
                <c:pt idx="0">
                  <c:v>第3次産業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'10'!$G$6:$G$16</c:f>
              <c:strCache/>
            </c:strRef>
          </c:cat>
          <c:val>
            <c:numRef>
              <c:f>'10'!$J$6:$J$16</c:f>
              <c:numCache/>
            </c:numRef>
          </c:val>
        </c:ser>
        <c:axId val="13556103"/>
        <c:axId val="54896064"/>
      </c:area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5561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'11'!#REF!</c:f>
              <c:strCache>
                <c:ptCount val="1"/>
                <c:pt idx="0">
                  <c:v>名目賃金指数 （現金給与総額）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'11'!#REF!</c:f>
            </c:strRef>
          </c:cat>
          <c:val>
            <c:numRef>
              <c:f>'11'!#REF!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'11'!#REF!</c:f>
              <c:strCache>
                <c:ptCount val="1"/>
                <c:pt idx="0">
                  <c:v>労働時間指数 （総実労働時間）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'11'!#REF!</c:f>
            </c:strRef>
          </c:cat>
          <c:val>
            <c:numRef>
              <c:f>'11'!#REF!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'11'!#REF!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'11'!#REF!</c:f>
            </c:strRef>
          </c:cat>
          <c:val>
            <c:numRef>
              <c:f>'11'!#REF!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4302529"/>
        <c:axId val="1739617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96170"/>
        <c:crosses val="autoZero"/>
        <c:auto val="0"/>
        <c:lblOffset val="100"/>
        <c:noMultiLvlLbl val="0"/>
      </c:catAx>
      <c:valAx>
        <c:axId val="1739617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02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96"/>
          <c:w val="0.9445"/>
          <c:h val="0.69825"/>
        </c:manualLayout>
      </c:layout>
      <c:barChart>
        <c:barDir val="col"/>
        <c:grouping val="stacked"/>
        <c:varyColors val="0"/>
        <c:ser>
          <c:idx val="1"/>
          <c:order val="0"/>
          <c:tx>
            <c:v>田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777.4124</c:v>
              </c:pt>
              <c:pt idx="1">
                <c:v>758.5516</c:v>
              </c:pt>
              <c:pt idx="2">
                <c:v>723.5577</c:v>
              </c:pt>
              <c:pt idx="3">
                <c:v>692.5302</c:v>
              </c:pt>
              <c:pt idx="4">
                <c:v>644.65</c:v>
              </c:pt>
              <c:pt idx="5">
                <c:v>609.1077</c:v>
              </c:pt>
            </c:numLit>
          </c:val>
        </c:ser>
        <c:ser>
          <c:idx val="0"/>
          <c:order val="1"/>
          <c:tx>
            <c:v>畑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65.7021</c:v>
              </c:pt>
              <c:pt idx="1">
                <c:v>55.6291</c:v>
              </c:pt>
              <c:pt idx="2">
                <c:v>51.4766</c:v>
              </c:pt>
              <c:pt idx="3">
                <c:v>43.6903</c:v>
              </c:pt>
              <c:pt idx="4">
                <c:v>44.4335</c:v>
              </c:pt>
              <c:pt idx="5">
                <c:v>39.1396</c:v>
              </c:pt>
            </c:numLit>
          </c:val>
        </c:ser>
        <c:ser>
          <c:idx val="4"/>
          <c:order val="2"/>
          <c:tx>
            <c:v>樹園地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34.6952</c:v>
              </c:pt>
              <c:pt idx="1">
                <c:v>28.6923</c:v>
              </c:pt>
              <c:pt idx="2">
                <c:v>24.0844</c:v>
              </c:pt>
              <c:pt idx="3">
                <c:v>16.9311</c:v>
              </c:pt>
              <c:pt idx="4">
                <c:v>16.8779</c:v>
              </c:pt>
              <c:pt idx="5">
                <c:v>14.3015</c:v>
              </c:pt>
            </c:numLit>
          </c:val>
        </c:ser>
        <c:overlap val="100"/>
        <c:gapWidth val="100"/>
        <c:axId val="39865487"/>
        <c:axId val="23245064"/>
      </c:barChart>
      <c:lineChart>
        <c:grouping val="standard"/>
        <c:varyColors val="0"/>
        <c:ser>
          <c:idx val="2"/>
          <c:order val="3"/>
          <c:tx>
            <c:v>総農家数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0">
                <c:v>167.892</c:v>
              </c:pt>
              <c:pt idx="1">
                <c:v>161.773</c:v>
              </c:pt>
              <c:pt idx="2">
                <c:v>155.77</c:v>
              </c:pt>
            </c:numLit>
          </c:val>
          <c:smooth val="0"/>
        </c:ser>
        <c:ser>
          <c:idx val="3"/>
          <c:order val="4"/>
          <c:tx>
            <c:v/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6"/>
              <c:pt idx="0">
                <c:v>昭50</c:v>
              </c:pt>
              <c:pt idx="1">
                <c:v>55</c:v>
              </c:pt>
              <c:pt idx="2">
                <c:v>60</c:v>
              </c:pt>
              <c:pt idx="3">
                <c:v>平2</c:v>
              </c:pt>
              <c:pt idx="4">
                <c:v>7</c:v>
              </c:pt>
              <c:pt idx="5">
                <c:v>12</c:v>
              </c:pt>
            </c:strLit>
          </c:cat>
          <c:val>
            <c:numLit>
              <c:ptCount val="6"/>
              <c:pt idx="2">
                <c:v>147.883</c:v>
              </c:pt>
              <c:pt idx="3">
                <c:v>137.065</c:v>
              </c:pt>
              <c:pt idx="4">
                <c:v>124.823</c:v>
              </c:pt>
              <c:pt idx="5">
                <c:v>114.523</c:v>
              </c:pt>
            </c:numLit>
          </c:val>
          <c:smooth val="0"/>
        </c:ser>
        <c:axId val="7878985"/>
        <c:axId val="3802002"/>
      </c:lineChart>
      <c:catAx>
        <c:axId val="39865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45064"/>
        <c:crosses val="autoZero"/>
        <c:auto val="0"/>
        <c:lblOffset val="100"/>
        <c:noMultiLvlLbl val="0"/>
      </c:catAx>
      <c:valAx>
        <c:axId val="23245064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865487"/>
        <c:crossesAt val="1"/>
        <c:crossBetween val="between"/>
        <c:dispUnits/>
        <c:majorUnit val="200"/>
      </c:valAx>
      <c:catAx>
        <c:axId val="7878985"/>
        <c:scaling>
          <c:orientation val="minMax"/>
        </c:scaling>
        <c:axPos val="b"/>
        <c:delete val="1"/>
        <c:majorTickMark val="in"/>
        <c:minorTickMark val="none"/>
        <c:tickLblPos val="nextTo"/>
        <c:crossAx val="3802002"/>
        <c:crosses val="autoZero"/>
        <c:auto val="0"/>
        <c:lblOffset val="100"/>
        <c:noMultiLvlLbl val="0"/>
      </c:catAx>
      <c:valAx>
        <c:axId val="3802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8789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1105"/>
          <c:w val="0.8502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'11'!$H$5:$H$6</c:f>
              <c:strCache>
                <c:ptCount val="1"/>
                <c:pt idx="0">
                  <c:v>名目賃金指数 （現金給与総額）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'11'!$G$7:$G$17</c:f>
              <c:strCache/>
            </c:strRef>
          </c:cat>
          <c:val>
            <c:numRef>
              <c:f>'11'!$H$7:$H$17</c:f>
              <c:numCache/>
            </c:numRef>
          </c:val>
          <c:smooth val="0"/>
        </c:ser>
        <c:ser>
          <c:idx val="0"/>
          <c:order val="1"/>
          <c:tx>
            <c:strRef>
              <c:f>'11'!$I$5:$I$6</c:f>
              <c:strCache>
                <c:ptCount val="1"/>
                <c:pt idx="0">
                  <c:v>労働時間指数 （総実労働時間）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'11'!$G$7:$G$17</c:f>
              <c:strCache/>
            </c:strRef>
          </c:cat>
          <c:val>
            <c:numRef>
              <c:f>'11'!$I$7:$I$17</c:f>
              <c:numCache/>
            </c:numRef>
          </c:val>
          <c:smooth val="0"/>
        </c:ser>
        <c:ser>
          <c:idx val="2"/>
          <c:order val="2"/>
          <c:tx>
            <c:strRef>
              <c:f>'11'!$J$5:$J$6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'11'!$G$7:$G$17</c:f>
              <c:strCache/>
            </c:strRef>
          </c:cat>
          <c:val>
            <c:numRef>
              <c:f>'11'!$J$7:$J$17</c:f>
              <c:numCache/>
            </c:numRef>
          </c:val>
          <c:smooth val="0"/>
        </c:ser>
        <c:marker val="1"/>
        <c:axId val="22347803"/>
        <c:axId val="66912500"/>
      </c:line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12500"/>
        <c:crosses val="autoZero"/>
        <c:auto val="0"/>
        <c:lblOffset val="100"/>
        <c:noMultiLvlLbl val="0"/>
      </c:catAx>
      <c:valAx>
        <c:axId val="6691250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347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9875"/>
          <c:w val="0.938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'12'!$H$5</c:f>
              <c:strCache>
                <c:ptCount val="1"/>
                <c:pt idx="0">
                  <c:v>月間有効
求職者数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'12'!$G$6:$G$14</c:f>
              <c:strCache/>
            </c:strRef>
          </c:cat>
          <c:val>
            <c:numRef>
              <c:f>'12'!$H$6:$H$14</c:f>
              <c:numCache/>
            </c:numRef>
          </c:val>
        </c:ser>
        <c:ser>
          <c:idx val="0"/>
          <c:order val="1"/>
          <c:tx>
            <c:strRef>
              <c:f>'12'!$I$5</c:f>
              <c:strCache>
                <c:ptCount val="1"/>
                <c:pt idx="0">
                  <c:v>月間有効
求人数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'12'!$G$6:$G$14</c:f>
              <c:strCache/>
            </c:strRef>
          </c:cat>
          <c:val>
            <c:numRef>
              <c:f>'12'!$I$6:$I$14</c:f>
              <c:numCache/>
            </c:numRef>
          </c:val>
        </c:ser>
        <c:gapWidth val="130"/>
        <c:axId val="65341589"/>
        <c:axId val="51203390"/>
      </c:barChart>
      <c:lineChart>
        <c:grouping val="standard"/>
        <c:varyColors val="0"/>
        <c:ser>
          <c:idx val="2"/>
          <c:order val="2"/>
          <c:tx>
            <c:strRef>
              <c:f>'12'!$J$5</c:f>
              <c:strCache>
                <c:ptCount val="1"/>
                <c:pt idx="0">
                  <c:v>有効求人
倍率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'12'!$G$6:$G$14</c:f>
              <c:strCache/>
            </c:strRef>
          </c:cat>
          <c:val>
            <c:numRef>
              <c:f>'12'!$J$6:$J$14</c:f>
              <c:numCache/>
            </c:numRef>
          </c:val>
          <c:smooth val="0"/>
        </c:ser>
        <c:axId val="58177327"/>
        <c:axId val="53833896"/>
      </c:line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03390"/>
        <c:crosses val="autoZero"/>
        <c:auto val="0"/>
        <c:lblOffset val="100"/>
        <c:noMultiLvlLbl val="0"/>
      </c:catAx>
      <c:valAx>
        <c:axId val="5120339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41589"/>
        <c:crossesAt val="1"/>
        <c:crossBetween val="between"/>
        <c:dispUnits/>
      </c:valAx>
      <c:catAx>
        <c:axId val="58177327"/>
        <c:scaling>
          <c:orientation val="minMax"/>
        </c:scaling>
        <c:axPos val="b"/>
        <c:delete val="1"/>
        <c:majorTickMark val="in"/>
        <c:minorTickMark val="none"/>
        <c:tickLblPos val="nextTo"/>
        <c:crossAx val="53833896"/>
        <c:crosses val="autoZero"/>
        <c:auto val="0"/>
        <c:lblOffset val="100"/>
        <c:noMultiLvlLbl val="0"/>
      </c:catAx>
      <c:valAx>
        <c:axId val="53833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773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11425"/>
          <c:w val="0.93275"/>
          <c:h val="0.76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'13'!$I$5</c:f>
              <c:strCache>
                <c:ptCount val="1"/>
                <c:pt idx="0">
                  <c:v>支給金額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'13'!$G$6:$G$16</c:f>
              <c:strCache/>
            </c:strRef>
          </c:cat>
          <c:val>
            <c:numRef>
              <c:f>'13'!$I$6:$I$16</c:f>
              <c:numCache/>
            </c:numRef>
          </c:val>
        </c:ser>
        <c:gapWidth val="70"/>
        <c:axId val="14743017"/>
        <c:axId val="65578290"/>
      </c:barChart>
      <c:lineChart>
        <c:grouping val="standard"/>
        <c:varyColors val="0"/>
        <c:ser>
          <c:idx val="1"/>
          <c:order val="0"/>
          <c:tx>
            <c:strRef>
              <c:f>'13'!$H$5</c:f>
              <c:strCache>
                <c:ptCount val="1"/>
                <c:pt idx="0">
                  <c:v>受給者
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'13'!$G$6:$G$16</c:f>
              <c:strCache/>
            </c:strRef>
          </c:cat>
          <c:val>
            <c:numRef>
              <c:f>'13'!$H$6:$H$16</c:f>
              <c:numCache/>
            </c:numRef>
          </c:val>
          <c:smooth val="0"/>
        </c:ser>
        <c:marker val="1"/>
        <c:axId val="53333699"/>
        <c:axId val="10241244"/>
      </c:line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41244"/>
        <c:crosses val="autoZero"/>
        <c:auto val="0"/>
        <c:lblOffset val="100"/>
        <c:noMultiLvlLbl val="0"/>
      </c:catAx>
      <c:valAx>
        <c:axId val="102412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33699"/>
        <c:crossesAt val="1"/>
        <c:crossBetween val="between"/>
        <c:dispUnits/>
      </c:valAx>
      <c:catAx>
        <c:axId val="14743017"/>
        <c:scaling>
          <c:orientation val="minMax"/>
        </c:scaling>
        <c:axPos val="b"/>
        <c:delete val="1"/>
        <c:majorTickMark val="in"/>
        <c:minorTickMark val="none"/>
        <c:tickLblPos val="nextTo"/>
        <c:crossAx val="65578290"/>
        <c:crosses val="autoZero"/>
        <c:auto val="0"/>
        <c:lblOffset val="100"/>
        <c:noMultiLvlLbl val="0"/>
      </c:catAx>
      <c:valAx>
        <c:axId val="655782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4301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25"/>
          <c:y val="0.1"/>
          <c:w val="0.53075"/>
          <c:h val="0.3722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9.6%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2.7%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69.4%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2!$G$6:$G$11</c:f>
              <c:strCache/>
            </c:strRef>
          </c:cat>
          <c:val>
            <c:numRef>
              <c:f>2!$H$6:$H$11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14075"/>
          <c:w val="0.60875"/>
          <c:h val="0.79675"/>
        </c:manualLayout>
      </c:layout>
      <c:doughnut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15～29歳
4.2%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30～39歳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40～49歳
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50～59歳
14.3%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60～64歳
12.2%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65歳以上
58.7%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2!$G$17:$G$22</c:f>
              <c:strCache/>
            </c:strRef>
          </c:cat>
          <c:val>
            <c:numRef>
              <c:f>2!$H$17:$H$22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1"/>
          <c:w val="0.88425"/>
          <c:h val="0.7245"/>
        </c:manualLayout>
      </c:layout>
      <c:lineChart>
        <c:grouping val="standard"/>
        <c:varyColors val="0"/>
        <c:ser>
          <c:idx val="0"/>
          <c:order val="0"/>
          <c:tx>
            <c:strRef>
              <c:f>3!$H$5</c:f>
              <c:strCache>
                <c:ptCount val="1"/>
                <c:pt idx="0">
                  <c:v>キャベツ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8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0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12"/>
            <c:spPr>
              <a:pattFill prst="pct5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3!$G$6:$G$35</c:f>
              <c:strCache/>
            </c:strRef>
          </c:cat>
          <c:val>
            <c:numRef>
              <c:f>3!$H$6:$H$35</c:f>
              <c:numCache/>
            </c:numRef>
          </c:val>
          <c:smooth val="0"/>
        </c:ser>
        <c:ser>
          <c:idx val="1"/>
          <c:order val="1"/>
          <c:tx>
            <c:strRef>
              <c:f>3!$I$5</c:f>
              <c:strCache>
                <c:ptCount val="1"/>
                <c:pt idx="0">
                  <c:v>たまねぎ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3!$G$6:$G$35</c:f>
              <c:strCache/>
            </c:strRef>
          </c:cat>
          <c:val>
            <c:numRef>
              <c:f>3!$I$6:$I$35</c:f>
              <c:numCache/>
            </c:numRef>
          </c:val>
          <c:smooth val="0"/>
        </c:ser>
        <c:ser>
          <c:idx val="2"/>
          <c:order val="2"/>
          <c:tx>
            <c:strRef>
              <c:f>3!$J$5</c:f>
              <c:strCache>
                <c:ptCount val="1"/>
                <c:pt idx="0">
                  <c:v>レタス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3!$G$6:$G$35</c:f>
              <c:strCache/>
            </c:strRef>
          </c:cat>
          <c:val>
            <c:numRef>
              <c:f>3!$J$6:$J$35</c:f>
              <c:numCache/>
            </c:numRef>
          </c:val>
          <c:smooth val="0"/>
        </c:ser>
        <c:ser>
          <c:idx val="3"/>
          <c:order val="3"/>
          <c:tx>
            <c:strRef>
              <c:f>3!$K$5</c:f>
              <c:strCache>
                <c:ptCount val="1"/>
                <c:pt idx="0">
                  <c:v>だいこん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3!$G$6:$G$35</c:f>
              <c:strCache/>
            </c:strRef>
          </c:cat>
          <c:val>
            <c:numRef>
              <c:f>3!$K$6:$K$35</c:f>
              <c:numCache/>
            </c:numRef>
          </c:val>
          <c:smooth val="0"/>
        </c:ser>
        <c:marker val="1"/>
        <c:axId val="34218019"/>
        <c:axId val="39526716"/>
      </c:lineChart>
      <c:catAx>
        <c:axId val="34218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526716"/>
        <c:crosses val="autoZero"/>
        <c:auto val="1"/>
        <c:lblOffset val="100"/>
        <c:tickLblSkip val="5"/>
        <c:tickMarkSkip val="5"/>
        <c:noMultiLvlLbl val="0"/>
      </c:catAx>
      <c:valAx>
        <c:axId val="39526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42180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16825"/>
          <c:w val="0.8315"/>
          <c:h val="0.56975"/>
        </c:manualLayout>
      </c:layout>
      <c:doughnutChart>
        <c:varyColors val="1"/>
        <c:ser>
          <c:idx val="0"/>
          <c:order val="0"/>
          <c:spPr>
            <a:solidFill>
              <a:srgbClr val="CC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いわし類
26.4%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いかなご
15.7%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いか類
9.8%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ひらめ・
かれい類
5.3%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かに類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たこ類
5.2%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はたはた
3.0%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あじ類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えび類
2.4%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20.5%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4!$G$5:$G$14</c:f>
              <c:strCache/>
            </c:strRef>
          </c:cat>
          <c:val>
            <c:numRef>
              <c:f>4!$H$5:$H$14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plotArea>
      <c:layout>
        <c:manualLayout>
          <c:xMode val="edge"/>
          <c:yMode val="edge"/>
          <c:x val="0.0285"/>
          <c:y val="0.12175"/>
          <c:w val="0.88575"/>
          <c:h val="0.18925"/>
        </c:manualLayout>
      </c:layout>
      <c:lineChart>
        <c:grouping val="standard"/>
        <c:varyColors val="0"/>
        <c:ser>
          <c:idx val="1"/>
          <c:order val="0"/>
          <c:tx>
            <c:strRef>
              <c:f>5!$H$5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5!$H$6:$H$20</c:f>
              <c:numCache/>
            </c:numRef>
          </c:val>
          <c:smooth val="0"/>
        </c:ser>
        <c:marker val="1"/>
        <c:axId val="20196125"/>
        <c:axId val="47547398"/>
      </c:lineChart>
      <c:catAx>
        <c:axId val="20196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47547398"/>
        <c:crossesAt val="0"/>
        <c:auto val="0"/>
        <c:lblOffset val="100"/>
        <c:noMultiLvlLbl val="0"/>
      </c:catAx>
      <c:valAx>
        <c:axId val="47547398"/>
        <c:scaling>
          <c:orientation val="minMax"/>
          <c:max val="12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96125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22425"/>
          <c:w val="0.8865"/>
          <c:h val="0.47125"/>
        </c:manualLayout>
      </c:layout>
      <c:lineChart>
        <c:grouping val="standard"/>
        <c:varyColors val="0"/>
        <c:ser>
          <c:idx val="0"/>
          <c:order val="0"/>
          <c:tx>
            <c:strRef>
              <c:f>5!$I$5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5!$I$6:$I$20</c:f>
              <c:numCache/>
            </c:numRef>
          </c:val>
          <c:smooth val="0"/>
        </c:ser>
        <c:marker val="1"/>
        <c:axId val="25273399"/>
        <c:axId val="26134000"/>
      </c:line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26134000"/>
        <c:crossesAt val="0"/>
        <c:auto val="0"/>
        <c:lblOffset val="100"/>
        <c:noMultiLvlLbl val="0"/>
      </c:catAx>
      <c:valAx>
        <c:axId val="26134000"/>
        <c:scaling>
          <c:orientation val="minMax"/>
          <c:max val="14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73399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1665"/>
          <c:w val="0.88525"/>
          <c:h val="0.4695"/>
        </c:manualLayout>
      </c:layout>
      <c:lineChart>
        <c:grouping val="standard"/>
        <c:varyColors val="0"/>
        <c:ser>
          <c:idx val="2"/>
          <c:order val="0"/>
          <c:tx>
            <c:strRef>
              <c:f>5!$J$5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5!$G$6:$G$20</c:f>
              <c:strCache/>
            </c:strRef>
          </c:cat>
          <c:val>
            <c:numRef>
              <c:f>5!$J$6:$J$20</c:f>
              <c:numCache/>
            </c:numRef>
          </c:val>
          <c:smooth val="0"/>
        </c:ser>
        <c:marker val="1"/>
        <c:axId val="33879409"/>
        <c:axId val="36479226"/>
      </c:lineChart>
      <c:catAx>
        <c:axId val="338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6479226"/>
        <c:crossesAt val="0"/>
        <c:auto val="0"/>
        <c:lblOffset val="100"/>
        <c:noMultiLvlLbl val="0"/>
      </c:catAx>
      <c:valAx>
        <c:axId val="36479226"/>
        <c:scaling>
          <c:orientation val="minMax"/>
          <c:max val="120"/>
          <c:min val="80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879409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●総農家数と耕地種別経営耕地面積
　の推移</a:t>
          </a:r>
        </a:p>
      </cdr:txBody>
    </cdr:sp>
  </cdr:relSizeAnchor>
  <cdr:relSizeAnchor xmlns:cdr="http://schemas.openxmlformats.org/drawingml/2006/chartDrawing">
    <cdr:from>
      <cdr:x>0.14775</cdr:x>
      <cdr:y>0.94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448175"/>
          <a:ext cx="30861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農林水産省「世界農林業ｾﾝｻｽ調査報告書」
県統計課「2005年農林業ｾﾝｻｽ兵庫県結果表(概数)」</a:t>
          </a:r>
        </a:p>
      </cdr:txBody>
    </cdr:sp>
  </cdr:relSizeAnchor>
  <cdr:relSizeAnchor xmlns:cdr="http://schemas.openxmlformats.org/drawingml/2006/chartDrawing">
    <cdr:from>
      <cdr:x>0.015</cdr:x>
      <cdr:y>0.16725</cdr:y>
    </cdr:from>
    <cdr:to>
      <cdr:x>0.119</cdr:x>
      <cdr:y>0.1995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79057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0.51575</cdr:x>
      <cdr:y>0.3185</cdr:y>
    </cdr:from>
    <cdr:to>
      <cdr:x>0.8145</cdr:x>
      <cdr:y>0.35475</cdr:y>
    </cdr:to>
    <cdr:sp>
      <cdr:nvSpPr>
        <cdr:cNvPr id="4" name="TextBox 4"/>
        <cdr:cNvSpPr txBox="1">
          <a:spLocks noChangeArrowheads="1"/>
        </cdr:cNvSpPr>
      </cdr:nvSpPr>
      <cdr:spPr>
        <a:xfrm>
          <a:off x="1838325" y="15049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0.80325</cdr:x>
      <cdr:y>0.45175</cdr:y>
    </cdr:from>
    <cdr:to>
      <cdr:x>0.982</cdr:x>
      <cdr:y>0.476</cdr:y>
    </cdr:to>
    <cdr:sp>
      <cdr:nvSpPr>
        <cdr:cNvPr id="5" name="TextBox 6"/>
        <cdr:cNvSpPr txBox="1">
          <a:spLocks noChangeArrowheads="1"/>
        </cdr:cNvSpPr>
      </cdr:nvSpPr>
      <cdr:spPr>
        <a:xfrm>
          <a:off x="2867025" y="2133600"/>
          <a:ext cx="63817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105,059戸</a:t>
          </a:r>
        </a:p>
      </cdr:txBody>
    </cdr:sp>
  </cdr:relSizeAnchor>
  <cdr:relSizeAnchor xmlns:cdr="http://schemas.openxmlformats.org/drawingml/2006/chartDrawing">
    <cdr:from>
      <cdr:x>0.04875</cdr:x>
      <cdr:y>0.0785</cdr:y>
    </cdr:from>
    <cdr:to>
      <cdr:x>1</cdr:x>
      <cdr:y>0.165</cdr:y>
    </cdr:to>
    <cdr:sp>
      <cdr:nvSpPr>
        <cdr:cNvPr id="6" name="TextBox 8"/>
        <cdr:cNvSpPr txBox="1">
          <a:spLocks noChangeArrowheads="1"/>
        </cdr:cNvSpPr>
      </cdr:nvSpPr>
      <cdr:spPr>
        <a:xfrm>
          <a:off x="171450" y="371475"/>
          <a:ext cx="3486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  <cdr:relSizeAnchor xmlns:cdr="http://schemas.openxmlformats.org/drawingml/2006/chartDrawing">
    <cdr:from>
      <cdr:x>0.14775</cdr:x>
      <cdr:y>0.90525</cdr:y>
    </cdr:from>
    <cdr:to>
      <cdr:x>0.85175</cdr:x>
      <cdr:y>0.9375</cdr:y>
    </cdr:to>
    <cdr:sp>
      <cdr:nvSpPr>
        <cdr:cNvPr id="7" name="TextBox 9"/>
        <cdr:cNvSpPr txBox="1">
          <a:spLocks noChangeArrowheads="1"/>
        </cdr:cNvSpPr>
      </cdr:nvSpPr>
      <cdr:spPr>
        <a:xfrm>
          <a:off x="523875" y="4276725"/>
          <a:ext cx="2514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75" b="0" i="0" u="none" baseline="0"/>
            <a:t> 1975     　  1980     　 1985         1990         1995   　    2000       2005  </a:t>
          </a:r>
        </a:p>
      </cdr:txBody>
    </cdr:sp>
  </cdr:relSizeAnchor>
  <cdr:relSizeAnchor xmlns:cdr="http://schemas.openxmlformats.org/drawingml/2006/chartDrawing">
    <cdr:from>
      <cdr:x>0.8915</cdr:x>
      <cdr:y>0.16725</cdr:y>
    </cdr:from>
    <cdr:to>
      <cdr:x>1</cdr:x>
      <cdr:y>0.1995</cdr:y>
    </cdr:to>
    <cdr:sp>
      <cdr:nvSpPr>
        <cdr:cNvPr id="8" name="TextBox 10"/>
        <cdr:cNvSpPr txBox="1">
          <a:spLocks noChangeArrowheads="1"/>
        </cdr:cNvSpPr>
      </cdr:nvSpPr>
      <cdr:spPr>
        <a:xfrm>
          <a:off x="3181350" y="79057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0.22175</cdr:x>
      <cdr:y>0.6305</cdr:y>
    </cdr:from>
    <cdr:to>
      <cdr:x>0.2805</cdr:x>
      <cdr:y>0.66675</cdr:y>
    </cdr:to>
    <cdr:sp>
      <cdr:nvSpPr>
        <cdr:cNvPr id="9" name="TextBox 11"/>
        <cdr:cNvSpPr txBox="1">
          <a:spLocks noChangeArrowheads="1"/>
        </cdr:cNvSpPr>
      </cdr:nvSpPr>
      <cdr:spPr>
        <a:xfrm>
          <a:off x="790575" y="2981325"/>
          <a:ext cx="209550" cy="17145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田</a:t>
          </a:r>
        </a:p>
      </cdr:txBody>
    </cdr:sp>
  </cdr:relSizeAnchor>
  <cdr:relSizeAnchor xmlns:cdr="http://schemas.openxmlformats.org/drawingml/2006/chartDrawing">
    <cdr:from>
      <cdr:x>0.22175</cdr:x>
      <cdr:y>0.413</cdr:y>
    </cdr:from>
    <cdr:to>
      <cdr:x>0.2805</cdr:x>
      <cdr:y>0.44925</cdr:y>
    </cdr:to>
    <cdr:sp>
      <cdr:nvSpPr>
        <cdr:cNvPr id="10" name="TextBox 12"/>
        <cdr:cNvSpPr txBox="1">
          <a:spLocks noChangeArrowheads="1"/>
        </cdr:cNvSpPr>
      </cdr:nvSpPr>
      <cdr:spPr>
        <a:xfrm>
          <a:off x="790575" y="1952625"/>
          <a:ext cx="209550" cy="17145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畑</a:t>
          </a:r>
        </a:p>
      </cdr:txBody>
    </cdr:sp>
  </cdr:relSizeAnchor>
  <cdr:relSizeAnchor xmlns:cdr="http://schemas.openxmlformats.org/drawingml/2006/chartDrawing">
    <cdr:from>
      <cdr:x>0.20625</cdr:x>
      <cdr:y>0.3395</cdr:y>
    </cdr:from>
    <cdr:to>
      <cdr:x>0.3395</cdr:x>
      <cdr:y>0.37175</cdr:y>
    </cdr:to>
    <cdr:sp>
      <cdr:nvSpPr>
        <cdr:cNvPr id="11" name="TextBox 13"/>
        <cdr:cNvSpPr txBox="1">
          <a:spLocks noChangeArrowheads="1"/>
        </cdr:cNvSpPr>
      </cdr:nvSpPr>
      <cdr:spPr>
        <a:xfrm flipV="1">
          <a:off x="733425" y="1600200"/>
          <a:ext cx="476250" cy="1524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樹園地</a:t>
          </a:r>
        </a:p>
      </cdr:txBody>
    </cdr:sp>
  </cdr:relSizeAnchor>
  <cdr:relSizeAnchor xmlns:cdr="http://schemas.openxmlformats.org/drawingml/2006/chartDrawing">
    <cdr:from>
      <cdr:x>0.20625</cdr:x>
      <cdr:y>0.3745</cdr:y>
    </cdr:from>
    <cdr:to>
      <cdr:x>0.2475</cdr:x>
      <cdr:y>0.387</cdr:y>
    </cdr:to>
    <cdr:sp>
      <cdr:nvSpPr>
        <cdr:cNvPr id="12" name="Line 15"/>
        <cdr:cNvSpPr>
          <a:spLocks/>
        </cdr:cNvSpPr>
      </cdr:nvSpPr>
      <cdr:spPr>
        <a:xfrm flipH="1">
          <a:off x="733425" y="1771650"/>
          <a:ext cx="1428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0.2275</cdr:y>
    </cdr:from>
    <cdr:to>
      <cdr:x>0.41575</cdr:x>
      <cdr:y>0.25975</cdr:y>
    </cdr:to>
    <cdr:sp>
      <cdr:nvSpPr>
        <cdr:cNvPr id="13" name="TextBox 16"/>
        <cdr:cNvSpPr txBox="1">
          <a:spLocks noChangeArrowheads="1"/>
        </cdr:cNvSpPr>
      </cdr:nvSpPr>
      <cdr:spPr>
        <a:xfrm>
          <a:off x="933450" y="10763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0.7715</cdr:x>
      <cdr:y>0.53775</cdr:y>
    </cdr:from>
    <cdr:to>
      <cdr:x>0.92875</cdr:x>
      <cdr:y>0.574</cdr:y>
    </cdr:to>
    <cdr:sp>
      <cdr:nvSpPr>
        <cdr:cNvPr id="14" name="TextBox 17"/>
        <cdr:cNvSpPr txBox="1">
          <a:spLocks noChangeArrowheads="1"/>
        </cdr:cNvSpPr>
      </cdr:nvSpPr>
      <cdr:spPr>
        <a:xfrm>
          <a:off x="2752725" y="2543175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522.5万a</a:t>
          </a:r>
        </a:p>
      </cdr:txBody>
    </cdr:sp>
  </cdr:relSizeAnchor>
  <cdr:relSizeAnchor xmlns:cdr="http://schemas.openxmlformats.org/drawingml/2006/chartDrawing">
    <cdr:from>
      <cdr:x>0.864</cdr:x>
      <cdr:y>0.886</cdr:y>
    </cdr:from>
    <cdr:to>
      <cdr:x>0.96275</cdr:x>
      <cdr:y>0.92225</cdr:y>
    </cdr:to>
    <cdr:sp>
      <cdr:nvSpPr>
        <cdr:cNvPr id="15" name="TextBox 18"/>
        <cdr:cNvSpPr txBox="1">
          <a:spLocks noChangeArrowheads="1"/>
        </cdr:cNvSpPr>
      </cdr:nvSpPr>
      <cdr:spPr>
        <a:xfrm>
          <a:off x="3086100" y="4191000"/>
          <a:ext cx="352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257175</xdr:colOff>
      <xdr:row>32</xdr:row>
      <xdr:rowOff>9525</xdr:rowOff>
    </xdr:to>
    <xdr:graphicFrame>
      <xdr:nvGraphicFramePr>
        <xdr:cNvPr id="1" name="Chart 4"/>
        <xdr:cNvGraphicFramePr/>
      </xdr:nvGraphicFramePr>
      <xdr:xfrm>
        <a:off x="47625" y="28575"/>
        <a:ext cx="35909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0.99225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2425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●鉱工業指数の推移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（原指数・各年平均）</a:t>
          </a:r>
        </a:p>
      </cdr:txBody>
    </cdr:sp>
  </cdr:relSizeAnchor>
  <cdr:relSizeAnchor xmlns:cdr="http://schemas.openxmlformats.org/drawingml/2006/chartDrawing">
    <cdr:from>
      <cdr:x>0</cdr:x>
      <cdr:y>0.08325</cdr:y>
    </cdr:from>
    <cdr:to>
      <cdr:x>0.1395</cdr:x>
      <cdr:y>0.12025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0.6435</cdr:x>
      <cdr:y>0.08125</cdr:y>
    </cdr:from>
    <cdr:to>
      <cdr:x>0.933</cdr:x>
      <cdr:y>0.11825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0" y="390525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（平成12年=100）</a:t>
          </a:r>
        </a:p>
      </cdr:txBody>
    </cdr:sp>
  </cdr:relSizeAnchor>
  <cdr:relSizeAnchor xmlns:cdr="http://schemas.openxmlformats.org/drawingml/2006/chartDrawing">
    <cdr:from>
      <cdr:x>0.47275</cdr:x>
      <cdr:y>0.08225</cdr:y>
    </cdr:from>
    <cdr:to>
      <cdr:x>0.56925</cdr:x>
      <cdr:y>0.1175</cdr:y>
    </cdr:to>
    <cdr:sp>
      <cdr:nvSpPr>
        <cdr:cNvPr id="4" name="TextBox 4"/>
        <cdr:cNvSpPr txBox="1">
          <a:spLocks noChangeArrowheads="1"/>
        </cdr:cNvSpPr>
      </cdr:nvSpPr>
      <cdr:spPr>
        <a:xfrm>
          <a:off x="1676400" y="40005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生産</a:t>
          </a:r>
        </a:p>
      </cdr:txBody>
    </cdr:sp>
  </cdr:relSizeAnchor>
  <cdr:relSizeAnchor xmlns:cdr="http://schemas.openxmlformats.org/drawingml/2006/chartDrawing">
    <cdr:from>
      <cdr:x>0.74475</cdr:x>
      <cdr:y>0.13125</cdr:y>
    </cdr:from>
    <cdr:to>
      <cdr:x>0.852</cdr:x>
      <cdr:y>0.1665</cdr:y>
    </cdr:to>
    <cdr:sp>
      <cdr:nvSpPr>
        <cdr:cNvPr id="5" name="TextBox 5"/>
        <cdr:cNvSpPr txBox="1">
          <a:spLocks noChangeArrowheads="1"/>
        </cdr:cNvSpPr>
      </cdr:nvSpPr>
      <cdr:spPr>
        <a:xfrm>
          <a:off x="2638425" y="6381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117.9</a:t>
          </a:r>
        </a:p>
      </cdr:txBody>
    </cdr:sp>
  </cdr:relSizeAnchor>
  <cdr:relSizeAnchor xmlns:cdr="http://schemas.openxmlformats.org/drawingml/2006/chartDrawing">
    <cdr:from>
      <cdr:x>0.1295</cdr:x>
      <cdr:y>0.21475</cdr:y>
    </cdr:from>
    <cdr:to>
      <cdr:x>0.91225</cdr:x>
      <cdr:y>0.21475</cdr:y>
    </cdr:to>
    <cdr:sp>
      <cdr:nvSpPr>
        <cdr:cNvPr id="6" name="Line 6"/>
        <cdr:cNvSpPr>
          <a:spLocks/>
        </cdr:cNvSpPr>
      </cdr:nvSpPr>
      <cdr:spPr>
        <a:xfrm flipV="1">
          <a:off x="457200" y="10382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0.1295</cdr:x>
      <cdr:y>0.046</cdr:y>
    </cdr:from>
    <cdr:to>
      <cdr:x>0.15375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457200" y="219075"/>
          <a:ext cx="85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/>
          </a:r>
        </a:p>
      </cdr:txBody>
    </cdr:sp>
  </cdr:relSizeAnchor>
  <cdr:relSizeAnchor xmlns:cdr="http://schemas.openxmlformats.org/drawingml/2006/chartDrawing">
    <cdr:from>
      <cdr:x>0</cdr:x>
      <cdr:y>0.04775</cdr:y>
    </cdr:from>
    <cdr:to>
      <cdr:x>0.378</cdr:x>
      <cdr:y>0.083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28600"/>
          <a:ext cx="1343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（注）平成17年は速報値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0.10175</cdr:y>
    </cdr:from>
    <cdr:to>
      <cdr:x>0.13625</cdr:x>
      <cdr:y>0.1885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095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0.4645</cdr:x>
      <cdr:y>0.07175</cdr:y>
    </cdr:from>
    <cdr:to>
      <cdr:x>0.56075</cdr:x>
      <cdr:y>0.1585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142875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出荷</a:t>
          </a:r>
        </a:p>
      </cdr:txBody>
    </cdr:sp>
  </cdr:relSizeAnchor>
  <cdr:relSizeAnchor xmlns:cdr="http://schemas.openxmlformats.org/drawingml/2006/chartDrawing">
    <cdr:from>
      <cdr:x>0.761</cdr:x>
      <cdr:y>0.23325</cdr:y>
    </cdr:from>
    <cdr:to>
      <cdr:x>0.868</cdr:x>
      <cdr:y>0.32</cdr:y>
    </cdr:to>
    <cdr:sp>
      <cdr:nvSpPr>
        <cdr:cNvPr id="3" name="TextBox 3"/>
        <cdr:cNvSpPr txBox="1">
          <a:spLocks noChangeArrowheads="1"/>
        </cdr:cNvSpPr>
      </cdr:nvSpPr>
      <cdr:spPr>
        <a:xfrm>
          <a:off x="2705100" y="485775"/>
          <a:ext cx="381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133.8</a:t>
          </a:r>
        </a:p>
      </cdr:txBody>
    </cdr:sp>
  </cdr:relSizeAnchor>
  <cdr:relSizeAnchor xmlns:cdr="http://schemas.openxmlformats.org/drawingml/2006/chartDrawing">
    <cdr:from>
      <cdr:x>0.1185</cdr:x>
      <cdr:y>0.4005</cdr:y>
    </cdr:from>
    <cdr:to>
      <cdr:x>0.91425</cdr:x>
      <cdr:y>0.4005</cdr:y>
    </cdr:to>
    <cdr:sp>
      <cdr:nvSpPr>
        <cdr:cNvPr id="4" name="Line 4"/>
        <cdr:cNvSpPr>
          <a:spLocks/>
        </cdr:cNvSpPr>
      </cdr:nvSpPr>
      <cdr:spPr>
        <a:xfrm flipV="1">
          <a:off x="419100" y="8286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0.08275</cdr:y>
    </cdr:from>
    <cdr:to>
      <cdr:x>0.139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714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0.45825</cdr:x>
      <cdr:y>0.08275</cdr:y>
    </cdr:from>
    <cdr:to>
      <cdr:x>0.5545</cdr:x>
      <cdr:y>0.168</cdr:y>
    </cdr:to>
    <cdr:sp>
      <cdr:nvSpPr>
        <cdr:cNvPr id="2" name="TextBox 2"/>
        <cdr:cNvSpPr txBox="1">
          <a:spLocks noChangeArrowheads="1"/>
        </cdr:cNvSpPr>
      </cdr:nvSpPr>
      <cdr:spPr>
        <a:xfrm>
          <a:off x="1628775" y="171450"/>
          <a:ext cx="342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在庫</a:t>
          </a:r>
        </a:p>
      </cdr:txBody>
    </cdr:sp>
  </cdr:relSizeAnchor>
  <cdr:relSizeAnchor xmlns:cdr="http://schemas.openxmlformats.org/drawingml/2006/chartDrawing">
    <cdr:from>
      <cdr:x>0.86175</cdr:x>
      <cdr:y>0.3785</cdr:y>
    </cdr:from>
    <cdr:to>
      <cdr:x>0.96875</cdr:x>
      <cdr:y>0.59375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800100"/>
          <a:ext cx="3810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110.0
</a:t>
          </a:r>
        </a:p>
      </cdr:txBody>
    </cdr:sp>
  </cdr:relSizeAnchor>
  <cdr:relSizeAnchor xmlns:cdr="http://schemas.openxmlformats.org/drawingml/2006/chartDrawing">
    <cdr:from>
      <cdr:x>0.9085</cdr:x>
      <cdr:y>0.5355</cdr:y>
    </cdr:from>
    <cdr:to>
      <cdr:x>0.99675</cdr:x>
      <cdr:y>0.61175</cdr:y>
    </cdr:to>
    <cdr:sp>
      <cdr:nvSpPr>
        <cdr:cNvPr id="4" name="TextBox 4"/>
        <cdr:cNvSpPr txBox="1">
          <a:spLocks noChangeArrowheads="1"/>
        </cdr:cNvSpPr>
      </cdr:nvSpPr>
      <cdr:spPr>
        <a:xfrm>
          <a:off x="3228975" y="1133475"/>
          <a:ext cx="314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0.12025</cdr:x>
      <cdr:y>0.3555</cdr:y>
    </cdr:from>
    <cdr:to>
      <cdr:x>0.90775</cdr:x>
      <cdr:y>0.3555</cdr:y>
    </cdr:to>
    <cdr:sp>
      <cdr:nvSpPr>
        <cdr:cNvPr id="5" name="Line 5"/>
        <cdr:cNvSpPr>
          <a:spLocks/>
        </cdr:cNvSpPr>
      </cdr:nvSpPr>
      <cdr:spPr>
        <a:xfrm>
          <a:off x="419100" y="7524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0.7365</cdr:y>
    </cdr:from>
    <cdr:to>
      <cdr:x>0.918</cdr:x>
      <cdr:y>0.82175</cdr:y>
    </cdr:to>
    <cdr:sp>
      <cdr:nvSpPr>
        <cdr:cNvPr id="6" name="TextBox 6"/>
        <cdr:cNvSpPr txBox="1">
          <a:spLocks noChangeArrowheads="1"/>
        </cdr:cNvSpPr>
      </cdr:nvSpPr>
      <cdr:spPr>
        <a:xfrm>
          <a:off x="1028700" y="1562100"/>
          <a:ext cx="2238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県統計課「兵庫県鉱工業指数（年報）」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228600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7150" y="28575"/>
        <a:ext cx="35528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10</xdr:row>
      <xdr:rowOff>57150</xdr:rowOff>
    </xdr:from>
    <xdr:to>
      <xdr:col>5</xdr:col>
      <xdr:colOff>238125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57150" y="1485900"/>
        <a:ext cx="35623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19</xdr:row>
      <xdr:rowOff>133350</xdr:rowOff>
    </xdr:from>
    <xdr:to>
      <xdr:col>5</xdr:col>
      <xdr:colOff>247650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6675" y="2847975"/>
        <a:ext cx="35623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0.92325</cdr:y>
    </cdr:from>
    <cdr:to>
      <cdr:x>0.91575</cdr:x>
      <cdr:y>0.98775</cdr:y>
    </cdr:to>
    <cdr:sp>
      <cdr:nvSpPr>
        <cdr:cNvPr id="1" name="TextBox 1"/>
        <cdr:cNvSpPr txBox="1">
          <a:spLocks noChangeArrowheads="1"/>
        </cdr:cNvSpPr>
      </cdr:nvSpPr>
      <cdr:spPr>
        <a:xfrm>
          <a:off x="1752600" y="4495800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0.96325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0520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●製造業事業所数・従業者数・製造品
　出荷額等の推移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（4人以上の事業所）</a:t>
          </a:r>
        </a:p>
      </cdr:txBody>
    </cdr:sp>
  </cdr:relSizeAnchor>
  <cdr:relSizeAnchor xmlns:cdr="http://schemas.openxmlformats.org/drawingml/2006/chartDrawing">
    <cdr:from>
      <cdr:x>0</cdr:x>
      <cdr:y>0.34625</cdr:y>
    </cdr:from>
    <cdr:to>
      <cdr:x>0.1335</cdr:x>
      <cdr:y>0.3815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6859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cdr:txBody>
    </cdr:sp>
  </cdr:relSizeAnchor>
  <cdr:relSizeAnchor xmlns:cdr="http://schemas.openxmlformats.org/drawingml/2006/chartDrawing">
    <cdr:from>
      <cdr:x>0.86675</cdr:x>
      <cdr:y>0.34625</cdr:y>
    </cdr:from>
    <cdr:to>
      <cdr:x>1</cdr:x>
      <cdr:y>0.3815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16859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0.25875</cdr:x>
      <cdr:y>0.425</cdr:y>
    </cdr:from>
    <cdr:to>
      <cdr:x>0.4185</cdr:x>
      <cdr:y>0.46025</cdr:y>
    </cdr:to>
    <cdr:sp>
      <cdr:nvSpPr>
        <cdr:cNvPr id="5" name="TextBox 5"/>
        <cdr:cNvSpPr txBox="1">
          <a:spLocks noChangeArrowheads="1"/>
        </cdr:cNvSpPr>
      </cdr:nvSpPr>
      <cdr:spPr>
        <a:xfrm>
          <a:off x="933450" y="20669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従業者数</a:t>
          </a:r>
        </a:p>
      </cdr:txBody>
    </cdr:sp>
  </cdr:relSizeAnchor>
  <cdr:relSizeAnchor xmlns:cdr="http://schemas.openxmlformats.org/drawingml/2006/chartDrawing">
    <cdr:from>
      <cdr:x>0.61375</cdr:x>
      <cdr:y>0.4395</cdr:y>
    </cdr:from>
    <cdr:to>
      <cdr:x>0.85725</cdr:x>
      <cdr:y>0.47475</cdr:y>
    </cdr:to>
    <cdr:sp>
      <cdr:nvSpPr>
        <cdr:cNvPr id="6" name="TextBox 6"/>
        <cdr:cNvSpPr txBox="1">
          <a:spLocks noChangeArrowheads="1"/>
        </cdr:cNvSpPr>
      </cdr:nvSpPr>
      <cdr:spPr>
        <a:xfrm>
          <a:off x="2228850" y="2143125"/>
          <a:ext cx="8858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12兆9,452億円</a:t>
          </a:r>
        </a:p>
      </cdr:txBody>
    </cdr:sp>
  </cdr:relSizeAnchor>
  <cdr:relSizeAnchor xmlns:cdr="http://schemas.openxmlformats.org/drawingml/2006/chartDrawing">
    <cdr:from>
      <cdr:x>0.76475</cdr:x>
      <cdr:y>0.47675</cdr:y>
    </cdr:from>
    <cdr:to>
      <cdr:x>0.83475</cdr:x>
      <cdr:y>0.5355</cdr:y>
    </cdr:to>
    <cdr:sp>
      <cdr:nvSpPr>
        <cdr:cNvPr id="7" name="Line 7"/>
        <cdr:cNvSpPr>
          <a:spLocks/>
        </cdr:cNvSpPr>
      </cdr:nvSpPr>
      <cdr:spPr>
        <a:xfrm>
          <a:off x="2781300" y="2324100"/>
          <a:ext cx="257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0.86675</cdr:x>
      <cdr:y>0.852</cdr:y>
    </cdr:from>
    <cdr:to>
      <cdr:x>0.961</cdr:x>
      <cdr:y>0.88725</cdr:y>
    </cdr:to>
    <cdr:sp>
      <cdr:nvSpPr>
        <cdr:cNvPr id="8" name="TextBox 8"/>
        <cdr:cNvSpPr txBox="1">
          <a:spLocks noChangeArrowheads="1"/>
        </cdr:cNvSpPr>
      </cdr:nvSpPr>
      <cdr:spPr>
        <a:xfrm>
          <a:off x="3152775" y="4152900"/>
          <a:ext cx="342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0.23625</cdr:x>
      <cdr:y>0.0955</cdr:y>
    </cdr:from>
    <cdr:to>
      <cdr:x>0.8515</cdr:x>
      <cdr:y>0.16</cdr:y>
    </cdr:to>
    <cdr:sp>
      <cdr:nvSpPr>
        <cdr:cNvPr id="9" name="TextBox 9"/>
        <cdr:cNvSpPr txBox="1">
          <a:spLocks noChangeArrowheads="1"/>
        </cdr:cNvSpPr>
      </cdr:nvSpPr>
      <cdr:spPr>
        <a:xfrm>
          <a:off x="857250" y="457200"/>
          <a:ext cx="2238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（注）昭和40～平成12年は5年ごとの推移
　　　平成16年は速報値</a:t>
          </a:r>
        </a:p>
      </cdr:txBody>
    </cdr:sp>
  </cdr:relSizeAnchor>
  <cdr:relSizeAnchor xmlns:cdr="http://schemas.openxmlformats.org/drawingml/2006/chartDrawing">
    <cdr:from>
      <cdr:x>0.3825</cdr:x>
      <cdr:y>0.71875</cdr:y>
    </cdr:from>
    <cdr:to>
      <cdr:x>0.62325</cdr:x>
      <cdr:y>0.746</cdr:y>
    </cdr:to>
    <cdr:sp>
      <cdr:nvSpPr>
        <cdr:cNvPr id="10" name="TextBox 10"/>
        <cdr:cNvSpPr txBox="1">
          <a:spLocks noChangeArrowheads="1"/>
        </cdr:cNvSpPr>
      </cdr:nvSpPr>
      <cdr:spPr>
        <a:xfrm>
          <a:off x="1390650" y="3505200"/>
          <a:ext cx="87630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製造品出荷額等</a:t>
          </a:r>
        </a:p>
      </cdr:txBody>
    </cdr:sp>
  </cdr:relSizeAnchor>
  <cdr:relSizeAnchor xmlns:cdr="http://schemas.openxmlformats.org/drawingml/2006/chartDrawing">
    <cdr:from>
      <cdr:x>0.089</cdr:x>
      <cdr:y>0.87725</cdr:y>
    </cdr:from>
    <cdr:to>
      <cdr:x>0.631</cdr:x>
      <cdr:y>0.9085</cdr:y>
    </cdr:to>
    <cdr:sp>
      <cdr:nvSpPr>
        <cdr:cNvPr id="11" name="TextBox 11"/>
        <cdr:cNvSpPr txBox="1">
          <a:spLocks noChangeArrowheads="1"/>
        </cdr:cNvSpPr>
      </cdr:nvSpPr>
      <cdr:spPr>
        <a:xfrm>
          <a:off x="314325" y="4276725"/>
          <a:ext cx="1971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/>
            <a:t>  1965   1970   1975  1980   1985  1990   1995   2000  </a:t>
          </a:r>
        </a:p>
      </cdr:txBody>
    </cdr:sp>
  </cdr:relSizeAnchor>
  <cdr:relSizeAnchor xmlns:cdr="http://schemas.openxmlformats.org/drawingml/2006/chartDrawing">
    <cdr:from>
      <cdr:x>0.6815</cdr:x>
      <cdr:y>0.65625</cdr:y>
    </cdr:from>
    <cdr:to>
      <cdr:x>0.85175</cdr:x>
      <cdr:y>0.6875</cdr:y>
    </cdr:to>
    <cdr:sp>
      <cdr:nvSpPr>
        <cdr:cNvPr id="12" name="AutoShape 12"/>
        <cdr:cNvSpPr>
          <a:spLocks/>
        </cdr:cNvSpPr>
      </cdr:nvSpPr>
      <cdr:spPr>
        <a:xfrm>
          <a:off x="2476500" y="3200400"/>
          <a:ext cx="619125" cy="152400"/>
        </a:xfrm>
        <a:prstGeom prst="wedgeRectCallout">
          <a:avLst>
            <a:gd name="adj1" fmla="val 38236"/>
            <a:gd name="adj2" fmla="val -185712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359,850人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0.1855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57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（千事業所）</a:t>
          </a:r>
        </a:p>
      </cdr:txBody>
    </cdr:sp>
  </cdr:relSizeAnchor>
  <cdr:relSizeAnchor xmlns:cdr="http://schemas.openxmlformats.org/drawingml/2006/chartDrawing">
    <cdr:from>
      <cdr:x>0.22225</cdr:x>
      <cdr:y>0.357</cdr:y>
    </cdr:from>
    <cdr:to>
      <cdr:x>0.3755</cdr:x>
      <cdr:y>0.48675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438150"/>
          <a:ext cx="542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事業所数</a:t>
          </a:r>
        </a:p>
      </cdr:txBody>
    </cdr:sp>
  </cdr:relSizeAnchor>
  <cdr:relSizeAnchor xmlns:cdr="http://schemas.openxmlformats.org/drawingml/2006/chartDrawing">
    <cdr:from>
      <cdr:x>0.769</cdr:x>
      <cdr:y>0.402</cdr:y>
    </cdr:from>
    <cdr:to>
      <cdr:x>1</cdr:x>
      <cdr:y>0.547</cdr:y>
    </cdr:to>
    <cdr:sp>
      <cdr:nvSpPr>
        <cdr:cNvPr id="3" name="TextBox 3"/>
        <cdr:cNvSpPr txBox="1">
          <a:spLocks noChangeArrowheads="1"/>
        </cdr:cNvSpPr>
      </cdr:nvSpPr>
      <cdr:spPr>
        <a:xfrm>
          <a:off x="2724150" y="495300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11,300事業所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5</xdr:col>
      <xdr:colOff>314325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57150" y="38100"/>
        <a:ext cx="36385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</xdr:row>
      <xdr:rowOff>57150</xdr:rowOff>
    </xdr:from>
    <xdr:to>
      <xdr:col>5</xdr:col>
      <xdr:colOff>219075</xdr:colOff>
      <xdr:row>13</xdr:row>
      <xdr:rowOff>19050</xdr:rowOff>
    </xdr:to>
    <xdr:graphicFrame>
      <xdr:nvGraphicFramePr>
        <xdr:cNvPr id="2" name="Chart 2"/>
        <xdr:cNvGraphicFramePr/>
      </xdr:nvGraphicFramePr>
      <xdr:xfrm>
        <a:off x="57150" y="628650"/>
        <a:ext cx="3543300" cy="124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</cdr:x>
      <cdr:y>0.11975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33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●製造業事業所・従業者数の従業者
　規模別割合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（平成16年速報値、4人以上の事業所）</a:t>
          </a:r>
        </a:p>
      </cdr:txBody>
    </cdr:sp>
  </cdr:relSizeAnchor>
  <cdr:relSizeAnchor xmlns:cdr="http://schemas.openxmlformats.org/drawingml/2006/chartDrawing">
    <cdr:from>
      <cdr:x>0.534</cdr:x>
      <cdr:y>0.90225</cdr:y>
    </cdr:from>
    <cdr:to>
      <cdr:x>0.97625</cdr:x>
      <cdr:y>0.9695</cdr:y>
    </cdr:to>
    <cdr:sp>
      <cdr:nvSpPr>
        <cdr:cNvPr id="2" name="TextBox 2"/>
        <cdr:cNvSpPr txBox="1">
          <a:spLocks noChangeArrowheads="1"/>
        </cdr:cNvSpPr>
      </cdr:nvSpPr>
      <cdr:spPr>
        <a:xfrm>
          <a:off x="1895475" y="421957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0.593</cdr:x>
      <cdr:y>0.307</cdr:y>
    </cdr:from>
    <cdr:to>
      <cdr:x>0.7565</cdr:x>
      <cdr:y>0.37425</cdr:y>
    </cdr:to>
    <cdr:sp>
      <cdr:nvSpPr>
        <cdr:cNvPr id="3" name="TextBox 3"/>
        <cdr:cNvSpPr txBox="1">
          <a:spLocks noChangeArrowheads="1"/>
        </cdr:cNvSpPr>
      </cdr:nvSpPr>
      <cdr:spPr>
        <a:xfrm>
          <a:off x="2105025" y="1428750"/>
          <a:ext cx="581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事業所数
11,300</a:t>
          </a:r>
        </a:p>
      </cdr:txBody>
    </cdr:sp>
  </cdr:relSizeAnchor>
  <cdr:relSizeAnchor xmlns:cdr="http://schemas.openxmlformats.org/drawingml/2006/chartDrawing">
    <cdr:from>
      <cdr:x>0.6655</cdr:x>
      <cdr:y>0.12025</cdr:y>
    </cdr:from>
    <cdr:to>
      <cdr:x>0.6815</cdr:x>
      <cdr:y>0.164</cdr:y>
    </cdr:to>
    <cdr:sp>
      <cdr:nvSpPr>
        <cdr:cNvPr id="4" name="Line 4"/>
        <cdr:cNvSpPr>
          <a:spLocks/>
        </cdr:cNvSpPr>
      </cdr:nvSpPr>
      <cdr:spPr>
        <a:xfrm flipH="1">
          <a:off x="2362200" y="561975"/>
          <a:ext cx="571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0.508</cdr:x>
      <cdr:y>0.14525</cdr:y>
    </cdr:from>
    <cdr:to>
      <cdr:x>0.61525</cdr:x>
      <cdr:y>0.16825</cdr:y>
    </cdr:to>
    <cdr:sp>
      <cdr:nvSpPr>
        <cdr:cNvPr id="5" name="Line 5"/>
        <cdr:cNvSpPr>
          <a:spLocks/>
        </cdr:cNvSpPr>
      </cdr:nvSpPr>
      <cdr:spPr>
        <a:xfrm>
          <a:off x="1800225" y="676275"/>
          <a:ext cx="381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0.33675</cdr:x>
      <cdr:y>0.71025</cdr:y>
    </cdr:from>
    <cdr:to>
      <cdr:x>0.60975</cdr:x>
      <cdr:y>0.79825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2533650"/>
          <a:ext cx="647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従業者数
359,850人</a:t>
          </a:r>
        </a:p>
      </cdr:txBody>
    </cdr:sp>
  </cdr:relSizeAnchor>
  <cdr:relSizeAnchor xmlns:cdr="http://schemas.openxmlformats.org/drawingml/2006/chartDrawing">
    <cdr:from>
      <cdr:x>0.74075</cdr:x>
      <cdr:y>0.519</cdr:y>
    </cdr:from>
    <cdr:to>
      <cdr:x>1</cdr:x>
      <cdr:y>0.607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1847850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10～19人
9.8%</a:t>
          </a:r>
        </a:p>
      </cdr:txBody>
    </cdr:sp>
  </cdr:relSizeAnchor>
  <cdr:relSizeAnchor xmlns:cdr="http://schemas.openxmlformats.org/drawingml/2006/chartDrawing">
    <cdr:from>
      <cdr:x>0.6395</cdr:x>
      <cdr:y>0.68</cdr:y>
    </cdr:from>
    <cdr:to>
      <cdr:x>0.9005</cdr:x>
      <cdr:y>0.768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2428875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20～29人
8.3%</a:t>
          </a:r>
        </a:p>
      </cdr:txBody>
    </cdr:sp>
  </cdr:relSizeAnchor>
  <cdr:relSizeAnchor xmlns:cdr="http://schemas.openxmlformats.org/drawingml/2006/chartDrawing">
    <cdr:from>
      <cdr:x>0.577</cdr:x>
      <cdr:y>0.8115</cdr:y>
    </cdr:from>
    <cdr:to>
      <cdr:x>0.838</cdr:x>
      <cdr:y>0.8995</cdr:y>
    </cdr:to>
    <cdr:sp>
      <cdr:nvSpPr>
        <cdr:cNvPr id="4" name="TextBox 4"/>
        <cdr:cNvSpPr txBox="1">
          <a:spLocks noChangeArrowheads="1"/>
        </cdr:cNvSpPr>
      </cdr:nvSpPr>
      <cdr:spPr>
        <a:xfrm>
          <a:off x="1362075" y="2895600"/>
          <a:ext cx="6191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30～99人
20.8%</a:t>
          </a:r>
        </a:p>
      </cdr:txBody>
    </cdr:sp>
  </cdr:relSizeAnchor>
  <cdr:relSizeAnchor xmlns:cdr="http://schemas.openxmlformats.org/drawingml/2006/chartDrawing">
    <cdr:from>
      <cdr:x>0.1295</cdr:x>
      <cdr:y>0.606</cdr:y>
    </cdr:from>
    <cdr:to>
      <cdr:x>0.41475</cdr:x>
      <cdr:y>0.694</cdr:y>
    </cdr:to>
    <cdr:sp>
      <cdr:nvSpPr>
        <cdr:cNvPr id="5" name="TextBox 5"/>
        <cdr:cNvSpPr txBox="1">
          <a:spLocks noChangeArrowheads="1"/>
        </cdr:cNvSpPr>
      </cdr:nvSpPr>
      <cdr:spPr>
        <a:xfrm>
          <a:off x="304800" y="2162175"/>
          <a:ext cx="676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300人以上
29.7%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623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●総農家数と耕地種別経営耕地面積
　の推移</a:t>
          </a:r>
        </a:p>
      </cdr:txBody>
    </cdr:sp>
  </cdr:relSizeAnchor>
  <cdr:relSizeAnchor xmlns:cdr="http://schemas.openxmlformats.org/drawingml/2006/chartDrawing">
    <cdr:from>
      <cdr:x>0.14775</cdr:x>
      <cdr:y>0.9255</cdr:y>
    </cdr:from>
    <cdr:to>
      <cdr:x>0.14775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4371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農林水産省「世界農林業ｾﾝｻｽ調査報告書」
県統計課「2000年世界農林業ｾﾝｻｽ兵庫県結果表」</a:t>
          </a:r>
        </a:p>
      </cdr:txBody>
    </cdr:sp>
  </cdr:relSizeAnchor>
  <cdr:relSizeAnchor xmlns:cdr="http://schemas.openxmlformats.org/drawingml/2006/chartDrawing">
    <cdr:from>
      <cdr:x>0.015</cdr:x>
      <cdr:y>0.16725</cdr:y>
    </cdr:from>
    <cdr:to>
      <cdr:x>0.015</cdr:x>
      <cdr:y>0.16725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79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（万a）</a:t>
          </a:r>
        </a:p>
      </cdr:txBody>
    </cdr:sp>
  </cdr:relSizeAnchor>
  <cdr:relSizeAnchor xmlns:cdr="http://schemas.openxmlformats.org/drawingml/2006/chartDrawing">
    <cdr:from>
      <cdr:x>0.5425</cdr:x>
      <cdr:y>0.314</cdr:y>
    </cdr:from>
    <cdr:to>
      <cdr:x>0.5425</cdr:x>
      <cdr:y>0.314</cdr:y>
    </cdr:to>
    <cdr:sp>
      <cdr:nvSpPr>
        <cdr:cNvPr id="4" name="TextBox 4"/>
        <cdr:cNvSpPr txBox="1">
          <a:spLocks noChangeArrowheads="1"/>
        </cdr:cNvSpPr>
      </cdr:nvSpPr>
      <cdr:spPr>
        <a:xfrm>
          <a:off x="1933575" y="14859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新定義組み替え値</a:t>
          </a:r>
        </a:p>
      </cdr:txBody>
    </cdr:sp>
  </cdr:relSizeAnchor>
  <cdr:relSizeAnchor xmlns:cdr="http://schemas.openxmlformats.org/drawingml/2006/chartDrawing">
    <cdr:from>
      <cdr:x>0.75975</cdr:x>
      <cdr:y>0.36775</cdr:y>
    </cdr:from>
    <cdr:to>
      <cdr:x>0.75975</cdr:x>
      <cdr:y>0.36775</cdr:y>
    </cdr:to>
    <cdr:sp>
      <cdr:nvSpPr>
        <cdr:cNvPr id="5" name="TextBox 5"/>
        <cdr:cNvSpPr txBox="1">
          <a:spLocks noChangeArrowheads="1"/>
        </cdr:cNvSpPr>
      </cdr:nvSpPr>
      <cdr:spPr>
        <a:xfrm>
          <a:off x="2705100" y="1733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114,523戸</a:t>
          </a:r>
        </a:p>
      </cdr:txBody>
    </cdr:sp>
  </cdr:relSizeAnchor>
  <cdr:relSizeAnchor xmlns:cdr="http://schemas.openxmlformats.org/drawingml/2006/chartDrawing">
    <cdr:from>
      <cdr:x>0.04875</cdr:x>
      <cdr:y>0.0785</cdr:y>
    </cdr:from>
    <cdr:to>
      <cdr:x>0.04875</cdr:x>
      <cdr:y>0.0785</cdr:y>
    </cdr:to>
    <cdr:sp>
      <cdr:nvSpPr>
        <cdr:cNvPr id="6" name="TextBox 6"/>
        <cdr:cNvSpPr txBox="1">
          <a:spLocks noChangeArrowheads="1"/>
        </cdr:cNvSpPr>
      </cdr:nvSpPr>
      <cdr:spPr>
        <a:xfrm>
          <a:off x="171450" y="371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（注）平成2年から農家の定義が変更。
　　（旧定義）経営耕地　5a以上又は農産物販売額　10万円以上
　　（新定義）経営耕地　10a以上又は農産物販売額　15万円以上</a:t>
          </a:r>
        </a:p>
      </cdr:txBody>
    </cdr:sp>
  </cdr:relSizeAnchor>
  <cdr:relSizeAnchor xmlns:cdr="http://schemas.openxmlformats.org/drawingml/2006/chartDrawing">
    <cdr:from>
      <cdr:x>0.14775</cdr:x>
      <cdr:y>0.884</cdr:y>
    </cdr:from>
    <cdr:to>
      <cdr:x>0.14775</cdr:x>
      <cdr:y>0.884</cdr:y>
    </cdr:to>
    <cdr:sp>
      <cdr:nvSpPr>
        <cdr:cNvPr id="7" name="TextBox 7"/>
        <cdr:cNvSpPr txBox="1">
          <a:spLocks noChangeArrowheads="1"/>
        </cdr:cNvSpPr>
      </cdr:nvSpPr>
      <cdr:spPr>
        <a:xfrm>
          <a:off x="523875" y="41814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1975     　     1980      　 1985     　    1990         1995   　     2000  </a:t>
          </a:r>
        </a:p>
      </cdr:txBody>
    </cdr:sp>
  </cdr:relSizeAnchor>
  <cdr:relSizeAnchor xmlns:cdr="http://schemas.openxmlformats.org/drawingml/2006/chartDrawing">
    <cdr:from>
      <cdr:x>0.8795</cdr:x>
      <cdr:y>0.16725</cdr:y>
    </cdr:from>
    <cdr:to>
      <cdr:x>0.8795</cdr:x>
      <cdr:y>0.16725</cdr:y>
    </cdr:to>
    <cdr:sp>
      <cdr:nvSpPr>
        <cdr:cNvPr id="8" name="TextBox 8"/>
        <cdr:cNvSpPr txBox="1">
          <a:spLocks noChangeArrowheads="1"/>
        </cdr:cNvSpPr>
      </cdr:nvSpPr>
      <cdr:spPr>
        <a:xfrm>
          <a:off x="3133725" y="79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（千戸）</a:t>
          </a:r>
        </a:p>
      </cdr:txBody>
    </cdr:sp>
  </cdr:relSizeAnchor>
  <cdr:relSizeAnchor xmlns:cdr="http://schemas.openxmlformats.org/drawingml/2006/chartDrawing">
    <cdr:from>
      <cdr:x>0.22825</cdr:x>
      <cdr:y>0.61</cdr:y>
    </cdr:from>
    <cdr:to>
      <cdr:x>0.22825</cdr:x>
      <cdr:y>0.61</cdr:y>
    </cdr:to>
    <cdr:sp>
      <cdr:nvSpPr>
        <cdr:cNvPr id="9" name="TextBox 9"/>
        <cdr:cNvSpPr txBox="1">
          <a:spLocks noChangeArrowheads="1"/>
        </cdr:cNvSpPr>
      </cdr:nvSpPr>
      <cdr:spPr>
        <a:xfrm>
          <a:off x="809625" y="2886075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田</a:t>
          </a:r>
        </a:p>
      </cdr:txBody>
    </cdr:sp>
  </cdr:relSizeAnchor>
  <cdr:relSizeAnchor xmlns:cdr="http://schemas.openxmlformats.org/drawingml/2006/chartDrawing">
    <cdr:from>
      <cdr:x>0.22825</cdr:x>
      <cdr:y>0.41175</cdr:y>
    </cdr:from>
    <cdr:to>
      <cdr:x>0.22825</cdr:x>
      <cdr:y>0.41175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809625" y="1943100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畑</a:t>
          </a:r>
        </a:p>
      </cdr:txBody>
    </cdr:sp>
  </cdr:relSizeAnchor>
  <cdr:relSizeAnchor xmlns:cdr="http://schemas.openxmlformats.org/drawingml/2006/chartDrawing">
    <cdr:from>
      <cdr:x>0.2395</cdr:x>
      <cdr:y>0.33275</cdr:y>
    </cdr:from>
    <cdr:to>
      <cdr:x>0.2395</cdr:x>
      <cdr:y>0.33275</cdr:y>
    </cdr:to>
    <cdr:sp>
      <cdr:nvSpPr>
        <cdr:cNvPr id="11" name="TextBox 11"/>
        <cdr:cNvSpPr txBox="1">
          <a:spLocks noChangeArrowheads="1"/>
        </cdr:cNvSpPr>
      </cdr:nvSpPr>
      <cdr:spPr>
        <a:xfrm flipV="1">
          <a:off x="847725" y="1571625"/>
          <a:ext cx="0" cy="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樹園地</a:t>
          </a:r>
        </a:p>
      </cdr:txBody>
    </cdr:sp>
  </cdr:relSizeAnchor>
  <cdr:relSizeAnchor xmlns:cdr="http://schemas.openxmlformats.org/drawingml/2006/chartDrawing">
    <cdr:from>
      <cdr:x>0.2395</cdr:x>
      <cdr:y>0.367</cdr:y>
    </cdr:from>
    <cdr:to>
      <cdr:x>0.28</cdr:x>
      <cdr:y>0.39075</cdr:y>
    </cdr:to>
    <cdr:sp>
      <cdr:nvSpPr>
        <cdr:cNvPr id="12" name="Line 12"/>
        <cdr:cNvSpPr>
          <a:spLocks/>
        </cdr:cNvSpPr>
      </cdr:nvSpPr>
      <cdr:spPr>
        <a:xfrm flipH="1">
          <a:off x="847725" y="173355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0.2615</cdr:x>
      <cdr:y>0.22675</cdr:y>
    </cdr:from>
    <cdr:to>
      <cdr:x>0.2615</cdr:x>
      <cdr:y>0.22675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933450" y="1066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総農家数</a:t>
          </a:r>
        </a:p>
      </cdr:txBody>
    </cdr:sp>
  </cdr:relSizeAnchor>
  <cdr:relSizeAnchor xmlns:cdr="http://schemas.openxmlformats.org/drawingml/2006/chartDrawing">
    <cdr:from>
      <cdr:x>0.72275</cdr:x>
      <cdr:y>0.45475</cdr:y>
    </cdr:from>
    <cdr:to>
      <cdr:x>0.72275</cdr:x>
      <cdr:y>0.45475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581275" y="2152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662.5万a</a:t>
          </a:r>
        </a:p>
      </cdr:txBody>
    </cdr:sp>
  </cdr:relSizeAnchor>
  <cdr:relSizeAnchor xmlns:cdr="http://schemas.openxmlformats.org/drawingml/2006/chartDrawing">
    <cdr:from>
      <cdr:x>0.852</cdr:x>
      <cdr:y>0.85975</cdr:y>
    </cdr:from>
    <cdr:to>
      <cdr:x>0.852</cdr:x>
      <cdr:y>0.85975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3038475" y="4067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5</xdr:col>
      <xdr:colOff>228600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57150" y="28575"/>
        <a:ext cx="35528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</xdr:row>
      <xdr:rowOff>104775</xdr:rowOff>
    </xdr:from>
    <xdr:to>
      <xdr:col>3</xdr:col>
      <xdr:colOff>419100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76200" y="533400"/>
        <a:ext cx="23717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18</xdr:row>
      <xdr:rowOff>0</xdr:rowOff>
    </xdr:from>
    <xdr:to>
      <xdr:col>2</xdr:col>
      <xdr:colOff>590550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847850" y="257175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0.97625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47662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●製造品出荷額等の産業別割合
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（平成16年速報値、4人以上の事業所）</a:t>
          </a:r>
        </a:p>
      </cdr:txBody>
    </cdr:sp>
  </cdr:relSizeAnchor>
  <cdr:relSizeAnchor xmlns:cdr="http://schemas.openxmlformats.org/drawingml/2006/chartDrawing">
    <cdr:from>
      <cdr:x>0.45625</cdr:x>
      <cdr:y>0.90575</cdr:y>
    </cdr:from>
    <cdr:to>
      <cdr:x>0.8975</cdr:x>
      <cdr:y>0.9725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0" y="4267200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経済産業省「工業統計表」
県統計課「兵庫の工業」</a:t>
          </a:r>
        </a:p>
      </cdr:txBody>
    </cdr:sp>
  </cdr:relSizeAnchor>
  <cdr:relSizeAnchor xmlns:cdr="http://schemas.openxmlformats.org/drawingml/2006/chartDrawing">
    <cdr:from>
      <cdr:x>0.42775</cdr:x>
      <cdr:y>0.41775</cdr:y>
    </cdr:from>
    <cdr:to>
      <cdr:x>0.7165</cdr:x>
      <cdr:y>0.4885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962150"/>
          <a:ext cx="1028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製造品出荷額等
12兆9,452億円</a:t>
          </a:r>
        </a:p>
      </cdr:txBody>
    </cdr:sp>
  </cdr:relSizeAnchor>
  <cdr:relSizeAnchor xmlns:cdr="http://schemas.openxmlformats.org/drawingml/2006/chartDrawing">
    <cdr:from>
      <cdr:x>0.15725</cdr:x>
      <cdr:y>0.448</cdr:y>
    </cdr:from>
    <cdr:to>
      <cdr:x>0.2015</cdr:x>
      <cdr:y>0.448</cdr:y>
    </cdr:to>
    <cdr:sp>
      <cdr:nvSpPr>
        <cdr:cNvPr id="4" name="Line 4"/>
        <cdr:cNvSpPr>
          <a:spLocks/>
        </cdr:cNvSpPr>
      </cdr:nvSpPr>
      <cdr:spPr>
        <a:xfrm flipH="1">
          <a:off x="552450" y="21050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0.35025</cdr:y>
    </cdr:from>
    <cdr:to>
      <cdr:x>0.22325</cdr:x>
      <cdr:y>0.371</cdr:y>
    </cdr:to>
    <cdr:sp>
      <cdr:nvSpPr>
        <cdr:cNvPr id="5" name="Line 5"/>
        <cdr:cNvSpPr>
          <a:spLocks/>
        </cdr:cNvSpPr>
      </cdr:nvSpPr>
      <cdr:spPr>
        <a:xfrm>
          <a:off x="552450" y="1647825"/>
          <a:ext cx="2381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0.15725</cdr:x>
      <cdr:y>0.53025</cdr:y>
    </cdr:from>
    <cdr:to>
      <cdr:x>0.22325</cdr:x>
      <cdr:y>0.551</cdr:y>
    </cdr:to>
    <cdr:sp>
      <cdr:nvSpPr>
        <cdr:cNvPr id="6" name="Line 6"/>
        <cdr:cNvSpPr>
          <a:spLocks/>
        </cdr:cNvSpPr>
      </cdr:nvSpPr>
      <cdr:spPr>
        <a:xfrm flipV="1">
          <a:off x="552450" y="2495550"/>
          <a:ext cx="2381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0.2015</cdr:x>
      <cdr:y>0.59225</cdr:y>
    </cdr:from>
    <cdr:to>
      <cdr:x>0.27025</cdr:x>
      <cdr:y>0.61575</cdr:y>
    </cdr:to>
    <cdr:sp>
      <cdr:nvSpPr>
        <cdr:cNvPr id="7" name="Line 7"/>
        <cdr:cNvSpPr>
          <a:spLocks/>
        </cdr:cNvSpPr>
      </cdr:nvSpPr>
      <cdr:spPr>
        <a:xfrm flipV="1">
          <a:off x="714375" y="2790825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5</xdr:col>
      <xdr:colOff>228600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47625" y="47625"/>
        <a:ext cx="35623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0.99775</cdr:x>
      <cdr:y>0.071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1342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●産業別就業者の年齢構成（平成12年）</a:t>
          </a:r>
        </a:p>
      </cdr:txBody>
    </cdr:sp>
  </cdr:relSizeAnchor>
  <cdr:relSizeAnchor xmlns:cdr="http://schemas.openxmlformats.org/drawingml/2006/chartDrawing">
    <cdr:from>
      <cdr:x>0</cdr:x>
      <cdr:y>0.91825</cdr:y>
    </cdr:from>
    <cdr:to>
      <cdr:x>0.9975</cdr:x>
      <cdr:y>0.9705</cdr:y>
    </cdr:to>
    <cdr:grpSp>
      <cdr:nvGrpSpPr>
        <cdr:cNvPr id="2" name="Group 2"/>
        <cdr:cNvGrpSpPr>
          <a:grpSpLocks/>
        </cdr:cNvGrpSpPr>
      </cdr:nvGrpSpPr>
      <cdr:grpSpPr>
        <a:xfrm>
          <a:off x="0" y="3076575"/>
          <a:ext cx="7134225" cy="171450"/>
          <a:chOff x="0" y="2771967"/>
          <a:chExt cx="6324600" cy="165311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116447" y="2771967"/>
            <a:ext cx="121749" cy="1653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038257" y="2772174"/>
            <a:ext cx="12174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240490" y="2772174"/>
            <a:ext cx="12174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10773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11099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92078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798077" y="2772174"/>
            <a:ext cx="183413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0" y="2772174"/>
            <a:ext cx="41109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913501" y="2772174"/>
            <a:ext cx="411099" cy="1651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0.073</cdr:x>
      <cdr:y>0.09925</cdr:y>
    </cdr:from>
    <cdr:to>
      <cdr:x>0.18625</cdr:x>
      <cdr:y>0.16175</cdr:y>
    </cdr:to>
    <cdr:sp>
      <cdr:nvSpPr>
        <cdr:cNvPr id="12" name="TextBox 12"/>
        <cdr:cNvSpPr txBox="1">
          <a:spLocks noChangeArrowheads="1"/>
        </cdr:cNvSpPr>
      </cdr:nvSpPr>
      <cdr:spPr>
        <a:xfrm>
          <a:off x="514350" y="32385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第1次産業</a:t>
          </a:r>
        </a:p>
      </cdr:txBody>
    </cdr:sp>
  </cdr:relSizeAnchor>
  <cdr:relSizeAnchor xmlns:cdr="http://schemas.openxmlformats.org/drawingml/2006/chartDrawing">
    <cdr:from>
      <cdr:x>0.3845</cdr:x>
      <cdr:y>0.823</cdr:y>
    </cdr:from>
    <cdr:to>
      <cdr:x>0.46175</cdr:x>
      <cdr:y>0.8685</cdr:y>
    </cdr:to>
    <cdr:sp>
      <cdr:nvSpPr>
        <cdr:cNvPr id="13" name="TextBox 13"/>
        <cdr:cNvSpPr txBox="1">
          <a:spLocks noChangeArrowheads="1"/>
        </cdr:cNvSpPr>
      </cdr:nvSpPr>
      <cdr:spPr>
        <a:xfrm>
          <a:off x="2743200" y="27527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0.3845</cdr:x>
      <cdr:y>0.762</cdr:y>
    </cdr:from>
    <cdr:to>
      <cdr:x>0.46175</cdr:x>
      <cdr:y>0.8075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743200" y="25527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0.3845</cdr:x>
      <cdr:y>0.71275</cdr:y>
    </cdr:from>
    <cdr:to>
      <cdr:x>0.46175</cdr:x>
      <cdr:y>0.75825</cdr:y>
    </cdr:to>
    <cdr:sp>
      <cdr:nvSpPr>
        <cdr:cNvPr id="15" name="TextBox 15"/>
        <cdr:cNvSpPr txBox="1">
          <a:spLocks noChangeArrowheads="1"/>
        </cdr:cNvSpPr>
      </cdr:nvSpPr>
      <cdr:spPr>
        <a:xfrm>
          <a:off x="2743200" y="23812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0.3845</cdr:x>
      <cdr:y>0.64325</cdr:y>
    </cdr:from>
    <cdr:to>
      <cdr:x>0.46175</cdr:x>
      <cdr:y>0.68875</cdr:y>
    </cdr:to>
    <cdr:sp>
      <cdr:nvSpPr>
        <cdr:cNvPr id="16" name="TextBox 16"/>
        <cdr:cNvSpPr txBox="1">
          <a:spLocks noChangeArrowheads="1"/>
        </cdr:cNvSpPr>
      </cdr:nvSpPr>
      <cdr:spPr>
        <a:xfrm>
          <a:off x="2743200" y="21526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0.3845</cdr:x>
      <cdr:y>0.582</cdr:y>
    </cdr:from>
    <cdr:to>
      <cdr:x>0.46175</cdr:x>
      <cdr:y>0.6275</cdr:y>
    </cdr:to>
    <cdr:sp>
      <cdr:nvSpPr>
        <cdr:cNvPr id="17" name="TextBox 17"/>
        <cdr:cNvSpPr txBox="1">
          <a:spLocks noChangeArrowheads="1"/>
        </cdr:cNvSpPr>
      </cdr:nvSpPr>
      <cdr:spPr>
        <a:xfrm>
          <a:off x="2743200" y="19431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0.3845</cdr:x>
      <cdr:y>0.5055</cdr:y>
    </cdr:from>
    <cdr:to>
      <cdr:x>0.46175</cdr:x>
      <cdr:y>0.551</cdr:y>
    </cdr:to>
    <cdr:sp>
      <cdr:nvSpPr>
        <cdr:cNvPr id="18" name="TextBox 18"/>
        <cdr:cNvSpPr txBox="1">
          <a:spLocks noChangeArrowheads="1"/>
        </cdr:cNvSpPr>
      </cdr:nvSpPr>
      <cdr:spPr>
        <a:xfrm>
          <a:off x="2743200" y="16859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0.3845</cdr:x>
      <cdr:y>0.4415</cdr:y>
    </cdr:from>
    <cdr:to>
      <cdr:x>0.46175</cdr:x>
      <cdr:y>0.487</cdr:y>
    </cdr:to>
    <cdr:sp>
      <cdr:nvSpPr>
        <cdr:cNvPr id="19" name="TextBox 19"/>
        <cdr:cNvSpPr txBox="1">
          <a:spLocks noChangeArrowheads="1"/>
        </cdr:cNvSpPr>
      </cdr:nvSpPr>
      <cdr:spPr>
        <a:xfrm>
          <a:off x="2743200" y="14763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0.3845</cdr:x>
      <cdr:y>0.3805</cdr:y>
    </cdr:from>
    <cdr:to>
      <cdr:x>0.46175</cdr:x>
      <cdr:y>0.426</cdr:y>
    </cdr:to>
    <cdr:sp>
      <cdr:nvSpPr>
        <cdr:cNvPr id="20" name="TextBox 20"/>
        <cdr:cNvSpPr txBox="1">
          <a:spLocks noChangeArrowheads="1"/>
        </cdr:cNvSpPr>
      </cdr:nvSpPr>
      <cdr:spPr>
        <a:xfrm>
          <a:off x="2743200" y="12668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0.3845</cdr:x>
      <cdr:y>0.3145</cdr:y>
    </cdr:from>
    <cdr:to>
      <cdr:x>0.46175</cdr:x>
      <cdr:y>0.36</cdr:y>
    </cdr:to>
    <cdr:sp>
      <cdr:nvSpPr>
        <cdr:cNvPr id="21" name="TextBox 21"/>
        <cdr:cNvSpPr txBox="1">
          <a:spLocks noChangeArrowheads="1"/>
        </cdr:cNvSpPr>
      </cdr:nvSpPr>
      <cdr:spPr>
        <a:xfrm>
          <a:off x="2743200" y="10477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0.3845</cdr:x>
      <cdr:y>0.2525</cdr:y>
    </cdr:from>
    <cdr:to>
      <cdr:x>0.46175</cdr:x>
      <cdr:y>0.298</cdr:y>
    </cdr:to>
    <cdr:sp>
      <cdr:nvSpPr>
        <cdr:cNvPr id="22" name="TextBox 22"/>
        <cdr:cNvSpPr txBox="1">
          <a:spLocks noChangeArrowheads="1"/>
        </cdr:cNvSpPr>
      </cdr:nvSpPr>
      <cdr:spPr>
        <a:xfrm>
          <a:off x="2743200" y="8382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0.352</cdr:x>
      <cdr:y>0.1915</cdr:y>
    </cdr:from>
    <cdr:to>
      <cdr:x>0.428</cdr:x>
      <cdr:y>0.237</cdr:y>
    </cdr:to>
    <cdr:sp>
      <cdr:nvSpPr>
        <cdr:cNvPr id="23" name="TextBox 23"/>
        <cdr:cNvSpPr txBox="1">
          <a:spLocks noChangeArrowheads="1"/>
        </cdr:cNvSpPr>
      </cdr:nvSpPr>
      <cdr:spPr>
        <a:xfrm>
          <a:off x="2514600" y="63817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0.12125</cdr:x>
      <cdr:y>0.24275</cdr:y>
    </cdr:from>
    <cdr:to>
      <cdr:x>0.15575</cdr:x>
      <cdr:y>0.30525</cdr:y>
    </cdr:to>
    <cdr:sp>
      <cdr:nvSpPr>
        <cdr:cNvPr id="24" name="TextBox 24"/>
        <cdr:cNvSpPr txBox="1">
          <a:spLocks noChangeArrowheads="1"/>
        </cdr:cNvSpPr>
      </cdr:nvSpPr>
      <cdr:spPr>
        <a:xfrm>
          <a:off x="866775" y="809625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0.85625</cdr:x>
      <cdr:y>0.242</cdr:y>
    </cdr:from>
    <cdr:to>
      <cdr:x>0.89075</cdr:x>
      <cdr:y>0.3045</cdr:y>
    </cdr:to>
    <cdr:sp>
      <cdr:nvSpPr>
        <cdr:cNvPr id="25" name="TextBox 25"/>
        <cdr:cNvSpPr txBox="1">
          <a:spLocks noChangeArrowheads="1"/>
        </cdr:cNvSpPr>
      </cdr:nvSpPr>
      <cdr:spPr>
        <a:xfrm>
          <a:off x="6124575" y="809625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0.88825</cdr:y>
    </cdr:from>
    <cdr:to>
      <cdr:x>0.9965</cdr:x>
      <cdr:y>0.941</cdr:y>
    </cdr:to>
    <cdr:grpSp>
      <cdr:nvGrpSpPr>
        <cdr:cNvPr id="1" name="Group 1"/>
        <cdr:cNvGrpSpPr>
          <a:grpSpLocks/>
        </cdr:cNvGrpSpPr>
      </cdr:nvGrpSpPr>
      <cdr:grpSpPr>
        <a:xfrm>
          <a:off x="0" y="2867025"/>
          <a:ext cx="7124700" cy="171450"/>
          <a:chOff x="0" y="2772103"/>
          <a:chExt cx="6324931" cy="14315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3116610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4038468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2240607" y="2772139"/>
            <a:ext cx="121755" cy="1431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1310842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411121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892334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5798380" y="2772103"/>
            <a:ext cx="183423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5913810" y="2772103"/>
            <a:ext cx="411121" cy="1431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0.08225</cdr:x>
      <cdr:y>0.02</cdr:y>
    </cdr:from>
    <cdr:to>
      <cdr:x>0.1955</cdr:x>
      <cdr:y>0.085</cdr:y>
    </cdr:to>
    <cdr:sp>
      <cdr:nvSpPr>
        <cdr:cNvPr id="11" name="TextBox 11"/>
        <cdr:cNvSpPr txBox="1">
          <a:spLocks noChangeArrowheads="1"/>
        </cdr:cNvSpPr>
      </cdr:nvSpPr>
      <cdr:spPr>
        <a:xfrm>
          <a:off x="581025" y="57150"/>
          <a:ext cx="809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第2次産業</a:t>
          </a:r>
        </a:p>
      </cdr:txBody>
    </cdr:sp>
  </cdr:relSizeAnchor>
  <cdr:relSizeAnchor xmlns:cdr="http://schemas.openxmlformats.org/drawingml/2006/chartDrawing">
    <cdr:from>
      <cdr:x>0.39675</cdr:x>
      <cdr:y>0.81475</cdr:y>
    </cdr:from>
    <cdr:to>
      <cdr:x>0.474</cdr:x>
      <cdr:y>0.862</cdr:y>
    </cdr:to>
    <cdr:sp>
      <cdr:nvSpPr>
        <cdr:cNvPr id="12" name="TextBox 12"/>
        <cdr:cNvSpPr txBox="1">
          <a:spLocks noChangeArrowheads="1"/>
        </cdr:cNvSpPr>
      </cdr:nvSpPr>
      <cdr:spPr>
        <a:xfrm>
          <a:off x="2828925" y="26289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0.31325</cdr:x>
      <cdr:y>0.74875</cdr:y>
    </cdr:from>
    <cdr:to>
      <cdr:x>0.3905</cdr:x>
      <cdr:y>0.796</cdr:y>
    </cdr:to>
    <cdr:sp>
      <cdr:nvSpPr>
        <cdr:cNvPr id="13" name="TextBox 13"/>
        <cdr:cNvSpPr txBox="1">
          <a:spLocks noChangeArrowheads="1"/>
        </cdr:cNvSpPr>
      </cdr:nvSpPr>
      <cdr:spPr>
        <a:xfrm>
          <a:off x="2238375" y="24098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0.21225</cdr:x>
      <cdr:y>0.6685</cdr:y>
    </cdr:from>
    <cdr:to>
      <cdr:x>0.2895</cdr:x>
      <cdr:y>0.71575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514475" y="21526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0.22075</cdr:x>
      <cdr:y>0.615</cdr:y>
    </cdr:from>
    <cdr:to>
      <cdr:x>0.298</cdr:x>
      <cdr:y>0.66225</cdr:y>
    </cdr:to>
    <cdr:sp>
      <cdr:nvSpPr>
        <cdr:cNvPr id="15" name="TextBox 15"/>
        <cdr:cNvSpPr txBox="1">
          <a:spLocks noChangeArrowheads="1"/>
        </cdr:cNvSpPr>
      </cdr:nvSpPr>
      <cdr:spPr>
        <a:xfrm>
          <a:off x="1571625" y="19812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0.2565</cdr:x>
      <cdr:y>0.5355</cdr:y>
    </cdr:from>
    <cdr:to>
      <cdr:x>0.33375</cdr:x>
      <cdr:y>0.58275</cdr:y>
    </cdr:to>
    <cdr:sp>
      <cdr:nvSpPr>
        <cdr:cNvPr id="16" name="TextBox 16"/>
        <cdr:cNvSpPr txBox="1">
          <a:spLocks noChangeArrowheads="1"/>
        </cdr:cNvSpPr>
      </cdr:nvSpPr>
      <cdr:spPr>
        <a:xfrm>
          <a:off x="1828800" y="17240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0.265</cdr:x>
      <cdr:y>0.47175</cdr:y>
    </cdr:from>
    <cdr:to>
      <cdr:x>0.34225</cdr:x>
      <cdr:y>0.519</cdr:y>
    </cdr:to>
    <cdr:sp>
      <cdr:nvSpPr>
        <cdr:cNvPr id="17" name="TextBox 17"/>
        <cdr:cNvSpPr txBox="1">
          <a:spLocks noChangeArrowheads="1"/>
        </cdr:cNvSpPr>
      </cdr:nvSpPr>
      <cdr:spPr>
        <a:xfrm>
          <a:off x="1895475" y="15144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0.22075</cdr:x>
      <cdr:y>0.40275</cdr:y>
    </cdr:from>
    <cdr:to>
      <cdr:x>0.298</cdr:x>
      <cdr:y>0.45</cdr:y>
    </cdr:to>
    <cdr:sp>
      <cdr:nvSpPr>
        <cdr:cNvPr id="18" name="TextBox 18"/>
        <cdr:cNvSpPr txBox="1">
          <a:spLocks noChangeArrowheads="1"/>
        </cdr:cNvSpPr>
      </cdr:nvSpPr>
      <cdr:spPr>
        <a:xfrm>
          <a:off x="1571625" y="12954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0.18425</cdr:x>
      <cdr:y>0.3345</cdr:y>
    </cdr:from>
    <cdr:to>
      <cdr:x>0.2615</cdr:x>
      <cdr:y>0.38175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314450" y="10763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0.22075</cdr:x>
      <cdr:y>0.2675</cdr:y>
    </cdr:from>
    <cdr:to>
      <cdr:x>0.298</cdr:x>
      <cdr:y>0.31475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571625" y="85725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0.32775</cdr:x>
      <cdr:y>0.20075</cdr:y>
    </cdr:from>
    <cdr:to>
      <cdr:x>0.405</cdr:x>
      <cdr:y>0.248</cdr:y>
    </cdr:to>
    <cdr:sp>
      <cdr:nvSpPr>
        <cdr:cNvPr id="21" name="TextBox 21"/>
        <cdr:cNvSpPr txBox="1">
          <a:spLocks noChangeArrowheads="1"/>
        </cdr:cNvSpPr>
      </cdr:nvSpPr>
      <cdr:spPr>
        <a:xfrm>
          <a:off x="2343150" y="6477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0.3465</cdr:x>
      <cdr:y>0.12425</cdr:y>
    </cdr:from>
    <cdr:to>
      <cdr:x>0.4225</cdr:x>
      <cdr:y>0.1715</cdr:y>
    </cdr:to>
    <cdr:sp>
      <cdr:nvSpPr>
        <cdr:cNvPr id="22" name="TextBox 22"/>
        <cdr:cNvSpPr txBox="1">
          <a:spLocks noChangeArrowheads="1"/>
        </cdr:cNvSpPr>
      </cdr:nvSpPr>
      <cdr:spPr>
        <a:xfrm>
          <a:off x="2476500" y="400050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0.1205</cdr:x>
      <cdr:y>0.18525</cdr:y>
    </cdr:from>
    <cdr:to>
      <cdr:x>0.155</cdr:x>
      <cdr:y>0.25025</cdr:y>
    </cdr:to>
    <cdr:sp>
      <cdr:nvSpPr>
        <cdr:cNvPr id="23" name="TextBox 23"/>
        <cdr:cNvSpPr txBox="1">
          <a:spLocks noChangeArrowheads="1"/>
        </cdr:cNvSpPr>
      </cdr:nvSpPr>
      <cdr:spPr>
        <a:xfrm>
          <a:off x="85725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0.853</cdr:x>
      <cdr:y>0.18525</cdr:y>
    </cdr:from>
    <cdr:to>
      <cdr:x>0.8875</cdr:x>
      <cdr:y>0.25025</cdr:y>
    </cdr:to>
    <cdr:sp>
      <cdr:nvSpPr>
        <cdr:cNvPr id="24" name="TextBox 24"/>
        <cdr:cNvSpPr txBox="1">
          <a:spLocks noChangeArrowheads="1"/>
        </cdr:cNvSpPr>
      </cdr:nvSpPr>
      <cdr:spPr>
        <a:xfrm>
          <a:off x="6096000" y="590550"/>
          <a:ext cx="247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0.72275</cdr:x>
      <cdr:y>0.92925</cdr:y>
    </cdr:from>
    <cdr:to>
      <cdr:x>0.992</cdr:x>
      <cdr:y>0.9835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3248025"/>
          <a:ext cx="1933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総務省統計局「国勢調査報告」</a:t>
          </a:r>
        </a:p>
      </cdr:txBody>
    </cdr:sp>
  </cdr:relSizeAnchor>
  <cdr:relSizeAnchor xmlns:cdr="http://schemas.openxmlformats.org/drawingml/2006/chartDrawing">
    <cdr:from>
      <cdr:x>0.00875</cdr:x>
      <cdr:y>0.84825</cdr:y>
    </cdr:from>
    <cdr:to>
      <cdr:x>1</cdr:x>
      <cdr:y>0.90325</cdr:y>
    </cdr:to>
    <cdr:grpSp>
      <cdr:nvGrpSpPr>
        <cdr:cNvPr id="2" name="Group 2"/>
        <cdr:cNvGrpSpPr>
          <a:grpSpLocks/>
        </cdr:cNvGrpSpPr>
      </cdr:nvGrpSpPr>
      <cdr:grpSpPr>
        <a:xfrm>
          <a:off x="57150" y="2971800"/>
          <a:ext cx="7115175" cy="190500"/>
          <a:chOff x="0" y="2774053"/>
          <a:chExt cx="6325575" cy="167896"/>
        </a:xfrm>
        <a:solidFill>
          <a:srgbClr val="FFFFFF"/>
        </a:solidFill>
      </cdr:grpSpPr>
      <cdr:sp>
        <cdr:nvSpPr>
          <cdr:cNvPr id="3" name="TextBox 3"/>
          <cdr:cNvSpPr txBox="1">
            <a:spLocks noChangeArrowheads="1"/>
          </cdr:cNvSpPr>
        </cdr:nvSpPr>
        <cdr:spPr>
          <a:xfrm>
            <a:off x="3115346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038880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2239254" y="2774053"/>
            <a:ext cx="121767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5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1310975" y="2774053"/>
            <a:ext cx="183442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412744" y="2774053"/>
            <a:ext cx="181860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4892832" y="2774053"/>
            <a:ext cx="181860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10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5798971" y="2774053"/>
            <a:ext cx="183442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15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0" y="2774053"/>
            <a:ext cx="412744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5912831" y="2774053"/>
            <a:ext cx="412744" cy="1678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75" b="0" i="0" u="none" baseline="0"/>
              <a:t>（万人）</a:t>
            </a:r>
          </a:p>
        </cdr:txBody>
      </cdr:sp>
    </cdr:grpSp>
  </cdr:relSizeAnchor>
  <cdr:relSizeAnchor xmlns:cdr="http://schemas.openxmlformats.org/drawingml/2006/chartDrawing">
    <cdr:from>
      <cdr:x>0.08975</cdr:x>
      <cdr:y>0.026</cdr:y>
    </cdr:from>
    <cdr:to>
      <cdr:x>0.2025</cdr:x>
      <cdr:y>0.09125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38175" y="85725"/>
          <a:ext cx="80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第3次産業</a:t>
          </a:r>
        </a:p>
      </cdr:txBody>
    </cdr:sp>
  </cdr:relSizeAnchor>
  <cdr:relSizeAnchor xmlns:cdr="http://schemas.openxmlformats.org/drawingml/2006/chartDrawing">
    <cdr:from>
      <cdr:x>0.38725</cdr:x>
      <cdr:y>0.778</cdr:y>
    </cdr:from>
    <cdr:to>
      <cdr:x>0.46425</cdr:x>
      <cdr:y>0.827</cdr:y>
    </cdr:to>
    <cdr:sp>
      <cdr:nvSpPr>
        <cdr:cNvPr id="13" name="TextBox 13"/>
        <cdr:cNvSpPr txBox="1">
          <a:spLocks noChangeArrowheads="1"/>
        </cdr:cNvSpPr>
      </cdr:nvSpPr>
      <cdr:spPr>
        <a:xfrm>
          <a:off x="2771775" y="27241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15～19歳</a:t>
          </a:r>
        </a:p>
      </cdr:txBody>
    </cdr:sp>
  </cdr:relSizeAnchor>
  <cdr:relSizeAnchor xmlns:cdr="http://schemas.openxmlformats.org/drawingml/2006/chartDrawing">
    <cdr:from>
      <cdr:x>0.233</cdr:x>
      <cdr:y>0.7085</cdr:y>
    </cdr:from>
    <cdr:to>
      <cdr:x>0.31</cdr:x>
      <cdr:y>0.7575</cdr:y>
    </cdr:to>
    <cdr:sp>
      <cdr:nvSpPr>
        <cdr:cNvPr id="14" name="TextBox 14"/>
        <cdr:cNvSpPr txBox="1">
          <a:spLocks noChangeArrowheads="1"/>
        </cdr:cNvSpPr>
      </cdr:nvSpPr>
      <cdr:spPr>
        <a:xfrm>
          <a:off x="1666875" y="247650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20～24歳</a:t>
          </a:r>
        </a:p>
      </cdr:txBody>
    </cdr:sp>
  </cdr:relSizeAnchor>
  <cdr:relSizeAnchor xmlns:cdr="http://schemas.openxmlformats.org/drawingml/2006/chartDrawing">
    <cdr:from>
      <cdr:x>0.121</cdr:x>
      <cdr:y>0.65775</cdr:y>
    </cdr:from>
    <cdr:to>
      <cdr:x>0.198</cdr:x>
      <cdr:y>0.70675</cdr:y>
    </cdr:to>
    <cdr:sp>
      <cdr:nvSpPr>
        <cdr:cNvPr id="15" name="TextBox 15"/>
        <cdr:cNvSpPr txBox="1">
          <a:spLocks noChangeArrowheads="1"/>
        </cdr:cNvSpPr>
      </cdr:nvSpPr>
      <cdr:spPr>
        <a:xfrm>
          <a:off x="866775" y="23050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25～29歳</a:t>
          </a:r>
        </a:p>
      </cdr:txBody>
    </cdr:sp>
  </cdr:relSizeAnchor>
  <cdr:relSizeAnchor xmlns:cdr="http://schemas.openxmlformats.org/drawingml/2006/chartDrawing">
    <cdr:from>
      <cdr:x>0.13525</cdr:x>
      <cdr:y>0.5905</cdr:y>
    </cdr:from>
    <cdr:to>
      <cdr:x>0.21225</cdr:x>
      <cdr:y>0.6395</cdr:y>
    </cdr:to>
    <cdr:sp>
      <cdr:nvSpPr>
        <cdr:cNvPr id="16" name="TextBox 16"/>
        <cdr:cNvSpPr txBox="1">
          <a:spLocks noChangeArrowheads="1"/>
        </cdr:cNvSpPr>
      </cdr:nvSpPr>
      <cdr:spPr>
        <a:xfrm>
          <a:off x="962025" y="20669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30～34歳</a:t>
          </a:r>
        </a:p>
      </cdr:txBody>
    </cdr:sp>
  </cdr:relSizeAnchor>
  <cdr:relSizeAnchor xmlns:cdr="http://schemas.openxmlformats.org/drawingml/2006/chartDrawing">
    <cdr:from>
      <cdr:x>0.148</cdr:x>
      <cdr:y>0.52675</cdr:y>
    </cdr:from>
    <cdr:to>
      <cdr:x>0.225</cdr:x>
      <cdr:y>0.57575</cdr:y>
    </cdr:to>
    <cdr:sp>
      <cdr:nvSpPr>
        <cdr:cNvPr id="17" name="TextBox 17"/>
        <cdr:cNvSpPr txBox="1">
          <a:spLocks noChangeArrowheads="1"/>
        </cdr:cNvSpPr>
      </cdr:nvSpPr>
      <cdr:spPr>
        <a:xfrm>
          <a:off x="1057275" y="18383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35～39歳</a:t>
          </a:r>
        </a:p>
      </cdr:txBody>
    </cdr:sp>
  </cdr:relSizeAnchor>
  <cdr:relSizeAnchor xmlns:cdr="http://schemas.openxmlformats.org/drawingml/2006/chartDrawing">
    <cdr:from>
      <cdr:x>0.153</cdr:x>
      <cdr:y>0.44725</cdr:y>
    </cdr:from>
    <cdr:to>
      <cdr:x>0.23</cdr:x>
      <cdr:y>0.49625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095375" y="156210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40～44歳</a:t>
          </a:r>
        </a:p>
      </cdr:txBody>
    </cdr:sp>
  </cdr:relSizeAnchor>
  <cdr:relSizeAnchor xmlns:cdr="http://schemas.openxmlformats.org/drawingml/2006/chartDrawing">
    <cdr:from>
      <cdr:x>0.14125</cdr:x>
      <cdr:y>0.39575</cdr:y>
    </cdr:from>
    <cdr:to>
      <cdr:x>0.21825</cdr:x>
      <cdr:y>0.44475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009650" y="13811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45～49歳</a:t>
          </a:r>
        </a:p>
      </cdr:txBody>
    </cdr:sp>
  </cdr:relSizeAnchor>
  <cdr:relSizeAnchor xmlns:cdr="http://schemas.openxmlformats.org/drawingml/2006/chartDrawing">
    <cdr:from>
      <cdr:x>0.08625</cdr:x>
      <cdr:y>0.31925</cdr:y>
    </cdr:from>
    <cdr:to>
      <cdr:x>0.16325</cdr:x>
      <cdr:y>0.36825</cdr:y>
    </cdr:to>
    <cdr:sp>
      <cdr:nvSpPr>
        <cdr:cNvPr id="20" name="TextBox 20"/>
        <cdr:cNvSpPr txBox="1">
          <a:spLocks noChangeArrowheads="1"/>
        </cdr:cNvSpPr>
      </cdr:nvSpPr>
      <cdr:spPr>
        <a:xfrm>
          <a:off x="619125" y="11144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50～54歳</a:t>
          </a:r>
        </a:p>
      </cdr:txBody>
    </cdr:sp>
  </cdr:relSizeAnchor>
  <cdr:relSizeAnchor xmlns:cdr="http://schemas.openxmlformats.org/drawingml/2006/chartDrawing">
    <cdr:from>
      <cdr:x>0.15975</cdr:x>
      <cdr:y>0.242</cdr:y>
    </cdr:from>
    <cdr:to>
      <cdr:x>0.23675</cdr:x>
      <cdr:y>0.291</cdr:y>
    </cdr:to>
    <cdr:sp>
      <cdr:nvSpPr>
        <cdr:cNvPr id="21" name="TextBox 21"/>
        <cdr:cNvSpPr txBox="1">
          <a:spLocks noChangeArrowheads="1"/>
        </cdr:cNvSpPr>
      </cdr:nvSpPr>
      <cdr:spPr>
        <a:xfrm>
          <a:off x="1143000" y="847725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55～59歳</a:t>
          </a:r>
        </a:p>
      </cdr:txBody>
    </cdr:sp>
  </cdr:relSizeAnchor>
  <cdr:relSizeAnchor xmlns:cdr="http://schemas.openxmlformats.org/drawingml/2006/chartDrawing">
    <cdr:from>
      <cdr:x>0.26175</cdr:x>
      <cdr:y>0.1905</cdr:y>
    </cdr:from>
    <cdr:to>
      <cdr:x>0.33875</cdr:x>
      <cdr:y>0.2395</cdr:y>
    </cdr:to>
    <cdr:sp>
      <cdr:nvSpPr>
        <cdr:cNvPr id="22" name="TextBox 22"/>
        <cdr:cNvSpPr txBox="1">
          <a:spLocks noChangeArrowheads="1"/>
        </cdr:cNvSpPr>
      </cdr:nvSpPr>
      <cdr:spPr>
        <a:xfrm>
          <a:off x="1876425" y="6667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60～64歳</a:t>
          </a:r>
        </a:p>
      </cdr:txBody>
    </cdr:sp>
  </cdr:relSizeAnchor>
  <cdr:relSizeAnchor xmlns:cdr="http://schemas.openxmlformats.org/drawingml/2006/chartDrawing">
    <cdr:from>
      <cdr:x>0.244</cdr:x>
      <cdr:y>0.12675</cdr:y>
    </cdr:from>
    <cdr:to>
      <cdr:x>0.3195</cdr:x>
      <cdr:y>0.17575</cdr:y>
    </cdr:to>
    <cdr:sp>
      <cdr:nvSpPr>
        <cdr:cNvPr id="23" name="TextBox 23"/>
        <cdr:cNvSpPr txBox="1">
          <a:spLocks noChangeArrowheads="1"/>
        </cdr:cNvSpPr>
      </cdr:nvSpPr>
      <cdr:spPr>
        <a:xfrm>
          <a:off x="1743075" y="438150"/>
          <a:ext cx="542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65歳以上</a:t>
          </a:r>
        </a:p>
      </cdr:txBody>
    </cdr:sp>
  </cdr:relSizeAnchor>
  <cdr:relSizeAnchor xmlns:cdr="http://schemas.openxmlformats.org/drawingml/2006/chartDrawing">
    <cdr:from>
      <cdr:x>0.121</cdr:x>
      <cdr:y>0.1805</cdr:y>
    </cdr:from>
    <cdr:to>
      <cdr:x>0.15425</cdr:x>
      <cdr:y>0.24575</cdr:y>
    </cdr:to>
    <cdr:sp>
      <cdr:nvSpPr>
        <cdr:cNvPr id="24" name="TextBox 24"/>
        <cdr:cNvSpPr txBox="1">
          <a:spLocks noChangeArrowheads="1"/>
        </cdr:cNvSpPr>
      </cdr:nvSpPr>
      <cdr:spPr>
        <a:xfrm>
          <a:off x="866775" y="6286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0.8595</cdr:x>
      <cdr:y>0.1905</cdr:y>
    </cdr:from>
    <cdr:to>
      <cdr:x>0.89275</cdr:x>
      <cdr:y>0.25575</cdr:y>
    </cdr:to>
    <cdr:sp>
      <cdr:nvSpPr>
        <cdr:cNvPr id="25" name="TextBox 25"/>
        <cdr:cNvSpPr txBox="1">
          <a:spLocks noChangeArrowheads="1"/>
        </cdr:cNvSpPr>
      </cdr:nvSpPr>
      <cdr:spPr>
        <a:xfrm>
          <a:off x="6172200" y="666750"/>
          <a:ext cx="238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75" b="0" i="0" u="none" baseline="0"/>
            <a:t>女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409575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19050" y="28575"/>
        <a:ext cx="7153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10</xdr:col>
      <xdr:colOff>390525</xdr:colOff>
      <xdr:row>46</xdr:row>
      <xdr:rowOff>85725</xdr:rowOff>
    </xdr:to>
    <xdr:graphicFrame>
      <xdr:nvGraphicFramePr>
        <xdr:cNvPr id="2" name="Chart 2"/>
        <xdr:cNvGraphicFramePr/>
      </xdr:nvGraphicFramePr>
      <xdr:xfrm>
        <a:off x="0" y="3429000"/>
        <a:ext cx="71532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85725</xdr:rowOff>
    </xdr:from>
    <xdr:to>
      <xdr:col>10</xdr:col>
      <xdr:colOff>419100</xdr:colOff>
      <xdr:row>68</xdr:row>
      <xdr:rowOff>161925</xdr:rowOff>
    </xdr:to>
    <xdr:graphicFrame>
      <xdr:nvGraphicFramePr>
        <xdr:cNvPr id="3" name="Chart 3"/>
        <xdr:cNvGraphicFramePr/>
      </xdr:nvGraphicFramePr>
      <xdr:xfrm>
        <a:off x="0" y="6657975"/>
        <a:ext cx="7181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0.69975</cdr:x>
      <cdr:y>0.05075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4955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●産業別就業者比率の推移</a:t>
          </a:r>
        </a:p>
      </cdr:txBody>
    </cdr:sp>
  </cdr:relSizeAnchor>
  <cdr:relSizeAnchor xmlns:cdr="http://schemas.openxmlformats.org/drawingml/2006/chartDrawing">
    <cdr:from>
      <cdr:x>0.91175</cdr:x>
      <cdr:y>0.80125</cdr:y>
    </cdr:from>
    <cdr:to>
      <cdr:x>1</cdr:x>
      <cdr:y>0.83375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0" y="3752850"/>
          <a:ext cx="314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0.44025</cdr:x>
      <cdr:y>0.89775</cdr:y>
    </cdr:from>
    <cdr:to>
      <cdr:x>0.95625</cdr:x>
      <cdr:y>0.93625</cdr:y>
    </cdr:to>
    <cdr:sp>
      <cdr:nvSpPr>
        <cdr:cNvPr id="3" name="TextBox 3"/>
        <cdr:cNvSpPr txBox="1">
          <a:spLocks noChangeArrowheads="1"/>
        </cdr:cNvSpPr>
      </cdr:nvSpPr>
      <cdr:spPr>
        <a:xfrm>
          <a:off x="1562100" y="4200525"/>
          <a:ext cx="1838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総務省統計局「国勢調査報告」</a:t>
          </a:r>
        </a:p>
      </cdr:txBody>
    </cdr:sp>
  </cdr:relSizeAnchor>
  <cdr:relSizeAnchor xmlns:cdr="http://schemas.openxmlformats.org/drawingml/2006/chartDrawing">
    <cdr:from>
      <cdr:x>0.4695</cdr:x>
      <cdr:y>0.28525</cdr:y>
    </cdr:from>
    <cdr:to>
      <cdr:x>0.753</cdr:x>
      <cdr:y>0.34825</cdr:y>
    </cdr:to>
    <cdr:sp>
      <cdr:nvSpPr>
        <cdr:cNvPr id="4" name="TextBox 4"/>
        <cdr:cNvSpPr txBox="1">
          <a:spLocks noChangeArrowheads="1"/>
        </cdr:cNvSpPr>
      </cdr:nvSpPr>
      <cdr:spPr>
        <a:xfrm>
          <a:off x="1666875" y="1333500"/>
          <a:ext cx="100965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第3次産業
平成12年　65.3%</a:t>
          </a:r>
        </a:p>
      </cdr:txBody>
    </cdr:sp>
  </cdr:relSizeAnchor>
  <cdr:relSizeAnchor xmlns:cdr="http://schemas.openxmlformats.org/drawingml/2006/chartDrawing">
    <cdr:from>
      <cdr:x>0.4165</cdr:x>
      <cdr:y>0.5755</cdr:y>
    </cdr:from>
    <cdr:to>
      <cdr:x>0.7</cdr:x>
      <cdr:y>0.6385</cdr:y>
    </cdr:to>
    <cdr:sp>
      <cdr:nvSpPr>
        <cdr:cNvPr id="5" name="TextBox 5"/>
        <cdr:cNvSpPr txBox="1">
          <a:spLocks noChangeArrowheads="1"/>
        </cdr:cNvSpPr>
      </cdr:nvSpPr>
      <cdr:spPr>
        <a:xfrm>
          <a:off x="1476375" y="2695575"/>
          <a:ext cx="100965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第2次産業
平成12年　30.4%</a:t>
          </a:r>
        </a:p>
      </cdr:txBody>
    </cdr:sp>
  </cdr:relSizeAnchor>
  <cdr:relSizeAnchor xmlns:cdr="http://schemas.openxmlformats.org/drawingml/2006/chartDrawing">
    <cdr:from>
      <cdr:x>0.18825</cdr:x>
      <cdr:y>0.7095</cdr:y>
    </cdr:from>
    <cdr:to>
      <cdr:x>0.45025</cdr:x>
      <cdr:y>0.7725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0" y="3324225"/>
          <a:ext cx="93345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75" b="0" i="0" u="none" baseline="0"/>
            <a:t>第1次産業
平成12年　2.5%</a:t>
          </a:r>
        </a:p>
      </cdr:txBody>
    </cdr:sp>
  </cdr:relSizeAnchor>
  <cdr:relSizeAnchor xmlns:cdr="http://schemas.openxmlformats.org/drawingml/2006/chartDrawing">
    <cdr:from>
      <cdr:x>0.12825</cdr:x>
      <cdr:y>0.836</cdr:y>
    </cdr:from>
    <cdr:to>
      <cdr:x>1</cdr:x>
      <cdr:y>0.8645</cdr:y>
    </cdr:to>
    <cdr:sp>
      <cdr:nvSpPr>
        <cdr:cNvPr id="7" name="TextBox 7"/>
        <cdr:cNvSpPr txBox="1">
          <a:spLocks noChangeArrowheads="1"/>
        </cdr:cNvSpPr>
      </cdr:nvSpPr>
      <cdr:spPr>
        <a:xfrm>
          <a:off x="447675" y="3914775"/>
          <a:ext cx="3162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1950      　　     1960     　　　   1970      　　　   1980      　　　1990     　　　   2000  </a:t>
          </a:r>
        </a:p>
      </cdr:txBody>
    </cdr:sp>
  </cdr:relSizeAnchor>
  <cdr:relSizeAnchor xmlns:cdr="http://schemas.openxmlformats.org/drawingml/2006/chartDrawing">
    <cdr:from>
      <cdr:x>0.0855</cdr:x>
      <cdr:y>0.06725</cdr:y>
    </cdr:from>
    <cdr:to>
      <cdr:x>0.91175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295275" y="314325"/>
          <a:ext cx="2943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（注）分類不能の産業を含むため、合計は100%にならない。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180975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0" y="28575"/>
        <a:ext cx="35623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0.799</cdr:y>
    </cdr:from>
    <cdr:to>
      <cdr:x>0.89925</cdr:x>
      <cdr:y>-536870.113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0"/>
          <a:ext cx="2647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25" b="0" i="0" u="none" baseline="0"/>
            <a:t>厚生労働省「毎月勤労統計調査年報」
県統計課「毎月勤労統計調査地方調査年報」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0.26125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337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●賃金・労働時間・雇用指数の推移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（規模5人以上・各年平均）</a:t>
          </a:r>
        </a:p>
      </cdr:txBody>
    </cdr:sp>
  </cdr:relSizeAnchor>
  <cdr:relSizeAnchor xmlns:cdr="http://schemas.openxmlformats.org/drawingml/2006/chartDrawing">
    <cdr:from>
      <cdr:x>0</cdr:x>
      <cdr:y>0.21275</cdr:y>
    </cdr:from>
    <cdr:to>
      <cdr:x>0.159</cdr:x>
      <cdr:y>-536870.69925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561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0.88025</cdr:x>
      <cdr:y>0.62125</cdr:y>
    </cdr:from>
    <cdr:to>
      <cdr:x>0.98</cdr:x>
      <cdr:y>-536870.29075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0.70025</cdr:x>
      <cdr:y>0.2595</cdr:y>
    </cdr:from>
    <cdr:to>
      <cdr:x>0.92125</cdr:x>
      <cdr:y>-536870.6525</cdr:y>
    </cdr:to>
    <cdr:sp>
      <cdr:nvSpPr>
        <cdr:cNvPr id="5" name="TextBox 5"/>
        <cdr:cNvSpPr txBox="1">
          <a:spLocks noChangeArrowheads="1"/>
        </cdr:cNvSpPr>
      </cdr:nvSpPr>
      <cdr:spPr>
        <a:xfrm>
          <a:off x="2466975" y="0"/>
          <a:ext cx="781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（12年=100）</a:t>
          </a:r>
        </a:p>
      </cdr:txBody>
    </cdr:sp>
  </cdr:relSizeAnchor>
  <cdr:relSizeAnchor xmlns:cdr="http://schemas.openxmlformats.org/drawingml/2006/chartDrawing">
    <cdr:from>
      <cdr:x>0.88025</cdr:x>
      <cdr:y>0.4495</cdr:y>
    </cdr:from>
    <cdr:to>
      <cdr:x>0.96375</cdr:x>
      <cdr:y>-536870.4625</cdr:y>
    </cdr:to>
    <cdr:sp>
      <cdr:nvSpPr>
        <cdr:cNvPr id="6" name="TextBox 6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97.9</a:t>
          </a:r>
        </a:p>
      </cdr:txBody>
    </cdr:sp>
  </cdr:relSizeAnchor>
  <cdr:relSizeAnchor xmlns:cdr="http://schemas.openxmlformats.org/drawingml/2006/chartDrawing">
    <cdr:from>
      <cdr:x>0.88025</cdr:x>
      <cdr:y>0.4615</cdr:y>
    </cdr:from>
    <cdr:to>
      <cdr:x>0.96375</cdr:x>
      <cdr:y>-536870.4505</cdr:y>
    </cdr:to>
    <cdr:sp>
      <cdr:nvSpPr>
        <cdr:cNvPr id="7" name="TextBox 7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97.3</a:t>
          </a:r>
        </a:p>
      </cdr:txBody>
    </cdr:sp>
  </cdr:relSizeAnchor>
  <cdr:relSizeAnchor xmlns:cdr="http://schemas.openxmlformats.org/drawingml/2006/chartDrawing">
    <cdr:from>
      <cdr:x>0.88025</cdr:x>
      <cdr:y>0.4985</cdr:y>
    </cdr:from>
    <cdr:to>
      <cdr:x>0.96375</cdr:x>
      <cdr:y>-536870.4135</cdr:y>
    </cdr:to>
    <cdr:sp>
      <cdr:nvSpPr>
        <cdr:cNvPr id="8" name="TextBox 8"/>
        <cdr:cNvSpPr txBox="1">
          <a:spLocks noChangeArrowheads="1"/>
        </cdr:cNvSpPr>
      </cdr:nvSpPr>
      <cdr:spPr>
        <a:xfrm>
          <a:off x="310515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93.8</a:t>
          </a:r>
        </a:p>
      </cdr:txBody>
    </cdr:sp>
  </cdr:relSizeAnchor>
  <cdr:relSizeAnchor xmlns:cdr="http://schemas.openxmlformats.org/drawingml/2006/chartDrawing">
    <cdr:from>
      <cdr:x>0.11425</cdr:x>
      <cdr:y>0.43875</cdr:y>
    </cdr:from>
    <cdr:to>
      <cdr:x>0.882</cdr:x>
      <cdr:y>0.4395</cdr:y>
    </cdr:to>
    <cdr:sp>
      <cdr:nvSpPr>
        <cdr:cNvPr id="9" name="Line 9"/>
        <cdr:cNvSpPr>
          <a:spLocks/>
        </cdr:cNvSpPr>
      </cdr:nvSpPr>
      <cdr:spPr>
        <a:xfrm>
          <a:off x="400050" y="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5</xdr:col>
      <xdr:colOff>200025</xdr:colOff>
      <xdr:row>33</xdr:row>
      <xdr:rowOff>38100</xdr:rowOff>
    </xdr:to>
    <xdr:graphicFrame>
      <xdr:nvGraphicFramePr>
        <xdr:cNvPr id="1" name="Chart 7"/>
        <xdr:cNvGraphicFramePr/>
      </xdr:nvGraphicFramePr>
      <xdr:xfrm>
        <a:off x="9525" y="19050"/>
        <a:ext cx="35718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5</xdr:col>
      <xdr:colOff>200025</xdr:colOff>
      <xdr:row>33</xdr:row>
      <xdr:rowOff>38100</xdr:rowOff>
    </xdr:to>
    <xdr:graphicFrame>
      <xdr:nvGraphicFramePr>
        <xdr:cNvPr id="2" name="Chart 12"/>
        <xdr:cNvGraphicFramePr/>
      </xdr:nvGraphicFramePr>
      <xdr:xfrm>
        <a:off x="9525" y="19050"/>
        <a:ext cx="357187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0.90525</cdr:y>
    </cdr:from>
    <cdr:to>
      <cdr:x>0.18025</cdr:x>
      <cdr:y>0.90525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4105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厚生労働省「毎月勤労統計調査年報」
県統計課「毎月勤労統計調査地方調査年報」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33775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●賃金・労働時間・雇用指数の推移
　　　　　　　　　　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（規模5人以上・各年平均）</a:t>
          </a:r>
        </a:p>
      </cdr:txBody>
    </cdr:sp>
  </cdr:relSizeAnchor>
  <cdr:relSizeAnchor xmlns:cdr="http://schemas.openxmlformats.org/drawingml/2006/chartDrawing">
    <cdr:from>
      <cdr:x>0</cdr:x>
      <cdr:y>0.08025</cdr:y>
    </cdr:from>
    <cdr:to>
      <cdr:x>0</cdr:x>
      <cdr:y>0.08025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61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（指数）</a:t>
          </a:r>
        </a:p>
      </cdr:txBody>
    </cdr:sp>
  </cdr:relSizeAnchor>
  <cdr:relSizeAnchor xmlns:cdr="http://schemas.openxmlformats.org/drawingml/2006/chartDrawing">
    <cdr:from>
      <cdr:x>0.88125</cdr:x>
      <cdr:y>0.82225</cdr:y>
    </cdr:from>
    <cdr:to>
      <cdr:x>0.88125</cdr:x>
      <cdr:y>0.82225</cdr:y>
    </cdr:to>
    <cdr:sp>
      <cdr:nvSpPr>
        <cdr:cNvPr id="4" name="TextBox 4"/>
        <cdr:cNvSpPr txBox="1">
          <a:spLocks noChangeArrowheads="1"/>
        </cdr:cNvSpPr>
      </cdr:nvSpPr>
      <cdr:spPr>
        <a:xfrm>
          <a:off x="3105150" y="3733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（年）</a:t>
          </a:r>
        </a:p>
      </cdr:txBody>
    </cdr:sp>
  </cdr:relSizeAnchor>
  <cdr:relSizeAnchor xmlns:cdr="http://schemas.openxmlformats.org/drawingml/2006/chartDrawing">
    <cdr:from>
      <cdr:x>0.70825</cdr:x>
      <cdr:y>0.09775</cdr:y>
    </cdr:from>
    <cdr:to>
      <cdr:x>0.70825</cdr:x>
      <cdr:y>0.09775</cdr:y>
    </cdr:to>
    <cdr:sp>
      <cdr:nvSpPr>
        <cdr:cNvPr id="5" name="TextBox 5"/>
        <cdr:cNvSpPr txBox="1">
          <a:spLocks noChangeArrowheads="1"/>
        </cdr:cNvSpPr>
      </cdr:nvSpPr>
      <cdr:spPr>
        <a:xfrm>
          <a:off x="2495550" y="438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（12年=100）</a:t>
          </a:r>
        </a:p>
      </cdr:txBody>
    </cdr:sp>
  </cdr:relSizeAnchor>
  <cdr:relSizeAnchor xmlns:cdr="http://schemas.openxmlformats.org/drawingml/2006/chartDrawing">
    <cdr:from>
      <cdr:x>0.88275</cdr:x>
      <cdr:y>0.51175</cdr:y>
    </cdr:from>
    <cdr:to>
      <cdr:x>0.88275</cdr:x>
      <cdr:y>0.51175</cdr:y>
    </cdr:to>
    <cdr:sp>
      <cdr:nvSpPr>
        <cdr:cNvPr id="6" name="TextBox 6"/>
        <cdr:cNvSpPr txBox="1">
          <a:spLocks noChangeArrowheads="1"/>
        </cdr:cNvSpPr>
      </cdr:nvSpPr>
      <cdr:spPr>
        <a:xfrm>
          <a:off x="3114675" y="23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98.2</a:t>
          </a:r>
        </a:p>
      </cdr:txBody>
    </cdr:sp>
  </cdr:relSizeAnchor>
  <cdr:relSizeAnchor xmlns:cdr="http://schemas.openxmlformats.org/drawingml/2006/chartDrawing">
    <cdr:from>
      <cdr:x>0.89575</cdr:x>
      <cdr:y>0.57525</cdr:y>
    </cdr:from>
    <cdr:to>
      <cdr:x>0.98475</cdr:x>
      <cdr:y>0.613</cdr:y>
    </cdr:to>
    <cdr:sp>
      <cdr:nvSpPr>
        <cdr:cNvPr id="7" name="TextBox 7"/>
        <cdr:cNvSpPr txBox="1">
          <a:spLocks noChangeArrowheads="1"/>
        </cdr:cNvSpPr>
      </cdr:nvSpPr>
      <cdr:spPr>
        <a:xfrm>
          <a:off x="3162300" y="2609850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94.3</a:t>
          </a:r>
        </a:p>
      </cdr:txBody>
    </cdr:sp>
  </cdr:relSizeAnchor>
  <cdr:relSizeAnchor xmlns:cdr="http://schemas.openxmlformats.org/drawingml/2006/chartDrawing">
    <cdr:from>
      <cdr:x>0.89575</cdr:x>
      <cdr:y>0.499</cdr:y>
    </cdr:from>
    <cdr:to>
      <cdr:x>0.98475</cdr:x>
      <cdr:y>0.53675</cdr:y>
    </cdr:to>
    <cdr:sp>
      <cdr:nvSpPr>
        <cdr:cNvPr id="8" name="TextBox 8"/>
        <cdr:cNvSpPr txBox="1">
          <a:spLocks noChangeArrowheads="1"/>
        </cdr:cNvSpPr>
      </cdr:nvSpPr>
      <cdr:spPr>
        <a:xfrm>
          <a:off x="3162300" y="2266950"/>
          <a:ext cx="314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96.6</a:t>
          </a:r>
        </a:p>
      </cdr:txBody>
    </cdr:sp>
  </cdr:relSizeAnchor>
  <cdr:relSizeAnchor xmlns:cdr="http://schemas.openxmlformats.org/drawingml/2006/chartDrawing">
    <cdr:from>
      <cdr:x>0.1465</cdr:x>
      <cdr:y>0.4635</cdr:y>
    </cdr:from>
    <cdr:to>
      <cdr:x>0.8835</cdr:x>
      <cdr:y>0.46425</cdr:y>
    </cdr:to>
    <cdr:sp>
      <cdr:nvSpPr>
        <cdr:cNvPr id="9" name="Line 9"/>
        <cdr:cNvSpPr>
          <a:spLocks/>
        </cdr:cNvSpPr>
      </cdr:nvSpPr>
      <cdr:spPr>
        <a:xfrm>
          <a:off x="514350" y="21050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0.89575</cdr:x>
      <cdr:y>0.4375</cdr:y>
    </cdr:from>
    <cdr:to>
      <cdr:x>0.98475</cdr:x>
      <cdr:y>0.46475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162300" y="1981200"/>
          <a:ext cx="3143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98.4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5</xdr:col>
      <xdr:colOff>209550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3533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0</xdr:row>
      <xdr:rowOff>28575</xdr:rowOff>
    </xdr:from>
    <xdr:to>
      <xdr:col>5</xdr:col>
      <xdr:colOff>209550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7150" y="28575"/>
        <a:ext cx="35337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0.98825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619500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●有効求職者・有効求人数・有効求人倍率
　　の推移（月平均）</a:t>
          </a:r>
        </a:p>
      </cdr:txBody>
    </cdr:sp>
  </cdr:relSizeAnchor>
  <cdr:relSizeAnchor xmlns:cdr="http://schemas.openxmlformats.org/drawingml/2006/chartDrawing">
    <cdr:from>
      <cdr:x>0</cdr:x>
      <cdr:y>0.07625</cdr:y>
    </cdr:from>
    <cdr:to>
      <cdr:x>0.135</cdr:x>
      <cdr:y>0.11475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0.896</cdr:x>
      <cdr:y>0.06425</cdr:y>
    </cdr:from>
    <cdr:to>
      <cdr:x>0.99475</cdr:x>
      <cdr:y>0.10275</cdr:y>
    </cdr:to>
    <cdr:sp>
      <cdr:nvSpPr>
        <cdr:cNvPr id="3" name="TextBox 3"/>
        <cdr:cNvSpPr txBox="1">
          <a:spLocks noChangeArrowheads="1"/>
        </cdr:cNvSpPr>
      </cdr:nvSpPr>
      <cdr:spPr>
        <a:xfrm>
          <a:off x="3276600" y="323850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（倍）</a:t>
          </a:r>
        </a:p>
      </cdr:txBody>
    </cdr:sp>
  </cdr:relSizeAnchor>
  <cdr:relSizeAnchor xmlns:cdr="http://schemas.openxmlformats.org/drawingml/2006/chartDrawing">
    <cdr:from>
      <cdr:x>0.84375</cdr:x>
      <cdr:y>0.85175</cdr:y>
    </cdr:from>
    <cdr:to>
      <cdr:x>0.97625</cdr:x>
      <cdr:y>0.8885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441007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0.104</cdr:x>
      <cdr:y>0.217</cdr:y>
    </cdr:from>
    <cdr:to>
      <cdr:x>0.1715</cdr:x>
      <cdr:y>0.3935</cdr:y>
    </cdr:to>
    <cdr:sp>
      <cdr:nvSpPr>
        <cdr:cNvPr id="5" name="TextBox 5"/>
        <cdr:cNvSpPr txBox="1">
          <a:spLocks noChangeArrowheads="1"/>
        </cdr:cNvSpPr>
      </cdr:nvSpPr>
      <cdr:spPr>
        <a:xfrm>
          <a:off x="381000" y="1123950"/>
          <a:ext cx="2476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有効求職者数</a:t>
          </a:r>
        </a:p>
      </cdr:txBody>
    </cdr:sp>
  </cdr:relSizeAnchor>
  <cdr:relSizeAnchor xmlns:cdr="http://schemas.openxmlformats.org/drawingml/2006/chartDrawing">
    <cdr:from>
      <cdr:x>0.1355</cdr:x>
      <cdr:y>0.39525</cdr:y>
    </cdr:from>
    <cdr:to>
      <cdr:x>0.203</cdr:x>
      <cdr:y>0.54425</cdr:y>
    </cdr:to>
    <cdr:sp>
      <cdr:nvSpPr>
        <cdr:cNvPr id="6" name="TextBox 6"/>
        <cdr:cNvSpPr txBox="1">
          <a:spLocks noChangeArrowheads="1"/>
        </cdr:cNvSpPr>
      </cdr:nvSpPr>
      <cdr:spPr>
        <a:xfrm>
          <a:off x="495300" y="2047875"/>
          <a:ext cx="247650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l">
            <a:defRPr/>
          </a:pPr>
          <a:r>
            <a:rPr lang="en-US" cap="none" sz="800" b="0" i="0" u="none" baseline="0"/>
            <a:t>有効求人数</a:t>
          </a:r>
        </a:p>
      </cdr:txBody>
    </cdr:sp>
  </cdr:relSizeAnchor>
  <cdr:relSizeAnchor xmlns:cdr="http://schemas.openxmlformats.org/drawingml/2006/chartDrawing">
    <cdr:from>
      <cdr:x>0.84375</cdr:x>
      <cdr:y>0.47925</cdr:y>
    </cdr:from>
    <cdr:to>
      <cdr:x>0.9995</cdr:x>
      <cdr:y>0.516</cdr:y>
    </cdr:to>
    <cdr:sp>
      <cdr:nvSpPr>
        <cdr:cNvPr id="7" name="TextBox 7"/>
        <cdr:cNvSpPr txBox="1">
          <a:spLocks noChangeArrowheads="1"/>
        </cdr:cNvSpPr>
      </cdr:nvSpPr>
      <cdr:spPr>
        <a:xfrm>
          <a:off x="3086100" y="2476500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75,250人</a:t>
          </a:r>
        </a:p>
      </cdr:txBody>
    </cdr:sp>
  </cdr:relSizeAnchor>
  <cdr:relSizeAnchor xmlns:cdr="http://schemas.openxmlformats.org/drawingml/2006/chartDrawing">
    <cdr:from>
      <cdr:x>0.85925</cdr:x>
      <cdr:y>0.14425</cdr:y>
    </cdr:from>
    <cdr:to>
      <cdr:x>0.97875</cdr:x>
      <cdr:y>0.181</cdr:y>
    </cdr:to>
    <cdr:sp>
      <cdr:nvSpPr>
        <cdr:cNvPr id="8" name="TextBox 8"/>
        <cdr:cNvSpPr txBox="1">
          <a:spLocks noChangeArrowheads="1"/>
        </cdr:cNvSpPr>
      </cdr:nvSpPr>
      <cdr:spPr>
        <a:xfrm>
          <a:off x="3143250" y="742950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0.73倍</a:t>
          </a:r>
        </a:p>
      </cdr:txBody>
    </cdr:sp>
  </cdr:relSizeAnchor>
  <cdr:relSizeAnchor xmlns:cdr="http://schemas.openxmlformats.org/drawingml/2006/chartDrawing">
    <cdr:from>
      <cdr:x>0.2275</cdr:x>
      <cdr:y>0.19675</cdr:y>
    </cdr:from>
    <cdr:to>
      <cdr:x>0.4535</cdr:x>
      <cdr:y>0.2335</cdr:y>
    </cdr:to>
    <cdr:sp>
      <cdr:nvSpPr>
        <cdr:cNvPr id="9" name="TextBox 9"/>
        <cdr:cNvSpPr txBox="1">
          <a:spLocks noChangeArrowheads="1"/>
        </cdr:cNvSpPr>
      </cdr:nvSpPr>
      <cdr:spPr>
        <a:xfrm>
          <a:off x="828675" y="1019175"/>
          <a:ext cx="828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有効求人倍率</a:t>
          </a:r>
        </a:p>
      </cdr:txBody>
    </cdr:sp>
  </cdr:relSizeAnchor>
  <cdr:relSizeAnchor xmlns:cdr="http://schemas.openxmlformats.org/drawingml/2006/chartDrawing">
    <cdr:from>
      <cdr:x>0.30925</cdr:x>
      <cdr:y>0.90075</cdr:y>
    </cdr:from>
    <cdr:to>
      <cdr:x>0.9455</cdr:x>
      <cdr:y>0.9705</cdr:y>
    </cdr:to>
    <cdr:sp>
      <cdr:nvSpPr>
        <cdr:cNvPr id="10" name="TextBox 10"/>
        <cdr:cNvSpPr txBox="1">
          <a:spLocks noChangeArrowheads="1"/>
        </cdr:cNvSpPr>
      </cdr:nvSpPr>
      <cdr:spPr>
        <a:xfrm>
          <a:off x="1133475" y="4667250"/>
          <a:ext cx="2333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兵庫労働局職業安定部職業安定課
「職業安定行政業務概要」</a:t>
          </a:r>
        </a:p>
      </cdr:txBody>
    </cdr:sp>
  </cdr:relSizeAnchor>
  <cdr:relSizeAnchor xmlns:cdr="http://schemas.openxmlformats.org/drawingml/2006/chartDrawing">
    <cdr:from>
      <cdr:x>0.2015</cdr:x>
      <cdr:y>0.233</cdr:y>
    </cdr:from>
    <cdr:to>
      <cdr:x>0.2495</cdr:x>
      <cdr:y>0.29875</cdr:y>
    </cdr:to>
    <cdr:sp>
      <cdr:nvSpPr>
        <cdr:cNvPr id="11" name="Line 11"/>
        <cdr:cNvSpPr>
          <a:spLocks/>
        </cdr:cNvSpPr>
      </cdr:nvSpPr>
      <cdr:spPr>
        <a:xfrm flipH="1">
          <a:off x="733425" y="1200150"/>
          <a:ext cx="171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0.842</cdr:x>
      <cdr:y>0.3085</cdr:y>
    </cdr:from>
    <cdr:to>
      <cdr:x>1</cdr:x>
      <cdr:y>0.34525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3086100" y="1590675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102,505人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5</xdr:col>
      <xdr:colOff>304800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9050" y="28575"/>
        <a:ext cx="36671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0.33075</cdr:x>
      <cdr:y>0.9125</cdr:y>
    </cdr:from>
    <cdr:to>
      <cdr:x>0.93825</cdr:x>
      <cdr:y>0.94675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4562475"/>
          <a:ext cx="2181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兵庫労働局職業安定部職業安定課　調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0.92225</cdr:x>
      <cdr:y>0.085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314700" cy="428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●雇用保険受給者実人員（月平均）と
　支給金額の推移</a:t>
          </a:r>
        </a:p>
      </cdr:txBody>
    </cdr:sp>
  </cdr:relSizeAnchor>
  <cdr:relSizeAnchor xmlns:cdr="http://schemas.openxmlformats.org/drawingml/2006/chartDrawing">
    <cdr:from>
      <cdr:x>0</cdr:x>
      <cdr:y>0.08425</cdr:y>
    </cdr:from>
    <cdr:to>
      <cdr:x>0.13525</cdr:x>
      <cdr:y>0.12025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（千人）</a:t>
          </a:r>
        </a:p>
      </cdr:txBody>
    </cdr:sp>
  </cdr:relSizeAnchor>
  <cdr:relSizeAnchor xmlns:cdr="http://schemas.openxmlformats.org/drawingml/2006/chartDrawing">
    <cdr:from>
      <cdr:x>0.85225</cdr:x>
      <cdr:y>0.08425</cdr:y>
    </cdr:from>
    <cdr:to>
      <cdr:x>0.9875</cdr:x>
      <cdr:y>0.12025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57525" y="41910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（億円）</a:t>
          </a:r>
        </a:p>
      </cdr:txBody>
    </cdr:sp>
  </cdr:relSizeAnchor>
  <cdr:relSizeAnchor xmlns:cdr="http://schemas.openxmlformats.org/drawingml/2006/chartDrawing">
    <cdr:from>
      <cdr:x>0.8255</cdr:x>
      <cdr:y>0.851</cdr:y>
    </cdr:from>
    <cdr:to>
      <cdr:x>0.96075</cdr:x>
      <cdr:y>0.887</cdr:y>
    </cdr:to>
    <cdr:sp>
      <cdr:nvSpPr>
        <cdr:cNvPr id="5" name="TextBox 5"/>
        <cdr:cNvSpPr txBox="1">
          <a:spLocks noChangeArrowheads="1"/>
        </cdr:cNvSpPr>
      </cdr:nvSpPr>
      <cdr:spPr>
        <a:xfrm>
          <a:off x="2962275" y="425767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（年度）</a:t>
          </a:r>
        </a:p>
      </cdr:txBody>
    </cdr:sp>
  </cdr:relSizeAnchor>
  <cdr:relSizeAnchor xmlns:cdr="http://schemas.openxmlformats.org/drawingml/2006/chartDrawing">
    <cdr:from>
      <cdr:x>0.42825</cdr:x>
      <cdr:y>0.64125</cdr:y>
    </cdr:from>
    <cdr:to>
      <cdr:x>0.60075</cdr:x>
      <cdr:y>0.6755</cdr:y>
    </cdr:to>
    <cdr:sp>
      <cdr:nvSpPr>
        <cdr:cNvPr id="6" name="TextBox 6"/>
        <cdr:cNvSpPr txBox="1">
          <a:spLocks noChangeArrowheads="1"/>
        </cdr:cNvSpPr>
      </cdr:nvSpPr>
      <cdr:spPr>
        <a:xfrm>
          <a:off x="1533525" y="3209925"/>
          <a:ext cx="61912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/>
            <a:t>支給金額</a:t>
          </a:r>
        </a:p>
      </cdr:txBody>
    </cdr:sp>
  </cdr:relSizeAnchor>
  <cdr:relSizeAnchor xmlns:cdr="http://schemas.openxmlformats.org/drawingml/2006/chartDrawing">
    <cdr:from>
      <cdr:x>0.13525</cdr:x>
      <cdr:y>0.1785</cdr:y>
    </cdr:from>
    <cdr:to>
      <cdr:x>0.35</cdr:x>
      <cdr:y>0.2375</cdr:y>
    </cdr:to>
    <cdr:sp>
      <cdr:nvSpPr>
        <cdr:cNvPr id="7" name="TextBox 7"/>
        <cdr:cNvSpPr txBox="1">
          <a:spLocks noChangeArrowheads="1"/>
        </cdr:cNvSpPr>
      </cdr:nvSpPr>
      <cdr:spPr>
        <a:xfrm>
          <a:off x="476250" y="885825"/>
          <a:ext cx="771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受給者実人員
（月平均）</a:t>
          </a:r>
        </a:p>
      </cdr:txBody>
    </cdr:sp>
  </cdr:relSizeAnchor>
  <cdr:relSizeAnchor xmlns:cdr="http://schemas.openxmlformats.org/drawingml/2006/chartDrawing">
    <cdr:from>
      <cdr:x>0.803</cdr:x>
      <cdr:y>0.38825</cdr:y>
    </cdr:from>
    <cdr:to>
      <cdr:x>0.96225</cdr:x>
      <cdr:y>0.42425</cdr:y>
    </cdr:to>
    <cdr:sp>
      <cdr:nvSpPr>
        <cdr:cNvPr id="8" name="TextBox 8"/>
        <cdr:cNvSpPr txBox="1">
          <a:spLocks noChangeArrowheads="1"/>
        </cdr:cNvSpPr>
      </cdr:nvSpPr>
      <cdr:spPr>
        <a:xfrm>
          <a:off x="2876550" y="1943100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32,443人</a:t>
          </a:r>
        </a:p>
      </cdr:txBody>
    </cdr:sp>
  </cdr:relSizeAnchor>
  <cdr:relSizeAnchor xmlns:cdr="http://schemas.openxmlformats.org/drawingml/2006/chartDrawing">
    <cdr:from>
      <cdr:x>0.76225</cdr:x>
      <cdr:y>0.49675</cdr:y>
    </cdr:from>
    <cdr:to>
      <cdr:x>0.99025</cdr:x>
      <cdr:y>0.52325</cdr:y>
    </cdr:to>
    <cdr:sp>
      <cdr:nvSpPr>
        <cdr:cNvPr id="9" name="TextBox 9"/>
        <cdr:cNvSpPr txBox="1">
          <a:spLocks noChangeArrowheads="1"/>
        </cdr:cNvSpPr>
      </cdr:nvSpPr>
      <cdr:spPr>
        <a:xfrm>
          <a:off x="2733675" y="2486025"/>
          <a:ext cx="819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51,119百万円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228600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47625"/>
        <a:ext cx="35909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0.9955</cdr:x>
      <cdr:y>0.082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54330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●農業就業人口の年齢別割合
　　　　　　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（平成17年概数値 販売農家）</a:t>
          </a: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0.0975</cdr:x>
      <cdr:y>0.92625</cdr:y>
    </cdr:from>
    <cdr:to>
      <cdr:x>0.97725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" y="4381500"/>
          <a:ext cx="3133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875" b="0" i="0" u="none" baseline="0"/>
            <a:t>農林水産省「農林業センサス2005調査報告書」
県統計課「2005年世界農林業センサス兵庫県結果表」</a:t>
          </a:r>
        </a:p>
      </cdr:txBody>
    </cdr:sp>
  </cdr:relSizeAnchor>
  <cdr:relSizeAnchor xmlns:cdr="http://schemas.openxmlformats.org/drawingml/2006/chartDrawing">
    <cdr:from>
      <cdr:x>0.46575</cdr:x>
      <cdr:y>0.25825</cdr:y>
    </cdr:from>
    <cdr:to>
      <cdr:x>0.62625</cdr:x>
      <cdr:y>0.32475</cdr:y>
    </cdr:to>
    <cdr:sp>
      <cdr:nvSpPr>
        <cdr:cNvPr id="3" name="TextBox 3"/>
        <cdr:cNvSpPr txBox="1">
          <a:spLocks noChangeArrowheads="1"/>
        </cdr:cNvSpPr>
      </cdr:nvSpPr>
      <cdr:spPr>
        <a:xfrm>
          <a:off x="1657350" y="121920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男
42,216人</a:t>
          </a:r>
        </a:p>
      </cdr:txBody>
    </cdr:sp>
  </cdr:relSizeAnchor>
  <cdr:relSizeAnchor xmlns:cdr="http://schemas.openxmlformats.org/drawingml/2006/chartDrawing">
    <cdr:from>
      <cdr:x>0.71075</cdr:x>
      <cdr:y>0.13125</cdr:y>
    </cdr:from>
    <cdr:to>
      <cdr:x>0.7425</cdr:x>
      <cdr:y>0.15575</cdr:y>
    </cdr:to>
    <cdr:sp>
      <cdr:nvSpPr>
        <cdr:cNvPr id="4" name="Line 4"/>
        <cdr:cNvSpPr>
          <a:spLocks/>
        </cdr:cNvSpPr>
      </cdr:nvSpPr>
      <cdr:spPr>
        <a:xfrm flipH="1">
          <a:off x="2524125" y="619125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0.72675</cdr:x>
      <cdr:y>0.15575</cdr:y>
    </cdr:from>
    <cdr:to>
      <cdr:x>0.83325</cdr:x>
      <cdr:y>0.176</cdr:y>
    </cdr:to>
    <cdr:sp>
      <cdr:nvSpPr>
        <cdr:cNvPr id="5" name="Line 5"/>
        <cdr:cNvSpPr>
          <a:spLocks/>
        </cdr:cNvSpPr>
      </cdr:nvSpPr>
      <cdr:spPr>
        <a:xfrm flipH="1">
          <a:off x="2581275" y="733425"/>
          <a:ext cx="3810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0.76425</cdr:x>
      <cdr:y>0.2175</cdr:y>
    </cdr:from>
    <cdr:to>
      <cdr:x>0.83325</cdr:x>
      <cdr:y>0.2175</cdr:y>
    </cdr:to>
    <cdr:sp>
      <cdr:nvSpPr>
        <cdr:cNvPr id="6" name="Line 6"/>
        <cdr:cNvSpPr>
          <a:spLocks/>
        </cdr:cNvSpPr>
      </cdr:nvSpPr>
      <cdr:spPr>
        <a:xfrm flipH="1">
          <a:off x="2714625" y="1028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0.47875</cdr:y>
    </cdr:from>
    <cdr:to>
      <cdr:x>0.4455</cdr:x>
      <cdr:y>0.61575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095375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/>
            <a:t>女
51,787人</a:t>
          </a:r>
        </a:p>
      </cdr:txBody>
    </cdr:sp>
  </cdr:relSizeAnchor>
  <cdr:relSizeAnchor xmlns:cdr="http://schemas.openxmlformats.org/drawingml/2006/chartDrawing">
    <cdr:from>
      <cdr:x>0.30325</cdr:x>
      <cdr:y>0.09425</cdr:y>
    </cdr:from>
    <cdr:to>
      <cdr:x>0.373</cdr:x>
      <cdr:y>0.09475</cdr:y>
    </cdr:to>
    <cdr:sp>
      <cdr:nvSpPr>
        <cdr:cNvPr id="2" name="Line 2"/>
        <cdr:cNvSpPr>
          <a:spLocks/>
        </cdr:cNvSpPr>
      </cdr:nvSpPr>
      <cdr:spPr>
        <a:xfrm>
          <a:off x="952500" y="209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0.373</cdr:x>
      <cdr:y>0.09425</cdr:y>
    </cdr:from>
    <cdr:to>
      <cdr:x>0.38875</cdr:x>
      <cdr:y>0.237</cdr:y>
    </cdr:to>
    <cdr:sp>
      <cdr:nvSpPr>
        <cdr:cNvPr id="3" name="Line 3"/>
        <cdr:cNvSpPr>
          <a:spLocks/>
        </cdr:cNvSpPr>
      </cdr:nvSpPr>
      <cdr:spPr>
        <a:xfrm>
          <a:off x="1171575" y="209550"/>
          <a:ext cx="47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0.53225</cdr:x>
      <cdr:y>0.26325</cdr:y>
    </cdr:from>
    <cdr:to>
      <cdr:x>0.6215</cdr:x>
      <cdr:y>0.30575</cdr:y>
    </cdr:to>
    <cdr:sp>
      <cdr:nvSpPr>
        <cdr:cNvPr id="4" name="Line 4"/>
        <cdr:cNvSpPr>
          <a:spLocks/>
        </cdr:cNvSpPr>
      </cdr:nvSpPr>
      <cdr:spPr>
        <a:xfrm flipH="1">
          <a:off x="1676400" y="600075"/>
          <a:ext cx="2857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0.4465</cdr:x>
      <cdr:y>0.1595</cdr:y>
    </cdr:from>
    <cdr:to>
      <cdr:x>0.489</cdr:x>
      <cdr:y>0.2195</cdr:y>
    </cdr:to>
    <cdr:sp>
      <cdr:nvSpPr>
        <cdr:cNvPr id="5" name="Line 5"/>
        <cdr:cNvSpPr>
          <a:spLocks/>
        </cdr:cNvSpPr>
      </cdr:nvSpPr>
      <cdr:spPr>
        <a:xfrm flipH="1">
          <a:off x="1400175" y="361950"/>
          <a:ext cx="1333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5</xdr:col>
      <xdr:colOff>238125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7150" y="19050"/>
        <a:ext cx="3562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14</xdr:row>
      <xdr:rowOff>85725</xdr:rowOff>
    </xdr:from>
    <xdr:to>
      <xdr:col>5</xdr:col>
      <xdr:colOff>76200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304800" y="2085975"/>
        <a:ext cx="315277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0.91</cdr:x>
      <cdr:y>0.07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24802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●主な野菜収穫量の推移</a:t>
          </a:r>
        </a:p>
      </cdr:txBody>
    </cdr:sp>
  </cdr:relSizeAnchor>
  <cdr:relSizeAnchor xmlns:cdr="http://schemas.openxmlformats.org/drawingml/2006/chartDrawing">
    <cdr:from>
      <cdr:x>0.20175</cdr:x>
      <cdr:y>0.88475</cdr:y>
    </cdr:from>
    <cdr:to>
      <cdr:x>0.9725</cdr:x>
      <cdr:y>0.95425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3990975"/>
          <a:ext cx="2752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近畿農政局神戸統計・情報センター
「青果物生産出荷統計調査」</a:t>
          </a:r>
        </a:p>
      </cdr:txBody>
    </cdr:sp>
  </cdr:relSizeAnchor>
  <cdr:relSizeAnchor xmlns:cdr="http://schemas.openxmlformats.org/drawingml/2006/chartDrawing">
    <cdr:from>
      <cdr:x>0</cdr:x>
      <cdr:y>0.07075</cdr:y>
    </cdr:from>
    <cdr:to>
      <cdr:x>0.104</cdr:x>
      <cdr:y>0.1065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14325"/>
          <a:ext cx="371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（百ｔ）</a:t>
          </a:r>
        </a:p>
      </cdr:txBody>
    </cdr:sp>
  </cdr:relSizeAnchor>
  <cdr:relSizeAnchor xmlns:cdr="http://schemas.openxmlformats.org/drawingml/2006/chartDrawing">
    <cdr:from>
      <cdr:x>0.07175</cdr:x>
      <cdr:y>0.81725</cdr:y>
    </cdr:from>
    <cdr:to>
      <cdr:x>0.77575</cdr:x>
      <cdr:y>0.851</cdr:y>
    </cdr:to>
    <cdr:sp>
      <cdr:nvSpPr>
        <cdr:cNvPr id="4" name="TextBox 4"/>
        <cdr:cNvSpPr txBox="1">
          <a:spLocks noChangeArrowheads="1"/>
        </cdr:cNvSpPr>
      </cdr:nvSpPr>
      <cdr:spPr>
        <a:xfrm>
          <a:off x="247650" y="3686175"/>
          <a:ext cx="2514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575" b="0" i="0" u="none" baseline="0"/>
            <a:t> 1975     　    1980     　     1985     　    1990             1995   　　    2000  </a:t>
          </a:r>
        </a:p>
      </cdr:txBody>
    </cdr:sp>
  </cdr:relSizeAnchor>
  <cdr:relSizeAnchor xmlns:cdr="http://schemas.openxmlformats.org/drawingml/2006/chartDrawing">
    <cdr:from>
      <cdr:x>0.21575</cdr:x>
      <cdr:y>0.1885</cdr:y>
    </cdr:from>
    <cdr:to>
      <cdr:x>0.35975</cdr:x>
      <cdr:y>0.22225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0" y="847725"/>
          <a:ext cx="514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たまねぎ</a:t>
          </a:r>
        </a:p>
      </cdr:txBody>
    </cdr:sp>
  </cdr:relSizeAnchor>
  <cdr:relSizeAnchor xmlns:cdr="http://schemas.openxmlformats.org/drawingml/2006/chartDrawing">
    <cdr:from>
      <cdr:x>0.18725</cdr:x>
      <cdr:y>0.534</cdr:y>
    </cdr:from>
    <cdr:to>
      <cdr:x>0.32325</cdr:x>
      <cdr:y>0.56775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0" y="2409825"/>
          <a:ext cx="485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キャベツ</a:t>
          </a:r>
        </a:p>
      </cdr:txBody>
    </cdr:sp>
  </cdr:relSizeAnchor>
  <cdr:relSizeAnchor xmlns:cdr="http://schemas.openxmlformats.org/drawingml/2006/chartDrawing">
    <cdr:from>
      <cdr:x>0.1675</cdr:x>
      <cdr:y>0.66225</cdr:y>
    </cdr:from>
    <cdr:to>
      <cdr:x>0.3035</cdr:x>
      <cdr:y>0.696</cdr:y>
    </cdr:to>
    <cdr:sp>
      <cdr:nvSpPr>
        <cdr:cNvPr id="7" name="TextBox 7"/>
        <cdr:cNvSpPr txBox="1">
          <a:spLocks noChangeArrowheads="1"/>
        </cdr:cNvSpPr>
      </cdr:nvSpPr>
      <cdr:spPr>
        <a:xfrm>
          <a:off x="590550" y="2981325"/>
          <a:ext cx="4857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だいこん</a:t>
          </a:r>
        </a:p>
      </cdr:txBody>
    </cdr:sp>
  </cdr:relSizeAnchor>
  <cdr:relSizeAnchor xmlns:cdr="http://schemas.openxmlformats.org/drawingml/2006/chartDrawing">
    <cdr:from>
      <cdr:x>0.37125</cdr:x>
      <cdr:y>0.71975</cdr:y>
    </cdr:from>
    <cdr:to>
      <cdr:x>0.47525</cdr:x>
      <cdr:y>0.7535</cdr:y>
    </cdr:to>
    <cdr:sp>
      <cdr:nvSpPr>
        <cdr:cNvPr id="8" name="TextBox 8"/>
        <cdr:cNvSpPr txBox="1">
          <a:spLocks noChangeArrowheads="1"/>
        </cdr:cNvSpPr>
      </cdr:nvSpPr>
      <cdr:spPr>
        <a:xfrm>
          <a:off x="1323975" y="3248025"/>
          <a:ext cx="371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レタス</a:t>
          </a:r>
        </a:p>
      </cdr:txBody>
    </cdr:sp>
  </cdr:relSizeAnchor>
  <cdr:relSizeAnchor xmlns:cdr="http://schemas.openxmlformats.org/drawingml/2006/chartDrawing">
    <cdr:from>
      <cdr:x>0.847</cdr:x>
      <cdr:y>0.3955</cdr:y>
    </cdr:from>
    <cdr:to>
      <cdr:x>1</cdr:x>
      <cdr:y>0.4335</cdr:y>
    </cdr:to>
    <cdr:sp>
      <cdr:nvSpPr>
        <cdr:cNvPr id="9" name="TextBox 9"/>
        <cdr:cNvSpPr txBox="1">
          <a:spLocks noChangeArrowheads="1"/>
        </cdr:cNvSpPr>
      </cdr:nvSpPr>
      <cdr:spPr>
        <a:xfrm>
          <a:off x="3019425" y="178117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1,103百ｔ</a:t>
          </a:r>
        </a:p>
      </cdr:txBody>
    </cdr:sp>
  </cdr:relSizeAnchor>
  <cdr:relSizeAnchor xmlns:cdr="http://schemas.openxmlformats.org/drawingml/2006/chartDrawing">
    <cdr:from>
      <cdr:x>0.862</cdr:x>
      <cdr:y>0.624</cdr:y>
    </cdr:from>
    <cdr:to>
      <cdr:x>0.99</cdr:x>
      <cdr:y>0.662</cdr:y>
    </cdr:to>
    <cdr:sp>
      <cdr:nvSpPr>
        <cdr:cNvPr id="10" name="TextBox 10"/>
        <cdr:cNvSpPr txBox="1">
          <a:spLocks noChangeArrowheads="1"/>
        </cdr:cNvSpPr>
      </cdr:nvSpPr>
      <cdr:spPr>
        <a:xfrm>
          <a:off x="3076575" y="280987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355百ｔ</a:t>
          </a:r>
        </a:p>
      </cdr:txBody>
    </cdr:sp>
  </cdr:relSizeAnchor>
  <cdr:relSizeAnchor xmlns:cdr="http://schemas.openxmlformats.org/drawingml/2006/chartDrawing">
    <cdr:from>
      <cdr:x>0.862</cdr:x>
      <cdr:y>0.66225</cdr:y>
    </cdr:from>
    <cdr:to>
      <cdr:x>0.99</cdr:x>
      <cdr:y>0.70025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076575" y="298132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302百ｔ</a:t>
          </a:r>
        </a:p>
      </cdr:txBody>
    </cdr:sp>
  </cdr:relSizeAnchor>
  <cdr:relSizeAnchor xmlns:cdr="http://schemas.openxmlformats.org/drawingml/2006/chartDrawing">
    <cdr:from>
      <cdr:x>0.862</cdr:x>
      <cdr:y>0.701</cdr:y>
    </cdr:from>
    <cdr:to>
      <cdr:x>0.99</cdr:x>
      <cdr:y>0.739</cdr:y>
    </cdr:to>
    <cdr:sp>
      <cdr:nvSpPr>
        <cdr:cNvPr id="12" name="TextBox 12"/>
        <cdr:cNvSpPr txBox="1">
          <a:spLocks noChangeArrowheads="1"/>
        </cdr:cNvSpPr>
      </cdr:nvSpPr>
      <cdr:spPr>
        <a:xfrm>
          <a:off x="3076575" y="3162300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197百ｔ</a:t>
          </a:r>
        </a:p>
      </cdr:txBody>
    </cdr:sp>
  </cdr:relSizeAnchor>
  <cdr:relSizeAnchor xmlns:cdr="http://schemas.openxmlformats.org/drawingml/2006/chartDrawing">
    <cdr:from>
      <cdr:x>0.815</cdr:x>
      <cdr:y>0.785</cdr:y>
    </cdr:from>
    <cdr:to>
      <cdr:x>0.95375</cdr:x>
      <cdr:y>0.825</cdr:y>
    </cdr:to>
    <cdr:sp>
      <cdr:nvSpPr>
        <cdr:cNvPr id="13" name="TextBox 13"/>
        <cdr:cNvSpPr txBox="1">
          <a:spLocks noChangeArrowheads="1"/>
        </cdr:cNvSpPr>
      </cdr:nvSpPr>
      <cdr:spPr>
        <a:xfrm>
          <a:off x="2905125" y="3543300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0" i="0" u="none" baseline="0"/>
            <a:t>16（年）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5</xdr:col>
      <xdr:colOff>238125</xdr:colOff>
      <xdr:row>31</xdr:row>
      <xdr:rowOff>114300</xdr:rowOff>
    </xdr:to>
    <xdr:graphicFrame>
      <xdr:nvGraphicFramePr>
        <xdr:cNvPr id="1" name="Chart 5"/>
        <xdr:cNvGraphicFramePr/>
      </xdr:nvGraphicFramePr>
      <xdr:xfrm>
        <a:off x="47625" y="28575"/>
        <a:ext cx="35718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</cdr:x>
      <cdr:y>0.887</cdr:y>
    </cdr:from>
    <cdr:to>
      <cdr:x>0.929</cdr:x>
      <cdr:y>0.96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4267200"/>
          <a:ext cx="2438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/>
            <a:t>近畿農政局神戸統計・情報センター
「海面漁業・養殖業生産量の概要（属人）」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0.9925</cdr:x>
      <cdr:y>0.053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356235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●海面漁業漁獲量の魚種別割合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（平成16年）</a:t>
          </a:r>
        </a:p>
      </cdr:txBody>
    </cdr:sp>
  </cdr:relSizeAnchor>
  <cdr:relSizeAnchor xmlns:cdr="http://schemas.openxmlformats.org/drawingml/2006/chartDrawing">
    <cdr:from>
      <cdr:x>0.44875</cdr:x>
      <cdr:y>0.42625</cdr:y>
    </cdr:from>
    <cdr:to>
      <cdr:x>0.58675</cdr:x>
      <cdr:y>0.49925</cdr:y>
    </cdr:to>
    <cdr:sp>
      <cdr:nvSpPr>
        <cdr:cNvPr id="3" name="TextBox 3"/>
        <cdr:cNvSpPr txBox="1">
          <a:spLocks noChangeArrowheads="1"/>
        </cdr:cNvSpPr>
      </cdr:nvSpPr>
      <cdr:spPr>
        <a:xfrm>
          <a:off x="1609725" y="2047875"/>
          <a:ext cx="4953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900" b="0" i="0" u="none" baseline="0"/>
            <a:t>漁獲量
62,073ｔ</a:t>
          </a:r>
        </a:p>
      </cdr:txBody>
    </cdr:sp>
  </cdr:relSizeAnchor>
  <cdr:relSizeAnchor xmlns:cdr="http://schemas.openxmlformats.org/drawingml/2006/chartDrawing">
    <cdr:from>
      <cdr:x>0.21175</cdr:x>
      <cdr:y>0.6585</cdr:y>
    </cdr:from>
    <cdr:to>
      <cdr:x>0.25</cdr:x>
      <cdr:y>0.69275</cdr:y>
    </cdr:to>
    <cdr:sp>
      <cdr:nvSpPr>
        <cdr:cNvPr id="4" name="Line 4"/>
        <cdr:cNvSpPr>
          <a:spLocks/>
        </cdr:cNvSpPr>
      </cdr:nvSpPr>
      <cdr:spPr>
        <a:xfrm flipV="1">
          <a:off x="752475" y="3171825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0.053</cdr:x>
      <cdr:y>0.4395</cdr:y>
    </cdr:from>
    <cdr:to>
      <cdr:x>0.0685</cdr:x>
      <cdr:y>0.56975</cdr:y>
    </cdr:to>
    <cdr:sp>
      <cdr:nvSpPr>
        <cdr:cNvPr id="5" name="Line 5"/>
        <cdr:cNvSpPr>
          <a:spLocks/>
        </cdr:cNvSpPr>
      </cdr:nvSpPr>
      <cdr:spPr>
        <a:xfrm flipV="1">
          <a:off x="180975" y="2114550"/>
          <a:ext cx="57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0.0685</cdr:x>
      <cdr:y>0.4395</cdr:y>
    </cdr:from>
    <cdr:to>
      <cdr:x>0.13425</cdr:x>
      <cdr:y>0.4395</cdr:y>
    </cdr:to>
    <cdr:sp>
      <cdr:nvSpPr>
        <cdr:cNvPr id="6" name="Line 6"/>
        <cdr:cNvSpPr>
          <a:spLocks/>
        </cdr:cNvSpPr>
      </cdr:nvSpPr>
      <cdr:spPr>
        <a:xfrm>
          <a:off x="238125" y="2114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0.337</cdr:y>
    </cdr:from>
    <cdr:to>
      <cdr:x>0.1335</cdr:x>
      <cdr:y>0.40425</cdr:y>
    </cdr:to>
    <cdr:sp>
      <cdr:nvSpPr>
        <cdr:cNvPr id="7" name="Line 7"/>
        <cdr:cNvSpPr>
          <a:spLocks/>
        </cdr:cNvSpPr>
      </cdr:nvSpPr>
      <cdr:spPr>
        <a:xfrm>
          <a:off x="361950" y="1619250"/>
          <a:ext cx="1143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My%20Documents\&#21332;&#20250;&#21002;&#34892;&#29289;\&#30476;&#21218;&#35201;&#35239;2002\kens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建築・住宅"/>
      <sheetName val="エネルギー・水道"/>
      <sheetName val="運輸・通信"/>
      <sheetName val="商業・貿易・観光"/>
      <sheetName val="金融"/>
      <sheetName val="物価・家計・県民経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J20" sqref="J20"/>
    </sheetView>
  </sheetViews>
  <sheetFormatPr defaultColWidth="9.125" defaultRowHeight="15" customHeight="1"/>
  <cols>
    <col min="1" max="16384" width="9.125" style="1" customWidth="1"/>
  </cols>
  <sheetData>
    <row r="1" ht="15" customHeight="1">
      <c r="A1" s="13" t="s">
        <v>18</v>
      </c>
    </row>
    <row r="2" ht="15" customHeight="1">
      <c r="C2" s="13"/>
    </row>
    <row r="3" spans="1:2" ht="15" customHeight="1">
      <c r="A3" s="13" t="s">
        <v>138</v>
      </c>
      <c r="B3" s="14"/>
    </row>
    <row r="4" spans="1:11" s="17" customFormat="1" ht="15" customHeight="1">
      <c r="A4" s="16" t="s">
        <v>133</v>
      </c>
      <c r="B4" s="15" t="s">
        <v>19</v>
      </c>
      <c r="C4" s="16" t="s">
        <v>20</v>
      </c>
      <c r="D4" s="16"/>
      <c r="E4" s="16"/>
      <c r="F4" s="16"/>
      <c r="G4" s="16"/>
      <c r="H4" s="16"/>
      <c r="I4" s="16"/>
      <c r="J4" s="16"/>
      <c r="K4" s="16"/>
    </row>
    <row r="5" spans="1:3" ht="15" customHeight="1">
      <c r="A5" s="1" t="s">
        <v>134</v>
      </c>
      <c r="B5" s="1">
        <v>1</v>
      </c>
      <c r="C5" s="1" t="s">
        <v>41</v>
      </c>
    </row>
    <row r="6" spans="2:3" ht="15" customHeight="1">
      <c r="B6" s="1">
        <v>2</v>
      </c>
      <c r="C6" s="1" t="s">
        <v>45</v>
      </c>
    </row>
    <row r="7" spans="2:3" ht="15" customHeight="1">
      <c r="B7" s="1">
        <v>3</v>
      </c>
      <c r="C7" s="1" t="s">
        <v>42</v>
      </c>
    </row>
    <row r="8" spans="2:3" ht="15" customHeight="1">
      <c r="B8" s="1">
        <v>4</v>
      </c>
      <c r="C8" s="1" t="s">
        <v>50</v>
      </c>
    </row>
    <row r="9" spans="1:3" ht="15" customHeight="1">
      <c r="A9" s="1" t="s">
        <v>135</v>
      </c>
      <c r="B9" s="1">
        <v>5</v>
      </c>
      <c r="C9" s="1" t="s">
        <v>84</v>
      </c>
    </row>
    <row r="10" spans="2:3" ht="15" customHeight="1">
      <c r="B10" s="1">
        <v>6</v>
      </c>
      <c r="C10" s="1" t="s">
        <v>85</v>
      </c>
    </row>
    <row r="11" spans="2:3" ht="15" customHeight="1">
      <c r="B11" s="1">
        <v>7</v>
      </c>
      <c r="C11" s="1" t="s">
        <v>92</v>
      </c>
    </row>
    <row r="12" spans="2:3" ht="15" customHeight="1">
      <c r="B12" s="1">
        <v>8</v>
      </c>
      <c r="C12" s="1" t="s">
        <v>91</v>
      </c>
    </row>
    <row r="13" spans="1:3" ht="15" customHeight="1">
      <c r="A13" s="1" t="s">
        <v>137</v>
      </c>
      <c r="B13" s="1">
        <v>9</v>
      </c>
      <c r="C13" s="1" t="s">
        <v>136</v>
      </c>
    </row>
    <row r="14" spans="2:3" ht="15" customHeight="1">
      <c r="B14" s="1">
        <v>10</v>
      </c>
      <c r="C14" s="1" t="s">
        <v>139</v>
      </c>
    </row>
    <row r="15" spans="2:3" ht="15" customHeight="1">
      <c r="B15" s="1">
        <v>11</v>
      </c>
      <c r="C15" s="1" t="s">
        <v>140</v>
      </c>
    </row>
    <row r="16" spans="2:3" ht="15" customHeight="1">
      <c r="B16" s="1">
        <v>12</v>
      </c>
      <c r="C16" s="1" t="s">
        <v>141</v>
      </c>
    </row>
    <row r="17" spans="2:3" ht="15" customHeight="1">
      <c r="B17" s="1">
        <v>13</v>
      </c>
      <c r="C17" s="1" t="s">
        <v>142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M4:U53"/>
  <sheetViews>
    <sheetView zoomScaleSheetLayoutView="100" workbookViewId="0" topLeftCell="A3">
      <selection activeCell="L2" sqref="L2"/>
    </sheetView>
  </sheetViews>
  <sheetFormatPr defaultColWidth="9.00390625" defaultRowHeight="12.75"/>
  <cols>
    <col min="1" max="10" width="8.875" style="1" customWidth="1"/>
    <col min="11" max="11" width="6.125" style="1" customWidth="1"/>
    <col min="12" max="12" width="4.875" style="1" customWidth="1"/>
    <col min="13" max="13" width="9.125" style="1" customWidth="1"/>
    <col min="14" max="14" width="8.875" style="1" customWidth="1"/>
    <col min="15" max="15" width="9.00390625" style="1" bestFit="1" customWidth="1"/>
    <col min="16" max="16" width="8.875" style="1" customWidth="1"/>
    <col min="17" max="17" width="12.75390625" style="1" customWidth="1"/>
    <col min="18" max="18" width="5.75390625" style="1" customWidth="1"/>
    <col min="19" max="19" width="9.75390625" style="1" customWidth="1"/>
    <col min="20" max="21" width="10.25390625" style="1" customWidth="1"/>
    <col min="22" max="16384" width="8.875" style="1" customWidth="1"/>
  </cols>
  <sheetData>
    <row r="1" ht="11.25"/>
    <row r="2" ht="11.25"/>
    <row r="3" ht="11.25"/>
    <row r="4" spans="13:21" ht="11.25">
      <c r="M4" s="9" t="s">
        <v>95</v>
      </c>
      <c r="N4" s="2"/>
      <c r="O4" s="2"/>
      <c r="P4" s="2"/>
      <c r="U4" s="2"/>
    </row>
    <row r="5" spans="14:21" ht="11.25">
      <c r="N5" s="32" t="s">
        <v>96</v>
      </c>
      <c r="O5" s="33"/>
      <c r="U5" s="33"/>
    </row>
    <row r="6" spans="14:21" ht="11.25">
      <c r="N6" s="34" t="s">
        <v>97</v>
      </c>
      <c r="O6" s="35" t="s">
        <v>98</v>
      </c>
      <c r="P6" s="36"/>
      <c r="Q6" s="5"/>
      <c r="U6" s="35"/>
    </row>
    <row r="7" spans="13:21" ht="11.25">
      <c r="M7" s="2" t="s">
        <v>99</v>
      </c>
      <c r="N7" s="37">
        <f>203*-1</f>
        <v>-203</v>
      </c>
      <c r="O7" s="37">
        <v>26</v>
      </c>
      <c r="P7" s="36"/>
      <c r="Q7" s="5"/>
      <c r="U7" s="35"/>
    </row>
    <row r="8" spans="13:21" ht="11.25">
      <c r="M8" s="2" t="s">
        <v>100</v>
      </c>
      <c r="N8" s="37">
        <f>754*-1</f>
        <v>-754</v>
      </c>
      <c r="O8" s="37">
        <v>137</v>
      </c>
      <c r="P8" s="36"/>
      <c r="Q8" s="5"/>
      <c r="U8" s="35"/>
    </row>
    <row r="9" spans="13:21" ht="11.25">
      <c r="M9" s="2" t="s">
        <v>101</v>
      </c>
      <c r="N9" s="37">
        <f>1109*-1</f>
        <v>-1109</v>
      </c>
      <c r="O9" s="37">
        <v>267</v>
      </c>
      <c r="P9" s="36"/>
      <c r="Q9" s="5"/>
      <c r="U9" s="35"/>
    </row>
    <row r="10" spans="13:21" ht="11.25">
      <c r="M10" s="2" t="s">
        <v>102</v>
      </c>
      <c r="N10" s="37">
        <f>1071*-1</f>
        <v>-1071</v>
      </c>
      <c r="O10" s="37">
        <v>401</v>
      </c>
      <c r="P10" s="36"/>
      <c r="Q10" s="5"/>
      <c r="U10" s="35"/>
    </row>
    <row r="11" spans="13:21" ht="11.25">
      <c r="M11" s="2" t="s">
        <v>103</v>
      </c>
      <c r="N11" s="37">
        <f>1226*-1</f>
        <v>-1226</v>
      </c>
      <c r="O11" s="37">
        <v>654</v>
      </c>
      <c r="P11" s="36"/>
      <c r="Q11" s="5"/>
      <c r="U11" s="35"/>
    </row>
    <row r="12" spans="13:21" ht="11.25">
      <c r="M12" s="2" t="s">
        <v>104</v>
      </c>
      <c r="N12" s="37">
        <f>1473*-1</f>
        <v>-1473</v>
      </c>
      <c r="O12" s="37">
        <v>1020</v>
      </c>
      <c r="P12" s="36"/>
      <c r="Q12" s="5"/>
      <c r="U12" s="38"/>
    </row>
    <row r="13" spans="13:21" ht="11.25">
      <c r="M13" s="2" t="s">
        <v>105</v>
      </c>
      <c r="N13" s="4">
        <f>1963*-1</f>
        <v>-1963</v>
      </c>
      <c r="O13" s="4">
        <v>1488</v>
      </c>
      <c r="P13" s="36"/>
      <c r="Q13" s="5"/>
      <c r="U13" s="39"/>
    </row>
    <row r="14" spans="13:17" ht="11.25">
      <c r="M14" s="2" t="s">
        <v>106</v>
      </c>
      <c r="N14" s="4">
        <f>2580*-1</f>
        <v>-2580</v>
      </c>
      <c r="O14" s="4">
        <v>2185</v>
      </c>
      <c r="P14" s="36"/>
      <c r="Q14" s="5"/>
    </row>
    <row r="15" spans="13:17" ht="11.25">
      <c r="M15" s="2" t="s">
        <v>107</v>
      </c>
      <c r="N15" s="4">
        <f>2640*-1</f>
        <v>-2640</v>
      </c>
      <c r="O15" s="4">
        <v>2598</v>
      </c>
      <c r="P15" s="36"/>
      <c r="Q15" s="5"/>
    </row>
    <row r="16" spans="13:17" ht="11.25">
      <c r="M16" s="2" t="s">
        <v>108</v>
      </c>
      <c r="N16" s="4">
        <f>5017*-1</f>
        <v>-5017</v>
      </c>
      <c r="O16" s="4">
        <v>3786</v>
      </c>
      <c r="P16" s="36"/>
      <c r="Q16" s="5"/>
    </row>
    <row r="17" spans="13:15" ht="11.25">
      <c r="M17" s="2" t="s">
        <v>109</v>
      </c>
      <c r="N17" s="4">
        <f>21546*-1</f>
        <v>-21546</v>
      </c>
      <c r="O17" s="4">
        <v>11769</v>
      </c>
    </row>
    <row r="18" spans="13:15" ht="11.25">
      <c r="M18" s="2"/>
      <c r="N18" s="4"/>
      <c r="O18" s="6"/>
    </row>
    <row r="19" spans="13:15" ht="11.25">
      <c r="M19" s="2" t="s">
        <v>110</v>
      </c>
      <c r="N19" s="4">
        <f>SUM(N7:N17)</f>
        <v>-39582</v>
      </c>
      <c r="O19" s="4">
        <f>SUM(O7:O17)</f>
        <v>24331</v>
      </c>
    </row>
    <row r="20" spans="13:16" ht="11.25">
      <c r="M20" s="2"/>
      <c r="P20" s="4"/>
    </row>
    <row r="21" spans="13:21" ht="11.25">
      <c r="M21" s="9" t="s">
        <v>111</v>
      </c>
      <c r="N21" s="40"/>
      <c r="O21" s="41"/>
      <c r="P21" s="42"/>
      <c r="U21" s="41"/>
    </row>
    <row r="22" spans="14:21" ht="11.25">
      <c r="N22" s="32" t="s">
        <v>96</v>
      </c>
      <c r="O22" s="33"/>
      <c r="P22" s="4"/>
      <c r="U22" s="43"/>
    </row>
    <row r="23" spans="14:21" ht="11.25">
      <c r="N23" s="34" t="s">
        <v>97</v>
      </c>
      <c r="O23" s="35" t="s">
        <v>98</v>
      </c>
      <c r="P23" s="4"/>
      <c r="U23" s="4"/>
    </row>
    <row r="24" spans="13:21" ht="11.25">
      <c r="M24" s="2" t="s">
        <v>99</v>
      </c>
      <c r="N24" s="22">
        <f>8197*-1</f>
        <v>-8197</v>
      </c>
      <c r="O24" s="4">
        <v>2605</v>
      </c>
      <c r="P24" s="4"/>
      <c r="U24" s="4"/>
    </row>
    <row r="25" spans="13:21" ht="11.25">
      <c r="M25" s="2" t="s">
        <v>100</v>
      </c>
      <c r="N25" s="22">
        <f>39330*-1</f>
        <v>-39330</v>
      </c>
      <c r="O25" s="4">
        <v>16836</v>
      </c>
      <c r="P25" s="4"/>
      <c r="U25" s="4"/>
    </row>
    <row r="26" spans="13:21" ht="11.25">
      <c r="M26" s="2" t="s">
        <v>101</v>
      </c>
      <c r="N26" s="22">
        <f>72556*-1</f>
        <v>-72556</v>
      </c>
      <c r="O26" s="4">
        <v>24650</v>
      </c>
      <c r="P26" s="4"/>
      <c r="U26" s="4"/>
    </row>
    <row r="27" spans="13:21" ht="11.25">
      <c r="M27" s="2" t="s">
        <v>102</v>
      </c>
      <c r="N27" s="22">
        <f>67105*-1</f>
        <v>-67105</v>
      </c>
      <c r="O27" s="4">
        <v>17828</v>
      </c>
      <c r="P27" s="4"/>
      <c r="U27" s="4"/>
    </row>
    <row r="28" spans="13:21" ht="11.25">
      <c r="M28" s="2" t="s">
        <v>103</v>
      </c>
      <c r="N28" s="22">
        <f>58772*-1</f>
        <v>-58772</v>
      </c>
      <c r="O28" s="4">
        <v>17019</v>
      </c>
      <c r="P28" s="4"/>
      <c r="U28" s="4"/>
    </row>
    <row r="29" spans="13:21" ht="11.25">
      <c r="M29" s="2" t="s">
        <v>104</v>
      </c>
      <c r="N29" s="22">
        <f>54500*-1</f>
        <v>-54500</v>
      </c>
      <c r="O29" s="4">
        <v>18765</v>
      </c>
      <c r="P29" s="4"/>
      <c r="U29" s="4"/>
    </row>
    <row r="30" spans="13:21" ht="11.25">
      <c r="M30" s="2" t="s">
        <v>105</v>
      </c>
      <c r="N30" s="4">
        <f>68212*-1</f>
        <v>-68212</v>
      </c>
      <c r="O30" s="4">
        <v>24848</v>
      </c>
      <c r="P30" s="4"/>
      <c r="U30" s="27"/>
    </row>
    <row r="31" spans="13:21" ht="11.25">
      <c r="M31" s="2" t="s">
        <v>106</v>
      </c>
      <c r="N31" s="44">
        <f>84799*-1</f>
        <v>-84799</v>
      </c>
      <c r="O31" s="44">
        <v>31683</v>
      </c>
      <c r="P31" s="4"/>
      <c r="U31" s="45"/>
    </row>
    <row r="32" spans="13:21" ht="11.25">
      <c r="M32" s="2" t="s">
        <v>107</v>
      </c>
      <c r="N32" s="4">
        <f>72933*-1</f>
        <v>-72933</v>
      </c>
      <c r="O32" s="4">
        <v>24782</v>
      </c>
      <c r="U32" s="4"/>
    </row>
    <row r="33" spans="13:21" ht="11.25">
      <c r="M33" s="2" t="s">
        <v>108</v>
      </c>
      <c r="N33" s="4">
        <f>33705*-1</f>
        <v>-33705</v>
      </c>
      <c r="O33" s="4">
        <v>11310</v>
      </c>
      <c r="U33" s="4"/>
    </row>
    <row r="34" spans="13:21" ht="11.25">
      <c r="M34" s="2" t="s">
        <v>109</v>
      </c>
      <c r="N34" s="4">
        <f>28496*-1</f>
        <v>-28496</v>
      </c>
      <c r="O34" s="4">
        <v>9915</v>
      </c>
      <c r="U34" s="4"/>
    </row>
    <row r="35" spans="13:21" ht="11.25">
      <c r="M35" s="2"/>
      <c r="N35" s="4"/>
      <c r="O35" s="4"/>
      <c r="U35" s="4"/>
    </row>
    <row r="36" spans="13:21" ht="11.25">
      <c r="M36" s="2" t="s">
        <v>110</v>
      </c>
      <c r="N36" s="4">
        <f>SUM(N24:N34)</f>
        <v>-588605</v>
      </c>
      <c r="O36" s="4">
        <f>SUM(O24:O34)</f>
        <v>200241</v>
      </c>
      <c r="U36" s="4"/>
    </row>
    <row r="37" spans="14:21" ht="11.25">
      <c r="N37" s="4"/>
      <c r="O37" s="4"/>
      <c r="U37" s="4"/>
    </row>
    <row r="38" spans="13:15" ht="11.25">
      <c r="M38" s="9" t="s">
        <v>112</v>
      </c>
      <c r="N38" s="4"/>
      <c r="O38" s="4"/>
    </row>
    <row r="39" spans="14:15" ht="11.25">
      <c r="N39" s="46" t="s">
        <v>96</v>
      </c>
      <c r="O39" s="47"/>
    </row>
    <row r="40" spans="14:15" ht="11.25">
      <c r="N40" s="37" t="s">
        <v>97</v>
      </c>
      <c r="O40" s="37" t="s">
        <v>98</v>
      </c>
    </row>
    <row r="41" spans="13:15" ht="11.25">
      <c r="M41" s="2" t="s">
        <v>99</v>
      </c>
      <c r="N41" s="4">
        <f>12772*-1</f>
        <v>-12772</v>
      </c>
      <c r="O41" s="4">
        <v>16018</v>
      </c>
    </row>
    <row r="42" spans="13:21" ht="11.25">
      <c r="M42" s="2" t="s">
        <v>100</v>
      </c>
      <c r="N42" s="26">
        <f>64805*-1</f>
        <v>-64805</v>
      </c>
      <c r="O42" s="26">
        <v>95259</v>
      </c>
      <c r="U42" s="28"/>
    </row>
    <row r="43" spans="13:21" ht="11.25">
      <c r="M43" s="2" t="s">
        <v>101</v>
      </c>
      <c r="N43" s="4">
        <f>105416*-1</f>
        <v>-105416</v>
      </c>
      <c r="O43" s="4">
        <v>106271</v>
      </c>
      <c r="U43" s="7"/>
    </row>
    <row r="44" spans="13:15" ht="11.25">
      <c r="M44" s="2" t="s">
        <v>102</v>
      </c>
      <c r="N44" s="4">
        <f>99970*-1</f>
        <v>-99970</v>
      </c>
      <c r="O44" s="4">
        <v>73553</v>
      </c>
    </row>
    <row r="45" spans="13:15" ht="11.25">
      <c r="M45" s="2" t="s">
        <v>103</v>
      </c>
      <c r="N45" s="4">
        <f>98010*-1</f>
        <v>-98010</v>
      </c>
      <c r="O45" s="4">
        <v>73609</v>
      </c>
    </row>
    <row r="46" spans="13:15" ht="11.25">
      <c r="M46" s="2" t="s">
        <v>104</v>
      </c>
      <c r="N46" s="4">
        <f>93995*-1</f>
        <v>-93995</v>
      </c>
      <c r="O46" s="4">
        <v>80531</v>
      </c>
    </row>
    <row r="47" spans="13:15" ht="11.25">
      <c r="M47" s="2" t="s">
        <v>105</v>
      </c>
      <c r="N47" s="4">
        <f>99222*-1</f>
        <v>-99222</v>
      </c>
      <c r="O47" s="4">
        <v>91761</v>
      </c>
    </row>
    <row r="48" spans="13:15" ht="11.25">
      <c r="M48" s="2" t="s">
        <v>106</v>
      </c>
      <c r="N48" s="4">
        <f>118846*-1</f>
        <v>-118846</v>
      </c>
      <c r="O48" s="4">
        <v>102357</v>
      </c>
    </row>
    <row r="49" spans="13:15" ht="11.25">
      <c r="M49" s="2" t="s">
        <v>107</v>
      </c>
      <c r="N49" s="4">
        <f>92394*-1</f>
        <v>-92394</v>
      </c>
      <c r="O49" s="4">
        <v>72059</v>
      </c>
    </row>
    <row r="50" spans="13:15" ht="11.25">
      <c r="M50" s="2" t="s">
        <v>108</v>
      </c>
      <c r="N50" s="4">
        <f>57727*-1</f>
        <v>-57727</v>
      </c>
      <c r="O50" s="4">
        <v>39348</v>
      </c>
    </row>
    <row r="51" spans="13:15" ht="11.25">
      <c r="M51" s="2" t="s">
        <v>109</v>
      </c>
      <c r="N51" s="4">
        <f>64748*-1</f>
        <v>-64748</v>
      </c>
      <c r="O51" s="4">
        <v>39500</v>
      </c>
    </row>
    <row r="52" spans="13:15" ht="11.25">
      <c r="M52" s="2"/>
      <c r="N52" s="4"/>
      <c r="O52" s="4"/>
    </row>
    <row r="53" spans="13:15" ht="11.25">
      <c r="M53" s="2" t="s">
        <v>110</v>
      </c>
      <c r="N53" s="4">
        <f>SUM(N41:N51)</f>
        <v>-907905</v>
      </c>
      <c r="O53" s="4">
        <f>SUM(O41:O51)</f>
        <v>790266</v>
      </c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4:J30"/>
  <sheetViews>
    <sheetView zoomScaleSheetLayoutView="100" workbookViewId="0" topLeftCell="A1">
      <selection activeCell="G2" sqref="G2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/>
    <row r="2" ht="11.25"/>
    <row r="3" ht="11.25"/>
    <row r="4" spans="7:10" ht="11.25">
      <c r="G4" s="2" t="s">
        <v>0</v>
      </c>
      <c r="H4" s="2" t="s">
        <v>1</v>
      </c>
      <c r="I4" s="2" t="s">
        <v>1</v>
      </c>
      <c r="J4" s="2" t="s">
        <v>1</v>
      </c>
    </row>
    <row r="5" spans="8:10" ht="11.25">
      <c r="H5" s="1" t="s">
        <v>114</v>
      </c>
      <c r="I5" s="1" t="s">
        <v>115</v>
      </c>
      <c r="J5" s="1" t="s">
        <v>116</v>
      </c>
    </row>
    <row r="6" spans="7:10" ht="11.25">
      <c r="G6" s="2" t="s">
        <v>125</v>
      </c>
      <c r="H6" s="36">
        <v>33.7</v>
      </c>
      <c r="I6" s="36">
        <v>30.4</v>
      </c>
      <c r="J6" s="36">
        <v>35.7</v>
      </c>
    </row>
    <row r="7" spans="7:10" ht="11.25">
      <c r="G7" s="2">
        <v>30</v>
      </c>
      <c r="H7" s="36">
        <v>28.2</v>
      </c>
      <c r="I7" s="36">
        <v>30.9</v>
      </c>
      <c r="J7" s="36">
        <v>40.9</v>
      </c>
    </row>
    <row r="8" spans="7:10" ht="11.25">
      <c r="G8" s="2">
        <v>35</v>
      </c>
      <c r="H8" s="36">
        <v>20.2</v>
      </c>
      <c r="I8" s="36">
        <v>37.5</v>
      </c>
      <c r="J8" s="36">
        <v>42.4</v>
      </c>
    </row>
    <row r="9" spans="7:10" ht="11.25">
      <c r="G9" s="2">
        <v>40</v>
      </c>
      <c r="H9" s="36">
        <v>14.5</v>
      </c>
      <c r="I9" s="36">
        <v>39.4</v>
      </c>
      <c r="J9" s="36">
        <v>46.1</v>
      </c>
    </row>
    <row r="10" spans="7:10" ht="11.25">
      <c r="G10" s="2">
        <v>45</v>
      </c>
      <c r="H10" s="36">
        <v>10.8</v>
      </c>
      <c r="I10" s="36">
        <v>40.2</v>
      </c>
      <c r="J10" s="36">
        <v>48.9</v>
      </c>
    </row>
    <row r="11" spans="7:10" ht="11.25">
      <c r="G11" s="2">
        <v>50</v>
      </c>
      <c r="H11" s="36">
        <v>6.9</v>
      </c>
      <c r="I11" s="36">
        <v>38.2</v>
      </c>
      <c r="J11" s="36">
        <v>54.6</v>
      </c>
    </row>
    <row r="12" spans="7:10" ht="11.25">
      <c r="G12" s="2">
        <v>55</v>
      </c>
      <c r="H12" s="36">
        <v>5.3</v>
      </c>
      <c r="I12" s="36">
        <v>36.3</v>
      </c>
      <c r="J12" s="36">
        <v>58.2</v>
      </c>
    </row>
    <row r="13" spans="7:10" ht="11.25">
      <c r="G13" s="2">
        <v>60</v>
      </c>
      <c r="H13" s="36">
        <v>4.4</v>
      </c>
      <c r="I13" s="36">
        <v>35</v>
      </c>
      <c r="J13" s="36">
        <v>59.9</v>
      </c>
    </row>
    <row r="14" spans="7:10" ht="11.25">
      <c r="G14" s="2" t="s">
        <v>13</v>
      </c>
      <c r="H14" s="36">
        <v>3.3</v>
      </c>
      <c r="I14" s="36">
        <v>34.5</v>
      </c>
      <c r="J14" s="36">
        <v>61.1</v>
      </c>
    </row>
    <row r="15" spans="7:10" ht="11.25">
      <c r="G15" s="2">
        <v>7</v>
      </c>
      <c r="H15" s="36">
        <v>3</v>
      </c>
      <c r="I15" s="36">
        <v>33.4</v>
      </c>
      <c r="J15" s="36">
        <v>62.7</v>
      </c>
    </row>
    <row r="16" spans="7:10" ht="11.25">
      <c r="G16" s="2">
        <v>12</v>
      </c>
      <c r="H16" s="36">
        <v>2.5</v>
      </c>
      <c r="I16" s="36">
        <v>30.4</v>
      </c>
      <c r="J16" s="36">
        <v>65.3</v>
      </c>
    </row>
    <row r="17" ht="11.25"/>
    <row r="18" ht="11.25"/>
    <row r="19" ht="11.25"/>
    <row r="20" spans="7:10" ht="11.25">
      <c r="G20" s="2"/>
      <c r="H20" s="2"/>
      <c r="I20" s="2"/>
      <c r="J20" s="2"/>
    </row>
    <row r="21" spans="8:10" ht="11.25">
      <c r="H21" s="33"/>
      <c r="I21" s="33"/>
      <c r="J21" s="33"/>
    </row>
    <row r="22" spans="7:10" ht="11.25">
      <c r="G22" s="2"/>
      <c r="H22" s="34"/>
      <c r="I22" s="35"/>
      <c r="J22" s="35"/>
    </row>
    <row r="23" spans="7:10" ht="11.25">
      <c r="G23" s="2"/>
      <c r="H23" s="35"/>
      <c r="I23" s="35"/>
      <c r="J23" s="35"/>
    </row>
    <row r="24" spans="7:10" ht="11.25">
      <c r="G24" s="2"/>
      <c r="H24" s="35"/>
      <c r="I24" s="35"/>
      <c r="J24" s="35"/>
    </row>
    <row r="25" spans="7:10" ht="11.25">
      <c r="G25" s="2"/>
      <c r="H25" s="35"/>
      <c r="I25" s="35"/>
      <c r="J25" s="35"/>
    </row>
    <row r="26" spans="7:10" ht="11.25">
      <c r="G26" s="2"/>
      <c r="H26" s="34"/>
      <c r="I26" s="35"/>
      <c r="J26" s="35"/>
    </row>
    <row r="27" spans="7:10" ht="11.25">
      <c r="G27" s="2"/>
      <c r="H27" s="34"/>
      <c r="I27" s="35"/>
      <c r="J27" s="35"/>
    </row>
    <row r="28" spans="8:10" ht="11.25">
      <c r="H28" s="3"/>
      <c r="I28" s="4"/>
      <c r="J28" s="4"/>
    </row>
    <row r="29" spans="8:10" ht="11.25">
      <c r="H29" s="3"/>
      <c r="I29" s="4"/>
      <c r="J29" s="4"/>
    </row>
    <row r="30" spans="9:10" ht="11.25">
      <c r="I30" s="4"/>
      <c r="J30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2:K33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12.875" style="1" customWidth="1"/>
    <col min="9" max="9" width="13.125" style="1" customWidth="1"/>
    <col min="10" max="10" width="12.00390625" style="1" customWidth="1"/>
    <col min="11" max="16384" width="8.875" style="1" customWidth="1"/>
  </cols>
  <sheetData>
    <row r="1" ht="11.25"/>
    <row r="2" ht="11.25">
      <c r="F2" s="17"/>
    </row>
    <row r="3" spans="7:11" ht="11.25">
      <c r="G3" s="30"/>
      <c r="H3" s="30"/>
      <c r="I3" s="30"/>
      <c r="J3" s="30"/>
      <c r="K3" s="30"/>
    </row>
    <row r="4" spans="7:11" ht="11.25">
      <c r="G4" s="30"/>
      <c r="H4" s="30"/>
      <c r="I4" s="30"/>
      <c r="J4" s="48" t="s">
        <v>121</v>
      </c>
      <c r="K4" s="30"/>
    </row>
    <row r="5" spans="7:11" ht="11.25">
      <c r="G5" s="30"/>
      <c r="H5" s="30" t="s">
        <v>122</v>
      </c>
      <c r="I5" s="30" t="s">
        <v>123</v>
      </c>
      <c r="J5" s="30" t="s">
        <v>124</v>
      </c>
      <c r="K5" s="30"/>
    </row>
    <row r="6" spans="7:11" ht="11.25">
      <c r="G6" s="30"/>
      <c r="H6" s="30" t="s">
        <v>126</v>
      </c>
      <c r="I6" s="30" t="s">
        <v>127</v>
      </c>
      <c r="J6" s="30"/>
      <c r="K6" s="30"/>
    </row>
    <row r="7" spans="7:11" ht="11.25">
      <c r="G7" s="49" t="s">
        <v>128</v>
      </c>
      <c r="H7" s="50">
        <v>99</v>
      </c>
      <c r="I7" s="51">
        <v>102.3</v>
      </c>
      <c r="J7" s="51">
        <v>105.6</v>
      </c>
      <c r="K7" s="30"/>
    </row>
    <row r="8" spans="7:11" ht="11.25">
      <c r="G8" s="52">
        <v>7</v>
      </c>
      <c r="H8" s="51">
        <v>100.4</v>
      </c>
      <c r="I8" s="51">
        <v>103.1</v>
      </c>
      <c r="J8" s="51">
        <v>104.5</v>
      </c>
      <c r="K8" s="30"/>
    </row>
    <row r="9" spans="7:11" ht="11.25">
      <c r="G9" s="52">
        <v>8</v>
      </c>
      <c r="H9" s="51">
        <v>102.5</v>
      </c>
      <c r="I9" s="51">
        <v>105.4</v>
      </c>
      <c r="J9" s="50">
        <v>104</v>
      </c>
      <c r="K9" s="30"/>
    </row>
    <row r="10" spans="7:11" ht="11.25">
      <c r="G10" s="52">
        <v>9</v>
      </c>
      <c r="H10" s="51">
        <v>104.7</v>
      </c>
      <c r="I10" s="51">
        <v>104.2</v>
      </c>
      <c r="J10" s="51">
        <v>103.1</v>
      </c>
      <c r="K10" s="30"/>
    </row>
    <row r="11" spans="7:11" ht="11.25">
      <c r="G11" s="52">
        <v>10</v>
      </c>
      <c r="H11" s="51">
        <v>102.1</v>
      </c>
      <c r="I11" s="51">
        <v>101.5</v>
      </c>
      <c r="J11" s="51">
        <v>101.8</v>
      </c>
      <c r="K11" s="30"/>
    </row>
    <row r="12" spans="7:11" ht="11.25">
      <c r="G12" s="30">
        <v>11</v>
      </c>
      <c r="H12" s="53">
        <v>99.9</v>
      </c>
      <c r="I12" s="53">
        <v>98.8</v>
      </c>
      <c r="J12" s="54">
        <v>97</v>
      </c>
      <c r="K12" s="30"/>
    </row>
    <row r="13" spans="7:11" ht="11.25">
      <c r="G13" s="30">
        <v>12</v>
      </c>
      <c r="H13" s="50">
        <v>100</v>
      </c>
      <c r="I13" s="50">
        <v>100</v>
      </c>
      <c r="J13" s="50">
        <v>100</v>
      </c>
      <c r="K13" s="30"/>
    </row>
    <row r="14" spans="7:11" ht="11.25">
      <c r="G14" s="48">
        <v>13</v>
      </c>
      <c r="H14" s="51">
        <v>100.8</v>
      </c>
      <c r="I14" s="51">
        <v>99.2</v>
      </c>
      <c r="J14" s="51">
        <v>99.2</v>
      </c>
      <c r="K14" s="30"/>
    </row>
    <row r="15" spans="7:11" ht="11.25">
      <c r="G15" s="48">
        <v>14</v>
      </c>
      <c r="H15" s="30">
        <v>95.7</v>
      </c>
      <c r="I15" s="30">
        <v>95.9</v>
      </c>
      <c r="J15" s="30">
        <v>98.7</v>
      </c>
      <c r="K15" s="30"/>
    </row>
    <row r="16" spans="7:11" ht="11.25">
      <c r="G16" s="48">
        <v>15</v>
      </c>
      <c r="H16" s="30">
        <v>96.6</v>
      </c>
      <c r="I16" s="30">
        <v>96.5</v>
      </c>
      <c r="J16" s="30">
        <v>97.1</v>
      </c>
      <c r="K16" s="30"/>
    </row>
    <row r="17" spans="7:11" ht="11.25">
      <c r="G17" s="48">
        <v>16</v>
      </c>
      <c r="H17" s="30">
        <v>94.3</v>
      </c>
      <c r="I17" s="30">
        <v>96.6</v>
      </c>
      <c r="J17" s="30">
        <v>98.4</v>
      </c>
      <c r="K17" s="30"/>
    </row>
    <row r="18" spans="7:11" ht="11.25">
      <c r="G18" s="30"/>
      <c r="H18" s="30"/>
      <c r="I18" s="30"/>
      <c r="J18" s="30"/>
      <c r="K18" s="30"/>
    </row>
    <row r="19" ht="11.25"/>
    <row r="20" spans="8:9" ht="11.25">
      <c r="H20" s="2"/>
      <c r="I20" s="2"/>
    </row>
    <row r="21" spans="8:10" ht="11.25">
      <c r="H21" s="33"/>
      <c r="I21" s="9"/>
      <c r="J21" s="2"/>
    </row>
    <row r="22" spans="7:10" ht="11.25">
      <c r="G22" s="2"/>
      <c r="J22" s="41"/>
    </row>
    <row r="23" ht="11.25">
      <c r="J23" s="43"/>
    </row>
    <row r="24" spans="7:10" ht="11.25">
      <c r="G24" s="9"/>
      <c r="H24" s="55"/>
      <c r="I24" s="56"/>
      <c r="J24" s="4"/>
    </row>
    <row r="25" spans="7:10" ht="11.25">
      <c r="G25" s="2"/>
      <c r="H25" s="57"/>
      <c r="I25" s="56"/>
      <c r="J25" s="4"/>
    </row>
    <row r="26" spans="7:10" ht="11.25">
      <c r="G26" s="2"/>
      <c r="H26" s="58"/>
      <c r="I26" s="6"/>
      <c r="J26" s="4"/>
    </row>
    <row r="27" spans="7:10" ht="11.25">
      <c r="G27" s="2"/>
      <c r="H27" s="58"/>
      <c r="I27" s="59"/>
      <c r="J27" s="4"/>
    </row>
    <row r="28" spans="7:10" ht="11.25">
      <c r="G28" s="2"/>
      <c r="H28" s="58"/>
      <c r="I28" s="6"/>
      <c r="J28" s="4"/>
    </row>
    <row r="29" spans="7:10" ht="11.25">
      <c r="G29" s="2"/>
      <c r="H29" s="58"/>
      <c r="I29" s="6"/>
      <c r="J29" s="4"/>
    </row>
    <row r="30" spans="7:10" ht="11.25">
      <c r="G30" s="2"/>
      <c r="H30" s="22"/>
      <c r="J30" s="4"/>
    </row>
    <row r="31" spans="8:10" ht="11.25">
      <c r="H31" s="4"/>
      <c r="I31" s="3"/>
      <c r="J31" s="27"/>
    </row>
    <row r="32" spans="7:8" ht="11.25">
      <c r="G32" s="2"/>
      <c r="H32" s="4"/>
    </row>
    <row r="33" ht="11.25">
      <c r="H33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G1:J15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8" width="8.875" style="1" customWidth="1"/>
    <col min="9" max="9" width="9.00390625" style="1" bestFit="1" customWidth="1"/>
    <col min="10" max="16384" width="8.875" style="1" customWidth="1"/>
  </cols>
  <sheetData>
    <row r="1" ht="11.25">
      <c r="G1" s="17"/>
    </row>
    <row r="2" ht="11.25"/>
    <row r="3" ht="11.25"/>
    <row r="4" spans="7:10" ht="11.25">
      <c r="G4" s="2" t="s">
        <v>0</v>
      </c>
      <c r="H4" s="2" t="s">
        <v>56</v>
      </c>
      <c r="I4" s="2" t="s">
        <v>56</v>
      </c>
      <c r="J4" s="2" t="s">
        <v>113</v>
      </c>
    </row>
    <row r="5" spans="8:10" ht="22.5">
      <c r="H5" s="33" t="s">
        <v>117</v>
      </c>
      <c r="I5" s="33" t="s">
        <v>118</v>
      </c>
      <c r="J5" s="33" t="s">
        <v>119</v>
      </c>
    </row>
    <row r="6" spans="7:10" ht="11.25">
      <c r="G6" s="2" t="s">
        <v>120</v>
      </c>
      <c r="H6" s="34">
        <v>8.535</v>
      </c>
      <c r="I6" s="35">
        <v>5.3236</v>
      </c>
      <c r="J6" s="35">
        <v>0.62</v>
      </c>
    </row>
    <row r="7" spans="7:10" ht="11.25">
      <c r="G7" s="2">
        <v>9</v>
      </c>
      <c r="H7" s="35">
        <v>9.4197</v>
      </c>
      <c r="I7" s="35">
        <v>5.0678</v>
      </c>
      <c r="J7" s="35">
        <v>0.54</v>
      </c>
    </row>
    <row r="8" spans="7:10" ht="11.25">
      <c r="G8" s="2">
        <v>10</v>
      </c>
      <c r="H8" s="35">
        <v>11.1331</v>
      </c>
      <c r="I8" s="35">
        <v>4.1152</v>
      </c>
      <c r="J8" s="35">
        <v>0.37</v>
      </c>
    </row>
    <row r="9" spans="7:10" ht="11.25">
      <c r="G9" s="2">
        <v>11</v>
      </c>
      <c r="H9" s="35">
        <v>11.6703</v>
      </c>
      <c r="I9" s="35">
        <v>4.2665</v>
      </c>
      <c r="J9" s="35">
        <v>0.37</v>
      </c>
    </row>
    <row r="10" spans="7:10" ht="11.25">
      <c r="G10" s="2">
        <v>12</v>
      </c>
      <c r="H10" s="34">
        <v>11.647</v>
      </c>
      <c r="I10" s="35">
        <v>5.3095</v>
      </c>
      <c r="J10" s="35">
        <v>0.46</v>
      </c>
    </row>
    <row r="11" spans="7:10" ht="11.25">
      <c r="G11" s="2">
        <v>13</v>
      </c>
      <c r="H11" s="34">
        <v>12.364</v>
      </c>
      <c r="I11" s="35">
        <v>5.3544</v>
      </c>
      <c r="J11" s="35">
        <v>0.43</v>
      </c>
    </row>
    <row r="12" spans="7:10" ht="11.25">
      <c r="G12" s="2">
        <v>14</v>
      </c>
      <c r="H12" s="34">
        <v>12.667</v>
      </c>
      <c r="I12" s="34">
        <v>5.523</v>
      </c>
      <c r="J12" s="35">
        <v>0.44</v>
      </c>
    </row>
    <row r="13" spans="7:10" ht="11.25">
      <c r="G13" s="1">
        <v>15</v>
      </c>
      <c r="H13" s="34">
        <v>11.5821</v>
      </c>
      <c r="I13" s="34">
        <v>6.3947</v>
      </c>
      <c r="J13" s="35">
        <v>0.55</v>
      </c>
    </row>
    <row r="14" spans="7:10" ht="11.25">
      <c r="G14" s="2">
        <v>16</v>
      </c>
      <c r="H14" s="34">
        <v>10.2505</v>
      </c>
      <c r="I14" s="34">
        <v>7.525</v>
      </c>
      <c r="J14" s="35">
        <v>0.73</v>
      </c>
    </row>
    <row r="15" spans="9:10" ht="11.25">
      <c r="I15" s="4"/>
      <c r="J15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F1:J22"/>
  <sheetViews>
    <sheetView zoomScaleSheetLayoutView="100" workbookViewId="0" topLeftCell="A1">
      <selection activeCell="N21" sqref="N21"/>
    </sheetView>
  </sheetViews>
  <sheetFormatPr defaultColWidth="9.00390625" defaultRowHeight="12.75"/>
  <cols>
    <col min="1" max="6" width="8.875" style="1" customWidth="1"/>
    <col min="7" max="7" width="5.75390625" style="1" customWidth="1"/>
    <col min="8" max="8" width="9.75390625" style="1" customWidth="1"/>
    <col min="9" max="10" width="10.25390625" style="1" customWidth="1"/>
    <col min="11" max="16384" width="8.875" style="1" customWidth="1"/>
  </cols>
  <sheetData>
    <row r="1" spans="6:7" ht="11.25">
      <c r="F1" s="17"/>
      <c r="G1" s="2"/>
    </row>
    <row r="2" ht="11.25"/>
    <row r="3" ht="11.25"/>
    <row r="4" spans="7:9" ht="11.25">
      <c r="G4" s="1" t="s">
        <v>0</v>
      </c>
      <c r="H4" s="2" t="s">
        <v>129</v>
      </c>
      <c r="I4" s="2" t="s">
        <v>130</v>
      </c>
    </row>
    <row r="5" spans="8:10" ht="22.5">
      <c r="H5" s="33" t="s">
        <v>131</v>
      </c>
      <c r="I5" s="9" t="s">
        <v>132</v>
      </c>
      <c r="J5" s="2"/>
    </row>
    <row r="6" spans="7:10" ht="11.25">
      <c r="G6" s="2" t="s">
        <v>128</v>
      </c>
      <c r="H6" s="1">
        <v>40.369</v>
      </c>
      <c r="I6" s="1">
        <v>713.72716</v>
      </c>
      <c r="J6" s="41"/>
    </row>
    <row r="7" spans="7:10" ht="11.25">
      <c r="G7" s="1">
        <v>7</v>
      </c>
      <c r="H7" s="1">
        <v>49.087</v>
      </c>
      <c r="I7" s="1">
        <v>870.80689</v>
      </c>
      <c r="J7" s="43"/>
    </row>
    <row r="8" spans="7:10" ht="11.25">
      <c r="G8" s="9">
        <v>8</v>
      </c>
      <c r="H8" s="55">
        <v>39.702</v>
      </c>
      <c r="I8" s="56">
        <v>727.91055</v>
      </c>
      <c r="J8" s="4"/>
    </row>
    <row r="9" spans="7:10" ht="11.25">
      <c r="G9" s="2">
        <v>9</v>
      </c>
      <c r="H9" s="60">
        <v>42.981</v>
      </c>
      <c r="I9" s="56">
        <v>800.88478</v>
      </c>
      <c r="J9" s="4"/>
    </row>
    <row r="10" spans="7:10" ht="11.25">
      <c r="G10" s="2">
        <v>10</v>
      </c>
      <c r="H10" s="58">
        <v>50.471</v>
      </c>
      <c r="I10" s="6">
        <v>960.49882</v>
      </c>
      <c r="J10" s="4"/>
    </row>
    <row r="11" spans="7:10" ht="11.25">
      <c r="G11" s="2">
        <v>11</v>
      </c>
      <c r="H11" s="58">
        <v>51.614</v>
      </c>
      <c r="I11" s="59">
        <v>1004.0066</v>
      </c>
      <c r="J11" s="4"/>
    </row>
    <row r="12" spans="7:10" ht="11.25">
      <c r="G12" s="2">
        <v>12</v>
      </c>
      <c r="H12" s="58">
        <v>50.944</v>
      </c>
      <c r="I12" s="6">
        <v>980.86196</v>
      </c>
      <c r="J12" s="4"/>
    </row>
    <row r="13" spans="7:10" ht="11.25">
      <c r="G13" s="2">
        <v>13</v>
      </c>
      <c r="H13" s="58">
        <v>52.254</v>
      </c>
      <c r="I13" s="6">
        <v>997.06572</v>
      </c>
      <c r="J13" s="4"/>
    </row>
    <row r="14" spans="7:10" ht="11.25">
      <c r="G14" s="2">
        <v>14</v>
      </c>
      <c r="H14" s="61">
        <v>49.325</v>
      </c>
      <c r="I14" s="6">
        <v>938.43734</v>
      </c>
      <c r="J14" s="4"/>
    </row>
    <row r="15" spans="7:10" ht="11.25">
      <c r="G15" s="2">
        <v>15</v>
      </c>
      <c r="H15" s="61">
        <v>40.201</v>
      </c>
      <c r="I15" s="6">
        <v>719.59399</v>
      </c>
      <c r="J15" s="4"/>
    </row>
    <row r="16" spans="7:10" ht="11.25">
      <c r="G16" s="2">
        <v>16</v>
      </c>
      <c r="H16" s="62">
        <v>32.443</v>
      </c>
      <c r="I16" s="6">
        <v>511.1885</v>
      </c>
      <c r="J16" s="27"/>
    </row>
    <row r="17" spans="7:8" ht="11.25">
      <c r="G17" s="2"/>
      <c r="H17" s="4"/>
    </row>
    <row r="18" ht="11.25">
      <c r="H18" s="4"/>
    </row>
    <row r="19" spans="7:8" ht="11.25">
      <c r="G19" s="2"/>
      <c r="H19" s="4"/>
    </row>
    <row r="20" ht="11.25">
      <c r="H20" s="4"/>
    </row>
    <row r="21" spans="7:8" ht="11.25">
      <c r="G21" s="2"/>
      <c r="H21" s="4"/>
    </row>
    <row r="22" ht="11.25">
      <c r="H22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Ｐゴシック,太字"&amp;14労働・賃金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:N67"/>
  <sheetViews>
    <sheetView zoomScaleSheetLayoutView="100" workbookViewId="0" topLeftCell="A1">
      <selection activeCell="L23" sqref="L23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8.25390625" style="1" customWidth="1"/>
    <col min="11" max="11" width="7.875" style="1" bestFit="1" customWidth="1"/>
    <col min="12" max="12" width="8.875" style="1" customWidth="1"/>
    <col min="13" max="13" width="6.75390625" style="1" customWidth="1"/>
    <col min="14" max="14" width="7.75390625" style="1" customWidth="1"/>
    <col min="15" max="15" width="7.875" style="1" bestFit="1" customWidth="1"/>
    <col min="16" max="16384" width="8.875" style="1" customWidth="1"/>
  </cols>
  <sheetData>
    <row r="1" ht="11.25"/>
    <row r="2" ht="11.25"/>
    <row r="3" ht="11.25">
      <c r="N3" s="2"/>
    </row>
    <row r="4" spans="7:14" ht="11.25">
      <c r="G4" s="1" t="s">
        <v>21</v>
      </c>
      <c r="H4" s="2" t="s">
        <v>46</v>
      </c>
      <c r="I4" s="2" t="s">
        <v>46</v>
      </c>
      <c r="J4" s="2" t="s">
        <v>46</v>
      </c>
      <c r="K4" s="2" t="s">
        <v>47</v>
      </c>
      <c r="N4" s="3"/>
    </row>
    <row r="5" spans="8:14" ht="11.25">
      <c r="H5" s="1" t="s">
        <v>14</v>
      </c>
      <c r="I5" s="1" t="s">
        <v>15</v>
      </c>
      <c r="J5" s="1" t="s">
        <v>16</v>
      </c>
      <c r="K5" s="1" t="s">
        <v>17</v>
      </c>
      <c r="N5" s="3"/>
    </row>
    <row r="6" spans="7:14" ht="11.25">
      <c r="G6" s="2" t="s">
        <v>12</v>
      </c>
      <c r="H6" s="1">
        <v>777.4124</v>
      </c>
      <c r="I6" s="1">
        <v>65.7021</v>
      </c>
      <c r="J6" s="1">
        <v>34.6952</v>
      </c>
      <c r="K6" s="1">
        <v>167.892</v>
      </c>
      <c r="N6" s="3"/>
    </row>
    <row r="7" spans="7:14" ht="11.25">
      <c r="G7" s="1">
        <v>55</v>
      </c>
      <c r="H7" s="1">
        <v>758.5516</v>
      </c>
      <c r="I7" s="1">
        <v>55.6291</v>
      </c>
      <c r="J7" s="1">
        <v>28.6923</v>
      </c>
      <c r="K7" s="1">
        <v>161.773</v>
      </c>
      <c r="N7" s="3"/>
    </row>
    <row r="8" spans="7:14" ht="11.25">
      <c r="G8" s="1">
        <v>60</v>
      </c>
      <c r="H8" s="1">
        <v>723.5577</v>
      </c>
      <c r="I8" s="1">
        <v>51.4766</v>
      </c>
      <c r="J8" s="1">
        <v>24.0844</v>
      </c>
      <c r="K8" s="7">
        <v>155.77</v>
      </c>
      <c r="L8" s="1">
        <v>147.883</v>
      </c>
      <c r="N8" s="3"/>
    </row>
    <row r="9" spans="7:14" ht="11.25">
      <c r="G9" s="2" t="s">
        <v>13</v>
      </c>
      <c r="H9" s="1">
        <v>692.5302</v>
      </c>
      <c r="I9" s="1">
        <v>43.6903</v>
      </c>
      <c r="J9" s="1">
        <v>16.9311</v>
      </c>
      <c r="L9" s="1">
        <v>137.065</v>
      </c>
      <c r="N9" s="3"/>
    </row>
    <row r="10" spans="7:14" ht="11.25">
      <c r="G10" s="1">
        <v>7</v>
      </c>
      <c r="H10" s="12">
        <v>644.65</v>
      </c>
      <c r="I10" s="1">
        <v>44.4335</v>
      </c>
      <c r="J10" s="1">
        <v>16.8779</v>
      </c>
      <c r="L10" s="1">
        <v>124.823</v>
      </c>
      <c r="N10" s="3"/>
    </row>
    <row r="11" spans="7:12" ht="11.25">
      <c r="G11" s="1">
        <v>12</v>
      </c>
      <c r="H11" s="1">
        <v>609.1077</v>
      </c>
      <c r="I11" s="1">
        <v>39.1396</v>
      </c>
      <c r="J11" s="1">
        <v>14.3015</v>
      </c>
      <c r="L11" s="1">
        <v>114.523</v>
      </c>
    </row>
    <row r="12" spans="7:8" ht="11.25">
      <c r="G12" s="2"/>
      <c r="H12" s="7"/>
    </row>
    <row r="13" spans="7:10" ht="11.25">
      <c r="G13" s="2"/>
      <c r="J13" s="11" t="s">
        <v>48</v>
      </c>
    </row>
    <row r="14" spans="7:10" ht="11.25">
      <c r="G14" s="2"/>
      <c r="J14" s="11" t="s">
        <v>49</v>
      </c>
    </row>
    <row r="15" ht="11.25">
      <c r="G15" s="2"/>
    </row>
    <row r="16" ht="11.25">
      <c r="G16" s="2"/>
    </row>
    <row r="17" ht="11.25">
      <c r="G17" s="2"/>
    </row>
    <row r="18" ht="11.25">
      <c r="G18" s="2"/>
    </row>
    <row r="19" ht="11.25"/>
    <row r="20" ht="11.25"/>
    <row r="21" ht="11.25"/>
    <row r="22" ht="11.25"/>
    <row r="23" spans="8:12" ht="11.25">
      <c r="H23" s="2"/>
      <c r="I23" s="2"/>
      <c r="J23" s="2"/>
      <c r="K23" s="2"/>
      <c r="L23" s="2"/>
    </row>
    <row r="24" ht="11.25"/>
    <row r="25" ht="11.25">
      <c r="G25" s="2"/>
    </row>
    <row r="26" ht="11.25"/>
    <row r="27" ht="11.25"/>
    <row r="28" ht="11.25"/>
    <row r="29" ht="11.25"/>
    <row r="30" ht="11.25"/>
    <row r="31" ht="11.25"/>
    <row r="32" ht="11.25"/>
    <row r="33" ht="11.25"/>
    <row r="34" ht="11.25"/>
    <row r="42" ht="11.25">
      <c r="H42" s="9"/>
    </row>
    <row r="43" spans="7:9" ht="11.25">
      <c r="G43" s="2"/>
      <c r="H43" s="6"/>
      <c r="I43" s="6"/>
    </row>
    <row r="44" spans="7:10" ht="11.25">
      <c r="G44" s="2"/>
      <c r="H44" s="7"/>
      <c r="I44" s="7"/>
      <c r="J44" s="7"/>
    </row>
    <row r="45" spans="8:10" ht="11.25">
      <c r="H45" s="7"/>
      <c r="I45" s="7"/>
      <c r="J45" s="7"/>
    </row>
    <row r="46" spans="8:9" ht="11.25">
      <c r="H46" s="10"/>
      <c r="I46" s="6"/>
    </row>
    <row r="47" spans="7:10" ht="11.25">
      <c r="G47" s="2"/>
      <c r="H47" s="6"/>
      <c r="I47" s="6"/>
      <c r="J47" s="7"/>
    </row>
    <row r="48" spans="8:10" ht="11.25">
      <c r="H48" s="7"/>
      <c r="I48" s="7"/>
      <c r="J48" s="7"/>
    </row>
    <row r="49" spans="8:9" ht="11.25">
      <c r="H49" s="6"/>
      <c r="I49" s="6"/>
    </row>
    <row r="50" spans="8:10" ht="11.25">
      <c r="H50" s="6"/>
      <c r="I50" s="6"/>
      <c r="J50" s="7"/>
    </row>
    <row r="51" spans="7:10" ht="11.25">
      <c r="G51" s="2"/>
      <c r="H51" s="7"/>
      <c r="I51" s="7"/>
      <c r="J51" s="7"/>
    </row>
    <row r="52" spans="7:9" ht="11.25">
      <c r="G52" s="2"/>
      <c r="H52" s="6"/>
      <c r="I52" s="6"/>
    </row>
    <row r="53" spans="8:9" ht="11.25">
      <c r="H53" s="6"/>
      <c r="I53" s="8"/>
    </row>
    <row r="54" spans="8:9" ht="11.25">
      <c r="H54" s="6"/>
      <c r="I54" s="8"/>
    </row>
    <row r="55" spans="8:9" ht="11.25">
      <c r="H55" s="6"/>
      <c r="I55" s="8"/>
    </row>
    <row r="56" spans="7:10" ht="11.25">
      <c r="G56" s="2"/>
      <c r="H56" s="6"/>
      <c r="I56" s="6"/>
      <c r="J56" s="7"/>
    </row>
    <row r="57" spans="8:10" ht="11.25">
      <c r="H57" s="7"/>
      <c r="I57" s="7"/>
      <c r="J57" s="7"/>
    </row>
    <row r="58" spans="8:9" ht="11.25">
      <c r="H58" s="6"/>
      <c r="I58" s="6"/>
    </row>
    <row r="59" spans="8:10" ht="11.25">
      <c r="H59" s="7"/>
      <c r="I59" s="7"/>
      <c r="J59" s="7"/>
    </row>
    <row r="60" spans="8:10" ht="11.25">
      <c r="H60" s="7"/>
      <c r="I60" s="7"/>
      <c r="J60" s="7"/>
    </row>
    <row r="61" spans="8:9" ht="11.25">
      <c r="H61" s="6"/>
      <c r="I61" s="6"/>
    </row>
    <row r="62" spans="8:10" ht="11.25">
      <c r="H62" s="7"/>
      <c r="I62" s="7"/>
      <c r="J62" s="7"/>
    </row>
    <row r="63" spans="8:10" ht="11.25">
      <c r="H63" s="7"/>
      <c r="I63" s="7"/>
      <c r="J63" s="7"/>
    </row>
    <row r="64" spans="8:9" ht="11.25">
      <c r="H64" s="6"/>
      <c r="I64" s="6"/>
    </row>
    <row r="65" spans="8:9" ht="11.25">
      <c r="H65" s="6"/>
      <c r="I65" s="6"/>
    </row>
    <row r="66" spans="8:9" ht="11.25">
      <c r="H66" s="6"/>
      <c r="I66" s="6"/>
    </row>
    <row r="67" spans="7:9" ht="11.25">
      <c r="G67" s="2"/>
      <c r="H67" s="6"/>
      <c r="I67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K34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6" width="8.875" style="1" customWidth="1"/>
    <col min="7" max="7" width="8.25390625" style="1" customWidth="1"/>
    <col min="8" max="8" width="7.875" style="1" customWidth="1"/>
    <col min="9" max="10" width="8.875" style="1" customWidth="1"/>
    <col min="11" max="11" width="7.75390625" style="1" customWidth="1"/>
    <col min="12" max="12" width="7.875" style="1" bestFit="1" customWidth="1"/>
    <col min="13" max="16384" width="8.875" style="1" customWidth="1"/>
  </cols>
  <sheetData>
    <row r="1" ht="11.25">
      <c r="F1" s="17"/>
    </row>
    <row r="2" ht="11.25"/>
    <row r="3" ht="11.25">
      <c r="K3" s="2"/>
    </row>
    <row r="4" spans="7:11" ht="11.25">
      <c r="G4" s="1" t="s">
        <v>0</v>
      </c>
      <c r="H4" s="2" t="s">
        <v>1</v>
      </c>
      <c r="I4" s="2" t="s">
        <v>2</v>
      </c>
      <c r="K4" s="3"/>
    </row>
    <row r="5" spans="7:11" ht="11.25">
      <c r="G5" s="2" t="s">
        <v>3</v>
      </c>
      <c r="K5" s="3"/>
    </row>
    <row r="6" spans="7:11" ht="11.25">
      <c r="G6" s="2" t="s">
        <v>5</v>
      </c>
      <c r="H6" s="3">
        <f aca="true" t="shared" si="0" ref="H6:H11">I6/$I$13*100</f>
        <v>9.593519044911881</v>
      </c>
      <c r="I6" s="4">
        <v>4050</v>
      </c>
      <c r="K6" s="3"/>
    </row>
    <row r="7" spans="7:11" ht="11.25">
      <c r="G7" s="2" t="s">
        <v>6</v>
      </c>
      <c r="H7" s="3">
        <f t="shared" si="0"/>
        <v>1.6131324616259237</v>
      </c>
      <c r="I7" s="4">
        <v>681</v>
      </c>
      <c r="K7" s="3"/>
    </row>
    <row r="8" spans="7:11" ht="11.25">
      <c r="G8" s="2" t="s">
        <v>7</v>
      </c>
      <c r="H8" s="3">
        <f t="shared" si="0"/>
        <v>2.6932916429789655</v>
      </c>
      <c r="I8" s="4">
        <v>1137</v>
      </c>
      <c r="K8" s="3"/>
    </row>
    <row r="9" spans="7:11" ht="11.25">
      <c r="G9" s="2" t="s">
        <v>8</v>
      </c>
      <c r="H9" s="3">
        <f t="shared" si="0"/>
        <v>7.222380140231192</v>
      </c>
      <c r="I9" s="4">
        <v>3049</v>
      </c>
      <c r="K9" s="3"/>
    </row>
    <row r="10" spans="7:11" ht="11.25">
      <c r="G10" s="2" t="s">
        <v>9</v>
      </c>
      <c r="H10" s="3">
        <f t="shared" si="0"/>
        <v>9.437180216031836</v>
      </c>
      <c r="I10" s="4">
        <v>3984</v>
      </c>
      <c r="K10" s="3"/>
    </row>
    <row r="11" spans="7:9" ht="11.25">
      <c r="G11" s="2" t="s">
        <v>10</v>
      </c>
      <c r="H11" s="3">
        <f t="shared" si="0"/>
        <v>69.4404964942202</v>
      </c>
      <c r="I11" s="4">
        <v>29315</v>
      </c>
    </row>
    <row r="12" spans="7:9" ht="11.25">
      <c r="G12" s="2"/>
      <c r="H12" s="3"/>
      <c r="I12" s="4"/>
    </row>
    <row r="13" spans="7:9" ht="11.25">
      <c r="G13" s="2" t="s">
        <v>11</v>
      </c>
      <c r="H13" s="3">
        <f>SUM(H6:H11)</f>
        <v>100</v>
      </c>
      <c r="I13" s="4">
        <f>SUM(I6:I11)</f>
        <v>42216</v>
      </c>
    </row>
    <row r="14" ht="11.25"/>
    <row r="15" spans="7:9" ht="11.25">
      <c r="G15" s="1" t="s">
        <v>21</v>
      </c>
      <c r="H15" s="2" t="s">
        <v>1</v>
      </c>
      <c r="I15" s="2" t="s">
        <v>2</v>
      </c>
    </row>
    <row r="16" ht="11.25">
      <c r="G16" s="2" t="s">
        <v>4</v>
      </c>
    </row>
    <row r="17" spans="7:9" ht="11.25">
      <c r="G17" s="2" t="s">
        <v>5</v>
      </c>
      <c r="H17" s="3">
        <f aca="true" t="shared" si="1" ref="H17:H22">I17/$I$24*100</f>
        <v>4.219205592137023</v>
      </c>
      <c r="I17" s="4">
        <v>2185</v>
      </c>
    </row>
    <row r="18" spans="7:9" ht="11.25">
      <c r="G18" s="2" t="s">
        <v>6</v>
      </c>
      <c r="H18" s="3">
        <f t="shared" si="1"/>
        <v>4.016452005329523</v>
      </c>
      <c r="I18" s="4">
        <v>2080</v>
      </c>
    </row>
    <row r="19" spans="7:9" ht="11.25">
      <c r="G19" s="2" t="s">
        <v>7</v>
      </c>
      <c r="H19" s="3">
        <f t="shared" si="1"/>
        <v>6.569216212562999</v>
      </c>
      <c r="I19" s="4">
        <v>3402</v>
      </c>
    </row>
    <row r="20" spans="7:9" ht="11.25">
      <c r="G20" s="2" t="s">
        <v>8</v>
      </c>
      <c r="H20" s="3">
        <f t="shared" si="1"/>
        <v>14.28543843049414</v>
      </c>
      <c r="I20" s="4">
        <v>7398</v>
      </c>
    </row>
    <row r="21" spans="7:9" ht="11.25">
      <c r="G21" s="2" t="s">
        <v>9</v>
      </c>
      <c r="H21" s="3">
        <f t="shared" si="1"/>
        <v>12.188387046942282</v>
      </c>
      <c r="I21" s="4">
        <v>6312</v>
      </c>
    </row>
    <row r="22" spans="7:9" ht="11.25">
      <c r="G22" s="2" t="s">
        <v>10</v>
      </c>
      <c r="H22" s="3">
        <f t="shared" si="1"/>
        <v>58.72130071253403</v>
      </c>
      <c r="I22" s="4">
        <v>30410</v>
      </c>
    </row>
    <row r="23" spans="8:9" ht="11.25">
      <c r="H23" s="3"/>
      <c r="I23" s="4"/>
    </row>
    <row r="24" spans="7:9" ht="11.25">
      <c r="G24" s="2" t="s">
        <v>11</v>
      </c>
      <c r="H24" s="3">
        <f>SUM(H17:H22)</f>
        <v>100</v>
      </c>
      <c r="I24" s="4">
        <f>SUM(I17:I22)</f>
        <v>51787</v>
      </c>
    </row>
    <row r="25" spans="7:9" ht="11.25">
      <c r="G25" s="2"/>
      <c r="H25" s="3"/>
      <c r="I25" s="4"/>
    </row>
    <row r="26" spans="7:9" ht="11.25">
      <c r="G26" s="2"/>
      <c r="H26" s="3"/>
      <c r="I26" s="4"/>
    </row>
    <row r="27" spans="7:9" ht="11.25">
      <c r="G27" s="2"/>
      <c r="H27" s="3"/>
      <c r="I27" s="4"/>
    </row>
    <row r="28" spans="7:9" ht="11.25">
      <c r="G28" s="2"/>
      <c r="H28" s="3"/>
      <c r="I28" s="4"/>
    </row>
    <row r="29" spans="7:9" ht="11.25">
      <c r="G29" s="2"/>
      <c r="H29" s="3"/>
      <c r="I29" s="4"/>
    </row>
    <row r="30" spans="7:9" ht="11.25">
      <c r="G30" s="2"/>
      <c r="H30" s="3"/>
      <c r="I30" s="4"/>
    </row>
    <row r="31" spans="7:9" ht="11.25">
      <c r="G31" s="2"/>
      <c r="H31" s="3"/>
      <c r="I31" s="4"/>
    </row>
    <row r="32" spans="7:9" ht="11.25">
      <c r="G32" s="2"/>
      <c r="H32" s="3"/>
      <c r="I32" s="4"/>
    </row>
    <row r="33" spans="7:9" ht="11.25">
      <c r="G33" s="2"/>
      <c r="H33" s="3"/>
      <c r="I33" s="4"/>
    </row>
    <row r="34" spans="7:9" ht="11.25">
      <c r="G34" s="2"/>
      <c r="H34" s="3"/>
      <c r="I34" s="4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K6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8.25390625" style="1" customWidth="1"/>
    <col min="11" max="11" width="7.875" style="1" bestFit="1" customWidth="1"/>
    <col min="12" max="16384" width="8.875" style="1" customWidth="1"/>
  </cols>
  <sheetData>
    <row r="1" ht="11.25">
      <c r="G1" s="17"/>
    </row>
    <row r="2" ht="11.25"/>
    <row r="3" ht="11.25"/>
    <row r="4" spans="7:11" ht="11.25">
      <c r="G4" s="1" t="s">
        <v>21</v>
      </c>
      <c r="H4" s="2" t="s">
        <v>22</v>
      </c>
      <c r="I4" s="2" t="s">
        <v>22</v>
      </c>
      <c r="J4" s="2" t="s">
        <v>22</v>
      </c>
      <c r="K4" s="2" t="s">
        <v>22</v>
      </c>
    </row>
    <row r="5" spans="8:11" ht="11.25">
      <c r="H5" s="1" t="s">
        <v>25</v>
      </c>
      <c r="I5" s="1" t="s">
        <v>26</v>
      </c>
      <c r="J5" s="1" t="s">
        <v>27</v>
      </c>
      <c r="K5" s="1" t="s">
        <v>28</v>
      </c>
    </row>
    <row r="6" spans="7:11" ht="11.25">
      <c r="G6" s="2" t="s">
        <v>30</v>
      </c>
      <c r="H6" s="1">
        <v>421</v>
      </c>
      <c r="I6" s="1">
        <v>1513</v>
      </c>
      <c r="J6" s="1">
        <v>111</v>
      </c>
      <c r="K6" s="1">
        <v>343</v>
      </c>
    </row>
    <row r="7" spans="7:11" ht="11.25">
      <c r="G7" s="1">
        <v>51</v>
      </c>
      <c r="H7" s="1">
        <v>416</v>
      </c>
      <c r="I7" s="1">
        <v>1479</v>
      </c>
      <c r="J7" s="1">
        <v>121</v>
      </c>
      <c r="K7" s="1">
        <v>328</v>
      </c>
    </row>
    <row r="8" spans="7:11" ht="11.25">
      <c r="G8" s="1">
        <v>52</v>
      </c>
      <c r="H8" s="1">
        <v>448</v>
      </c>
      <c r="I8" s="1">
        <v>1615</v>
      </c>
      <c r="J8" s="1">
        <v>129</v>
      </c>
      <c r="K8" s="1">
        <v>346</v>
      </c>
    </row>
    <row r="9" spans="7:11" ht="11.25">
      <c r="G9" s="1">
        <v>53</v>
      </c>
      <c r="H9" s="1">
        <v>450</v>
      </c>
      <c r="I9" s="1">
        <v>1620</v>
      </c>
      <c r="J9" s="1">
        <v>143</v>
      </c>
      <c r="K9" s="1">
        <v>348</v>
      </c>
    </row>
    <row r="10" spans="7:11" ht="11.25">
      <c r="G10" s="1">
        <v>54</v>
      </c>
      <c r="H10" s="1">
        <v>471</v>
      </c>
      <c r="I10" s="1">
        <v>1617</v>
      </c>
      <c r="J10" s="1">
        <v>139</v>
      </c>
      <c r="K10" s="1">
        <v>332</v>
      </c>
    </row>
    <row r="11" spans="7:11" ht="11.25">
      <c r="G11" s="1">
        <v>55</v>
      </c>
      <c r="H11" s="1">
        <v>494</v>
      </c>
      <c r="I11" s="1">
        <v>1589</v>
      </c>
      <c r="J11" s="1">
        <v>156</v>
      </c>
      <c r="K11" s="1">
        <v>331</v>
      </c>
    </row>
    <row r="12" spans="7:11" ht="11.25">
      <c r="G12" s="1">
        <v>56</v>
      </c>
      <c r="H12" s="1">
        <v>570</v>
      </c>
      <c r="I12" s="1">
        <v>1566</v>
      </c>
      <c r="J12" s="1">
        <v>180</v>
      </c>
      <c r="K12" s="1">
        <v>352</v>
      </c>
    </row>
    <row r="13" spans="7:11" ht="11.25">
      <c r="G13" s="1">
        <v>57</v>
      </c>
      <c r="H13" s="1">
        <v>556</v>
      </c>
      <c r="I13" s="1">
        <v>1663</v>
      </c>
      <c r="J13" s="1">
        <v>192</v>
      </c>
      <c r="K13" s="1">
        <v>341</v>
      </c>
    </row>
    <row r="14" spans="7:11" ht="11.25">
      <c r="G14" s="1">
        <v>58</v>
      </c>
      <c r="H14" s="1">
        <v>505</v>
      </c>
      <c r="I14" s="1">
        <v>1573</v>
      </c>
      <c r="J14" s="1">
        <v>173</v>
      </c>
      <c r="K14" s="1">
        <v>338</v>
      </c>
    </row>
    <row r="15" spans="7:11" ht="11.25">
      <c r="G15" s="1">
        <v>59</v>
      </c>
      <c r="H15" s="1">
        <v>523</v>
      </c>
      <c r="I15" s="1">
        <v>1548</v>
      </c>
      <c r="J15" s="1">
        <v>195</v>
      </c>
      <c r="K15" s="1">
        <v>344</v>
      </c>
    </row>
    <row r="16" spans="7:11" ht="11.25">
      <c r="G16" s="1">
        <v>60</v>
      </c>
      <c r="H16" s="1">
        <v>496</v>
      </c>
      <c r="I16" s="1">
        <v>1698</v>
      </c>
      <c r="J16" s="1">
        <v>172</v>
      </c>
      <c r="K16" s="1">
        <v>323</v>
      </c>
    </row>
    <row r="17" spans="7:11" ht="11.25">
      <c r="G17" s="1">
        <v>61</v>
      </c>
      <c r="H17" s="1">
        <v>499</v>
      </c>
      <c r="I17" s="1">
        <v>1573</v>
      </c>
      <c r="J17" s="1">
        <v>212</v>
      </c>
      <c r="K17" s="1">
        <v>334</v>
      </c>
    </row>
    <row r="18" spans="7:11" ht="11.25">
      <c r="G18" s="1">
        <v>62</v>
      </c>
      <c r="H18" s="1">
        <v>522</v>
      </c>
      <c r="I18" s="1">
        <v>1780</v>
      </c>
      <c r="J18" s="1">
        <v>212</v>
      </c>
      <c r="K18" s="1">
        <v>322</v>
      </c>
    </row>
    <row r="19" spans="7:11" ht="11.25">
      <c r="G19" s="1">
        <v>63</v>
      </c>
      <c r="H19" s="1">
        <v>512</v>
      </c>
      <c r="I19" s="1">
        <v>1710</v>
      </c>
      <c r="J19" s="1">
        <v>237</v>
      </c>
      <c r="K19" s="1">
        <v>339</v>
      </c>
    </row>
    <row r="20" spans="7:11" ht="11.25">
      <c r="G20" s="2" t="s">
        <v>38</v>
      </c>
      <c r="H20" s="1">
        <v>521</v>
      </c>
      <c r="I20" s="1">
        <v>1572</v>
      </c>
      <c r="J20" s="1">
        <v>261</v>
      </c>
      <c r="K20" s="1">
        <v>327</v>
      </c>
    </row>
    <row r="21" spans="7:11" ht="11.25">
      <c r="G21" s="2" t="s">
        <v>39</v>
      </c>
      <c r="H21" s="1">
        <v>523</v>
      </c>
      <c r="I21" s="1">
        <v>1824</v>
      </c>
      <c r="J21" s="1">
        <v>227</v>
      </c>
      <c r="K21" s="1">
        <v>302</v>
      </c>
    </row>
    <row r="22" spans="7:11" ht="11.25">
      <c r="G22" s="1">
        <v>3</v>
      </c>
      <c r="H22" s="1">
        <v>519</v>
      </c>
      <c r="I22" s="1">
        <v>1740</v>
      </c>
      <c r="J22" s="1">
        <v>254</v>
      </c>
      <c r="K22" s="1">
        <v>299</v>
      </c>
    </row>
    <row r="23" spans="7:11" ht="11.25">
      <c r="G23" s="1">
        <v>4</v>
      </c>
      <c r="H23" s="1">
        <v>530</v>
      </c>
      <c r="I23" s="1">
        <v>1825</v>
      </c>
      <c r="J23" s="1">
        <v>269</v>
      </c>
      <c r="K23" s="1">
        <v>296</v>
      </c>
    </row>
    <row r="24" spans="7:11" ht="11.25">
      <c r="G24" s="1">
        <v>5</v>
      </c>
      <c r="H24" s="1">
        <v>514</v>
      </c>
      <c r="I24" s="1">
        <v>1703</v>
      </c>
      <c r="J24" s="1">
        <v>263</v>
      </c>
      <c r="K24" s="1">
        <v>283</v>
      </c>
    </row>
    <row r="25" spans="7:11" ht="11.25">
      <c r="G25" s="1">
        <v>6</v>
      </c>
      <c r="H25" s="1">
        <v>515</v>
      </c>
      <c r="I25" s="1">
        <v>1518</v>
      </c>
      <c r="J25" s="1">
        <v>293</v>
      </c>
      <c r="K25" s="1">
        <v>279</v>
      </c>
    </row>
    <row r="26" spans="7:11" ht="11.25">
      <c r="G26" s="1">
        <v>7</v>
      </c>
      <c r="H26" s="1">
        <v>474</v>
      </c>
      <c r="I26" s="1">
        <v>1642</v>
      </c>
      <c r="J26" s="1">
        <v>289</v>
      </c>
      <c r="K26" s="1">
        <v>279</v>
      </c>
    </row>
    <row r="27" spans="7:11" ht="11.25">
      <c r="G27" s="1">
        <v>8</v>
      </c>
      <c r="H27" s="1">
        <v>456</v>
      </c>
      <c r="I27" s="1">
        <v>1474</v>
      </c>
      <c r="J27" s="1">
        <v>305</v>
      </c>
      <c r="K27" s="1">
        <v>276</v>
      </c>
    </row>
    <row r="28" spans="7:11" ht="11.25">
      <c r="G28" s="1">
        <v>9</v>
      </c>
      <c r="H28" s="1">
        <v>466</v>
      </c>
      <c r="I28" s="1">
        <v>1648</v>
      </c>
      <c r="J28" s="1">
        <v>336</v>
      </c>
      <c r="K28" s="1">
        <v>282</v>
      </c>
    </row>
    <row r="29" spans="7:11" ht="11.25">
      <c r="G29" s="1">
        <v>10</v>
      </c>
      <c r="H29" s="1">
        <v>391</v>
      </c>
      <c r="I29" s="1">
        <v>1300</v>
      </c>
      <c r="J29" s="1">
        <v>283</v>
      </c>
      <c r="K29" s="1">
        <v>233</v>
      </c>
    </row>
    <row r="30" spans="7:11" ht="11.25">
      <c r="G30" s="1">
        <v>11</v>
      </c>
      <c r="H30" s="1">
        <v>467</v>
      </c>
      <c r="I30" s="1">
        <v>1340</v>
      </c>
      <c r="J30" s="1">
        <v>318</v>
      </c>
      <c r="K30" s="1">
        <v>256</v>
      </c>
    </row>
    <row r="31" spans="7:11" ht="11.25">
      <c r="G31" s="1">
        <v>12</v>
      </c>
      <c r="H31" s="1">
        <v>452</v>
      </c>
      <c r="I31" s="1">
        <v>1335</v>
      </c>
      <c r="J31" s="1">
        <v>293</v>
      </c>
      <c r="K31" s="1">
        <v>257</v>
      </c>
    </row>
    <row r="32" spans="7:11" ht="11.25">
      <c r="G32" s="1">
        <v>13</v>
      </c>
      <c r="H32" s="1">
        <v>432</v>
      </c>
      <c r="I32" s="1">
        <v>1298</v>
      </c>
      <c r="J32" s="1">
        <v>346</v>
      </c>
      <c r="K32" s="1">
        <v>257</v>
      </c>
    </row>
    <row r="33" spans="7:11" ht="11.25">
      <c r="G33" s="1">
        <v>14</v>
      </c>
      <c r="H33" s="1">
        <v>411</v>
      </c>
      <c r="I33" s="1">
        <v>1381</v>
      </c>
      <c r="J33" s="1">
        <v>365</v>
      </c>
      <c r="K33" s="1">
        <v>242</v>
      </c>
    </row>
    <row r="34" spans="7:11" ht="11.25">
      <c r="G34" s="1">
        <v>15</v>
      </c>
      <c r="H34" s="1">
        <v>392</v>
      </c>
      <c r="I34" s="1">
        <v>1180</v>
      </c>
      <c r="J34" s="1">
        <v>368</v>
      </c>
      <c r="K34" s="1">
        <v>237</v>
      </c>
    </row>
    <row r="35" spans="7:11" ht="11.25">
      <c r="G35" s="1">
        <v>16</v>
      </c>
      <c r="H35" s="1">
        <v>355</v>
      </c>
      <c r="I35" s="1">
        <v>1103</v>
      </c>
      <c r="J35" s="1">
        <v>302</v>
      </c>
      <c r="K35" s="1">
        <v>197</v>
      </c>
    </row>
    <row r="38" ht="11.25">
      <c r="H38" s="9"/>
    </row>
    <row r="39" spans="7:9" ht="11.25">
      <c r="G39" s="2"/>
      <c r="H39" s="6"/>
      <c r="I39" s="6"/>
    </row>
    <row r="40" spans="7:10" ht="11.25">
      <c r="G40" s="2"/>
      <c r="H40" s="7"/>
      <c r="I40" s="7"/>
      <c r="J40" s="7"/>
    </row>
    <row r="41" spans="8:10" ht="11.25">
      <c r="H41" s="7"/>
      <c r="I41" s="7"/>
      <c r="J41" s="7"/>
    </row>
    <row r="42" spans="8:9" ht="11.25">
      <c r="H42" s="10"/>
      <c r="I42" s="6"/>
    </row>
    <row r="43" spans="7:10" ht="11.25">
      <c r="G43" s="2"/>
      <c r="H43" s="6"/>
      <c r="I43" s="6"/>
      <c r="J43" s="7"/>
    </row>
    <row r="44" spans="8:10" ht="11.25">
      <c r="H44" s="7"/>
      <c r="I44" s="7"/>
      <c r="J44" s="7"/>
    </row>
    <row r="45" spans="8:9" ht="11.25">
      <c r="H45" s="6"/>
      <c r="I45" s="6"/>
    </row>
    <row r="46" spans="8:10" ht="11.25">
      <c r="H46" s="6"/>
      <c r="I46" s="6"/>
      <c r="J46" s="7"/>
    </row>
    <row r="47" spans="7:10" ht="11.25">
      <c r="G47" s="2"/>
      <c r="H47" s="7"/>
      <c r="I47" s="7"/>
      <c r="J47" s="7"/>
    </row>
    <row r="48" spans="7:9" ht="11.25">
      <c r="G48" s="2"/>
      <c r="H48" s="6"/>
      <c r="I48" s="6"/>
    </row>
    <row r="49" spans="8:9" ht="11.25">
      <c r="H49" s="6"/>
      <c r="I49" s="8"/>
    </row>
    <row r="50" spans="8:9" ht="11.25">
      <c r="H50" s="6"/>
      <c r="I50" s="8"/>
    </row>
    <row r="51" spans="8:9" ht="11.25">
      <c r="H51" s="6"/>
      <c r="I51" s="8"/>
    </row>
    <row r="52" spans="7:10" ht="11.25">
      <c r="G52" s="2"/>
      <c r="H52" s="6"/>
      <c r="I52" s="6"/>
      <c r="J52" s="7"/>
    </row>
    <row r="53" spans="8:10" ht="11.25">
      <c r="H53" s="7"/>
      <c r="I53" s="7"/>
      <c r="J53" s="7"/>
    </row>
    <row r="54" spans="8:9" ht="11.25">
      <c r="H54" s="6"/>
      <c r="I54" s="6"/>
    </row>
    <row r="55" spans="8:10" ht="11.25">
      <c r="H55" s="7"/>
      <c r="I55" s="7"/>
      <c r="J55" s="7"/>
    </row>
    <row r="56" spans="8:10" ht="11.25">
      <c r="H56" s="7"/>
      <c r="I56" s="7"/>
      <c r="J56" s="7"/>
    </row>
    <row r="57" spans="8:9" ht="11.25">
      <c r="H57" s="6"/>
      <c r="I57" s="6"/>
    </row>
    <row r="58" spans="8:10" ht="11.25">
      <c r="H58" s="7"/>
      <c r="I58" s="7"/>
      <c r="J58" s="7"/>
    </row>
    <row r="59" spans="8:10" ht="11.25">
      <c r="H59" s="7"/>
      <c r="I59" s="7"/>
      <c r="J59" s="7"/>
    </row>
    <row r="60" spans="8:9" ht="11.25">
      <c r="H60" s="6"/>
      <c r="I60" s="6"/>
    </row>
    <row r="61" spans="8:9" ht="11.25">
      <c r="H61" s="6"/>
      <c r="I61" s="6"/>
    </row>
    <row r="62" spans="8:9" ht="11.25">
      <c r="H62" s="6"/>
      <c r="I62" s="6"/>
    </row>
    <row r="63" spans="7:9" ht="11.25">
      <c r="G63" s="2"/>
      <c r="H63" s="6"/>
      <c r="I63" s="6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L18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8.25390625" style="1" customWidth="1"/>
    <col min="8" max="8" width="7.875" style="1" customWidth="1"/>
    <col min="9" max="9" width="8.875" style="1" customWidth="1"/>
    <col min="10" max="10" width="2.75390625" style="1" customWidth="1"/>
    <col min="11" max="11" width="7.75390625" style="1" bestFit="1" customWidth="1"/>
    <col min="12" max="12" width="7.875" style="1" customWidth="1"/>
    <col min="13" max="13" width="8.875" style="1" customWidth="1"/>
    <col min="14" max="14" width="7.75390625" style="1" customWidth="1"/>
    <col min="15" max="15" width="7.875" style="1" bestFit="1" customWidth="1"/>
    <col min="16" max="16384" width="8.875" style="1" customWidth="1"/>
  </cols>
  <sheetData>
    <row r="1" ht="11.25">
      <c r="G1" s="17"/>
    </row>
    <row r="2" ht="11.25">
      <c r="J2" s="5"/>
    </row>
    <row r="3" ht="11.25"/>
    <row r="4" spans="8:10" ht="11.25">
      <c r="H4" s="2" t="s">
        <v>23</v>
      </c>
      <c r="I4" s="2" t="s">
        <v>24</v>
      </c>
      <c r="J4" s="2"/>
    </row>
    <row r="5" spans="7:9" ht="11.25">
      <c r="G5" s="2" t="s">
        <v>31</v>
      </c>
      <c r="H5" s="3">
        <f aca="true" t="shared" si="0" ref="H5:H14">I5/$I$16*100</f>
        <v>26.422115895800108</v>
      </c>
      <c r="I5" s="4">
        <v>16401</v>
      </c>
    </row>
    <row r="6" spans="7:10" ht="11.25">
      <c r="G6" s="2" t="s">
        <v>29</v>
      </c>
      <c r="H6" s="3">
        <f t="shared" si="0"/>
        <v>15.662204178950589</v>
      </c>
      <c r="I6" s="4">
        <v>9722</v>
      </c>
      <c r="J6" s="6"/>
    </row>
    <row r="7" spans="7:10" ht="11.25">
      <c r="G7" s="2" t="s">
        <v>32</v>
      </c>
      <c r="H7" s="3">
        <f t="shared" si="0"/>
        <v>9.80780693699354</v>
      </c>
      <c r="I7" s="4">
        <v>6088</v>
      </c>
      <c r="J7" s="6"/>
    </row>
    <row r="8" spans="7:12" ht="11.25">
      <c r="G8" s="2" t="s">
        <v>43</v>
      </c>
      <c r="H8" s="3">
        <f t="shared" si="0"/>
        <v>7.120648268973628</v>
      </c>
      <c r="I8" s="4">
        <v>4420</v>
      </c>
      <c r="J8" s="8"/>
      <c r="L8" s="2"/>
    </row>
    <row r="9" spans="7:10" ht="11.25">
      <c r="G9" s="2" t="s">
        <v>33</v>
      </c>
      <c r="H9" s="3">
        <f t="shared" si="0"/>
        <v>5.271212926715319</v>
      </c>
      <c r="I9" s="4">
        <v>3272</v>
      </c>
      <c r="J9" s="8"/>
    </row>
    <row r="10" spans="7:10" ht="11.25">
      <c r="G10" s="2" t="s">
        <v>34</v>
      </c>
      <c r="H10" s="3">
        <f t="shared" si="0"/>
        <v>5.176163549369291</v>
      </c>
      <c r="I10" s="4">
        <v>3213</v>
      </c>
      <c r="J10" s="8"/>
    </row>
    <row r="11" spans="7:10" ht="11.25">
      <c r="G11" s="2" t="s">
        <v>44</v>
      </c>
      <c r="H11" s="3">
        <f t="shared" si="0"/>
        <v>4.51242891434279</v>
      </c>
      <c r="I11" s="4">
        <v>2801</v>
      </c>
      <c r="J11" s="8"/>
    </row>
    <row r="12" spans="7:10" ht="11.25">
      <c r="G12" s="2" t="s">
        <v>40</v>
      </c>
      <c r="H12" s="3">
        <f t="shared" si="0"/>
        <v>2.9739178064536915</v>
      </c>
      <c r="I12" s="4">
        <v>1846</v>
      </c>
      <c r="J12" s="8"/>
    </row>
    <row r="13" spans="7:9" ht="11.25">
      <c r="G13" s="2" t="s">
        <v>35</v>
      </c>
      <c r="H13" s="3">
        <f t="shared" si="0"/>
        <v>2.5325020540331544</v>
      </c>
      <c r="I13" s="4">
        <v>1572</v>
      </c>
    </row>
    <row r="14" spans="7:9" ht="11.25">
      <c r="G14" s="2" t="s">
        <v>36</v>
      </c>
      <c r="H14" s="3">
        <f t="shared" si="0"/>
        <v>20.52099946836789</v>
      </c>
      <c r="I14" s="4">
        <f>I16-SUM(I5:I13)</f>
        <v>12738</v>
      </c>
    </row>
    <row r="15" spans="7:9" ht="11.25">
      <c r="G15" s="2"/>
      <c r="H15" s="3"/>
      <c r="I15" s="4"/>
    </row>
    <row r="16" spans="7:9" ht="11.25">
      <c r="G16" s="2" t="s">
        <v>37</v>
      </c>
      <c r="H16" s="3">
        <f>SUM(H5:H14)</f>
        <v>100.00000000000001</v>
      </c>
      <c r="I16" s="4">
        <v>62073</v>
      </c>
    </row>
    <row r="17" ht="11.25">
      <c r="L17" s="7"/>
    </row>
    <row r="18" ht="11.25">
      <c r="L18" s="7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Ｐゴシック,太字"&amp;14農林水産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N83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6" width="8.875" style="1" customWidth="1"/>
    <col min="7" max="7" width="6.125" style="1" customWidth="1"/>
    <col min="8" max="9" width="8.875" style="1" customWidth="1"/>
    <col min="10" max="10" width="10.25390625" style="1" customWidth="1"/>
    <col min="11" max="16384" width="8.875" style="1" customWidth="1"/>
  </cols>
  <sheetData>
    <row r="1" ht="11.25">
      <c r="G1" s="17"/>
    </row>
    <row r="2" ht="11.25">
      <c r="K2" s="6"/>
    </row>
    <row r="3" ht="11.25"/>
    <row r="4" spans="7:10" ht="11.25">
      <c r="G4" s="1" t="s">
        <v>0</v>
      </c>
      <c r="H4" s="2" t="s">
        <v>52</v>
      </c>
      <c r="I4" s="2" t="s">
        <v>52</v>
      </c>
      <c r="J4" s="2" t="s">
        <v>52</v>
      </c>
    </row>
    <row r="5" spans="8:10" ht="11.25">
      <c r="H5" s="1" t="s">
        <v>53</v>
      </c>
      <c r="I5" s="1" t="s">
        <v>54</v>
      </c>
      <c r="J5" s="1" t="s">
        <v>55</v>
      </c>
    </row>
    <row r="6" spans="7:14" ht="11.25">
      <c r="G6" s="2" t="s">
        <v>51</v>
      </c>
      <c r="H6" s="5">
        <v>105.8</v>
      </c>
      <c r="I6" s="5">
        <v>104</v>
      </c>
      <c r="J6" s="5">
        <v>116</v>
      </c>
      <c r="L6" s="5"/>
      <c r="M6" s="5"/>
      <c r="N6" s="5"/>
    </row>
    <row r="7" spans="7:14" ht="11.25">
      <c r="G7" s="2">
        <v>4</v>
      </c>
      <c r="H7" s="5">
        <v>97.7</v>
      </c>
      <c r="I7" s="5">
        <v>96.5</v>
      </c>
      <c r="J7" s="5">
        <v>118.8</v>
      </c>
      <c r="L7" s="5"/>
      <c r="M7" s="5"/>
      <c r="N7" s="5"/>
    </row>
    <row r="8" spans="7:14" ht="11.25">
      <c r="G8" s="2">
        <v>5</v>
      </c>
      <c r="H8" s="5">
        <v>92.3</v>
      </c>
      <c r="I8" s="5">
        <v>91.6</v>
      </c>
      <c r="J8" s="5">
        <v>114.9</v>
      </c>
      <c r="L8" s="5"/>
      <c r="M8" s="5"/>
      <c r="N8" s="5"/>
    </row>
    <row r="9" spans="7:14" ht="11.25">
      <c r="G9" s="2">
        <v>6</v>
      </c>
      <c r="H9" s="5">
        <v>93.6</v>
      </c>
      <c r="I9" s="5">
        <v>92.8</v>
      </c>
      <c r="J9" s="5">
        <v>111.9</v>
      </c>
      <c r="L9" s="5"/>
      <c r="M9" s="5"/>
      <c r="N9" s="5"/>
    </row>
    <row r="10" spans="7:14" ht="11.25">
      <c r="G10" s="2">
        <v>7</v>
      </c>
      <c r="H10" s="5">
        <v>91.6</v>
      </c>
      <c r="I10" s="5">
        <v>91.7</v>
      </c>
      <c r="J10" s="5">
        <v>107.2</v>
      </c>
      <c r="L10" s="5"/>
      <c r="M10" s="5"/>
      <c r="N10" s="5"/>
    </row>
    <row r="11" spans="7:14" ht="11.25">
      <c r="G11" s="1">
        <v>8</v>
      </c>
      <c r="H11" s="5">
        <v>97.1</v>
      </c>
      <c r="I11" s="5">
        <v>96.3</v>
      </c>
      <c r="J11" s="5">
        <v>100.7</v>
      </c>
      <c r="L11" s="5"/>
      <c r="M11" s="5"/>
      <c r="N11" s="5"/>
    </row>
    <row r="12" spans="7:14" ht="11.25">
      <c r="G12" s="1">
        <v>9</v>
      </c>
      <c r="H12" s="5">
        <v>104.7</v>
      </c>
      <c r="I12" s="5">
        <v>101</v>
      </c>
      <c r="J12" s="5">
        <v>105.6</v>
      </c>
      <c r="L12" s="5"/>
      <c r="M12" s="5"/>
      <c r="N12" s="5"/>
    </row>
    <row r="13" spans="7:14" ht="11.25">
      <c r="G13" s="1">
        <v>10</v>
      </c>
      <c r="H13" s="5">
        <v>98.9</v>
      </c>
      <c r="I13" s="5">
        <v>95.9</v>
      </c>
      <c r="J13" s="5">
        <v>109.8</v>
      </c>
      <c r="L13" s="5"/>
      <c r="M13" s="5"/>
      <c r="N13" s="5"/>
    </row>
    <row r="14" spans="7:14" ht="11.25">
      <c r="G14" s="1">
        <v>11</v>
      </c>
      <c r="H14" s="5">
        <v>97</v>
      </c>
      <c r="I14" s="5">
        <v>94.6</v>
      </c>
      <c r="J14" s="5">
        <v>103</v>
      </c>
      <c r="L14" s="5"/>
      <c r="M14" s="5"/>
      <c r="N14" s="5"/>
    </row>
    <row r="15" spans="7:14" ht="11.25">
      <c r="G15" s="1">
        <v>12</v>
      </c>
      <c r="H15" s="5">
        <v>100</v>
      </c>
      <c r="I15" s="5">
        <v>100</v>
      </c>
      <c r="J15" s="5">
        <v>100</v>
      </c>
      <c r="L15" s="5"/>
      <c r="M15" s="5"/>
      <c r="N15" s="5"/>
    </row>
    <row r="16" spans="7:14" ht="11.25">
      <c r="G16" s="1">
        <v>13</v>
      </c>
      <c r="H16" s="5">
        <v>92</v>
      </c>
      <c r="I16" s="5">
        <v>92</v>
      </c>
      <c r="J16" s="5">
        <v>103.5</v>
      </c>
      <c r="L16" s="5"/>
      <c r="M16" s="5"/>
      <c r="N16" s="5"/>
    </row>
    <row r="17" spans="7:13" ht="11.25">
      <c r="G17" s="1">
        <v>14</v>
      </c>
      <c r="H17" s="1">
        <v>92.8</v>
      </c>
      <c r="I17" s="5">
        <v>95.4</v>
      </c>
      <c r="J17" s="1">
        <v>95.1</v>
      </c>
      <c r="M17" s="5"/>
    </row>
    <row r="18" spans="7:13" ht="11.25">
      <c r="G18" s="1">
        <v>15</v>
      </c>
      <c r="H18" s="18">
        <v>103.5</v>
      </c>
      <c r="I18" s="5">
        <v>111.6</v>
      </c>
      <c r="J18" s="1">
        <v>96.7</v>
      </c>
      <c r="M18" s="5"/>
    </row>
    <row r="19" spans="7:13" ht="11.25">
      <c r="G19" s="1">
        <v>16</v>
      </c>
      <c r="H19" s="18">
        <v>110.4</v>
      </c>
      <c r="I19" s="5">
        <v>121.5</v>
      </c>
      <c r="J19" s="1">
        <v>100.3</v>
      </c>
      <c r="L19" s="19"/>
      <c r="M19" s="5"/>
    </row>
    <row r="20" spans="7:10" ht="11.25">
      <c r="G20" s="1">
        <v>17</v>
      </c>
      <c r="H20" s="1">
        <v>117.9</v>
      </c>
      <c r="I20" s="1">
        <v>133.8</v>
      </c>
      <c r="J20" s="5">
        <v>110</v>
      </c>
    </row>
    <row r="21" ht="11.25"/>
    <row r="22" ht="11.25"/>
    <row r="23" ht="11.25"/>
    <row r="24" ht="11.25">
      <c r="G24" s="2"/>
    </row>
    <row r="25" spans="7:10" ht="11.25">
      <c r="G25" s="2"/>
      <c r="H25" s="2"/>
      <c r="I25" s="2"/>
      <c r="J25" s="2"/>
    </row>
    <row r="26" spans="7:10" ht="11.25">
      <c r="G26" s="2"/>
      <c r="H26" s="2"/>
      <c r="I26" s="20"/>
      <c r="J26" s="4"/>
    </row>
    <row r="27" spans="7:10" ht="11.25">
      <c r="G27" s="2"/>
      <c r="H27" s="2"/>
      <c r="I27" s="20"/>
      <c r="J27" s="4"/>
    </row>
    <row r="28" spans="7:10" ht="11.25">
      <c r="G28" s="2"/>
      <c r="H28" s="2"/>
      <c r="I28" s="20"/>
      <c r="J28" s="4"/>
    </row>
    <row r="29" spans="7:10" ht="11.25">
      <c r="G29" s="2"/>
      <c r="H29" s="2"/>
      <c r="I29" s="20"/>
      <c r="J29" s="4"/>
    </row>
    <row r="30" spans="7:10" ht="11.25">
      <c r="G30" s="2"/>
      <c r="H30" s="2"/>
      <c r="I30" s="20"/>
      <c r="J30" s="4"/>
    </row>
    <row r="31" spans="7:10" ht="11.25">
      <c r="G31" s="2"/>
      <c r="H31" s="2"/>
      <c r="I31" s="20"/>
      <c r="J31" s="4"/>
    </row>
    <row r="32" spans="7:10" ht="11.25">
      <c r="G32" s="2"/>
      <c r="H32" s="2"/>
      <c r="I32" s="20"/>
      <c r="J32" s="4"/>
    </row>
    <row r="33" spans="8:10" ht="11.25">
      <c r="H33" s="2"/>
      <c r="I33" s="20"/>
      <c r="J33" s="4"/>
    </row>
    <row r="34" ht="11.25">
      <c r="G34" s="2"/>
    </row>
    <row r="35" spans="7:10" ht="11.25">
      <c r="G35" s="2"/>
      <c r="H35" s="2"/>
      <c r="I35" s="2"/>
      <c r="J35" s="2"/>
    </row>
    <row r="36" spans="8:10" ht="11.25">
      <c r="H36" s="2"/>
      <c r="I36" s="21"/>
      <c r="J36" s="3"/>
    </row>
    <row r="37" spans="8:10" ht="11.25">
      <c r="H37" s="2"/>
      <c r="I37" s="21"/>
      <c r="J37" s="3"/>
    </row>
    <row r="38" spans="8:10" ht="11.25">
      <c r="H38" s="2"/>
      <c r="I38" s="21"/>
      <c r="J38" s="3"/>
    </row>
    <row r="39" spans="8:10" ht="11.25">
      <c r="H39" s="2"/>
      <c r="I39" s="21"/>
      <c r="J39" s="3"/>
    </row>
    <row r="40" spans="8:10" ht="11.25">
      <c r="H40" s="2"/>
      <c r="I40" s="21"/>
      <c r="J40" s="3"/>
    </row>
    <row r="41" spans="8:10" ht="11.25">
      <c r="H41" s="22"/>
      <c r="I41" s="21"/>
      <c r="J41" s="3"/>
    </row>
    <row r="42" spans="8:10" ht="11.25">
      <c r="H42" s="2"/>
      <c r="I42" s="21"/>
      <c r="J42" s="3"/>
    </row>
    <row r="43" spans="8:10" ht="11.25">
      <c r="H43" s="2"/>
      <c r="I43" s="21"/>
      <c r="J43" s="3"/>
    </row>
    <row r="44" spans="8:10" ht="11.25">
      <c r="H44" s="2"/>
      <c r="I44" s="21"/>
      <c r="J44" s="3"/>
    </row>
    <row r="45" spans="8:10" ht="11.25">
      <c r="H45" s="2"/>
      <c r="I45" s="21"/>
      <c r="J45" s="3"/>
    </row>
    <row r="46" spans="8:10" ht="11.25">
      <c r="H46" s="2"/>
      <c r="I46" s="21"/>
      <c r="J46" s="3"/>
    </row>
    <row r="47" spans="8:10" ht="11.25">
      <c r="H47" s="2"/>
      <c r="I47" s="21"/>
      <c r="J47" s="3"/>
    </row>
    <row r="48" spans="8:10" ht="11.25">
      <c r="H48" s="2"/>
      <c r="I48" s="21"/>
      <c r="J48" s="3"/>
    </row>
    <row r="49" spans="8:10" ht="11.25">
      <c r="H49" s="2"/>
      <c r="I49" s="21"/>
      <c r="J49" s="3"/>
    </row>
    <row r="50" spans="8:10" ht="11.25">
      <c r="H50" s="2"/>
      <c r="I50" s="21"/>
      <c r="J50" s="3"/>
    </row>
    <row r="51" spans="8:10" ht="11.25">
      <c r="H51" s="2"/>
      <c r="I51" s="21"/>
      <c r="J51" s="3"/>
    </row>
    <row r="52" spans="8:10" ht="11.25">
      <c r="H52" s="2"/>
      <c r="I52" s="21"/>
      <c r="J52" s="3"/>
    </row>
    <row r="53" spans="8:10" ht="11.25">
      <c r="H53" s="2"/>
      <c r="I53" s="21"/>
      <c r="J53" s="3"/>
    </row>
    <row r="54" spans="8:10" ht="11.25">
      <c r="H54" s="2"/>
      <c r="I54" s="21"/>
      <c r="J54" s="3"/>
    </row>
    <row r="55" spans="8:10" ht="11.25">
      <c r="H55" s="2"/>
      <c r="I55" s="21"/>
      <c r="J55" s="3"/>
    </row>
    <row r="56" spans="8:10" ht="11.25">
      <c r="H56" s="2"/>
      <c r="I56" s="21"/>
      <c r="J56" s="3"/>
    </row>
    <row r="59" spans="9:10" ht="11.25">
      <c r="I59" s="2"/>
      <c r="J59" s="2"/>
    </row>
    <row r="61" spans="8:10" ht="11.25">
      <c r="H61" s="2"/>
      <c r="I61" s="4"/>
      <c r="J61" s="3"/>
    </row>
    <row r="62" spans="8:10" ht="11.25">
      <c r="H62" s="2"/>
      <c r="I62" s="4"/>
      <c r="J62" s="3"/>
    </row>
    <row r="63" spans="8:10" ht="11.25">
      <c r="H63" s="2"/>
      <c r="I63" s="4"/>
      <c r="J63" s="3"/>
    </row>
    <row r="64" spans="8:10" ht="11.25">
      <c r="H64" s="2"/>
      <c r="I64" s="4"/>
      <c r="J64" s="3"/>
    </row>
    <row r="65" spans="8:10" ht="11.25">
      <c r="H65" s="2"/>
      <c r="I65" s="4"/>
      <c r="J65" s="3"/>
    </row>
    <row r="66" spans="8:10" ht="11.25">
      <c r="H66" s="2"/>
      <c r="I66" s="4"/>
      <c r="J66" s="3"/>
    </row>
    <row r="67" spans="8:10" ht="11.25">
      <c r="H67" s="2"/>
      <c r="I67" s="4"/>
      <c r="J67" s="3"/>
    </row>
    <row r="68" spans="8:10" ht="11.25">
      <c r="H68" s="22"/>
      <c r="I68" s="4"/>
      <c r="J68" s="3"/>
    </row>
    <row r="69" spans="8:10" ht="11.25">
      <c r="H69" s="2"/>
      <c r="I69" s="4"/>
      <c r="J69" s="3"/>
    </row>
    <row r="70" spans="8:10" ht="11.25">
      <c r="H70" s="2"/>
      <c r="I70" s="4"/>
      <c r="J70" s="3"/>
    </row>
    <row r="71" spans="8:10" ht="11.25">
      <c r="H71" s="2"/>
      <c r="I71" s="4"/>
      <c r="J71" s="3"/>
    </row>
    <row r="72" spans="8:10" ht="11.25">
      <c r="H72" s="2"/>
      <c r="I72" s="4"/>
      <c r="J72" s="3"/>
    </row>
    <row r="73" spans="8:10" ht="11.25">
      <c r="H73" s="2"/>
      <c r="I73" s="4"/>
      <c r="J73" s="3"/>
    </row>
    <row r="74" spans="8:10" ht="11.25">
      <c r="H74" s="2"/>
      <c r="I74" s="4"/>
      <c r="J74" s="3"/>
    </row>
    <row r="75" spans="8:10" ht="11.25">
      <c r="H75" s="2"/>
      <c r="I75" s="4"/>
      <c r="J75" s="3"/>
    </row>
    <row r="76" spans="8:10" ht="11.25">
      <c r="H76" s="2"/>
      <c r="I76" s="4"/>
      <c r="J76" s="3"/>
    </row>
    <row r="77" spans="8:10" ht="11.25">
      <c r="H77" s="2"/>
      <c r="I77" s="4"/>
      <c r="J77" s="3"/>
    </row>
    <row r="78" spans="8:10" ht="11.25">
      <c r="H78" s="2"/>
      <c r="I78" s="4"/>
      <c r="J78" s="3"/>
    </row>
    <row r="79" spans="8:10" ht="11.25">
      <c r="H79" s="2"/>
      <c r="I79" s="4"/>
      <c r="J79" s="3"/>
    </row>
    <row r="80" spans="8:10" ht="11.25">
      <c r="H80" s="2"/>
      <c r="I80" s="4"/>
      <c r="J80" s="3"/>
    </row>
    <row r="81" spans="8:10" ht="11.25">
      <c r="H81" s="2"/>
      <c r="I81" s="4"/>
      <c r="J81" s="3"/>
    </row>
    <row r="82" spans="8:10" ht="11.25">
      <c r="H82" s="2"/>
      <c r="I82" s="4"/>
      <c r="J82" s="3"/>
    </row>
    <row r="83" spans="8:10" ht="11.25">
      <c r="H83" s="2"/>
      <c r="I83" s="4"/>
      <c r="J83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:P87"/>
  <sheetViews>
    <sheetView zoomScaleSheetLayoutView="100" workbookViewId="0" topLeftCell="A1">
      <selection activeCell="G1" sqref="G1"/>
    </sheetView>
  </sheetViews>
  <sheetFormatPr defaultColWidth="9.00390625" defaultRowHeight="12.75"/>
  <cols>
    <col min="1" max="5" width="8.875" style="1" customWidth="1"/>
    <col min="6" max="6" width="5.375" style="1" customWidth="1"/>
    <col min="7" max="7" width="5.25390625" style="1" customWidth="1"/>
    <col min="8" max="8" width="8.125" style="1" customWidth="1"/>
    <col min="9" max="9" width="6.875" style="1" customWidth="1"/>
    <col min="10" max="10" width="1.875" style="1" customWidth="1"/>
    <col min="11" max="11" width="5.375" style="1" customWidth="1"/>
    <col min="12" max="12" width="12.625" style="1" customWidth="1"/>
    <col min="13" max="13" width="8.625" style="1" customWidth="1"/>
    <col min="14" max="14" width="7.75390625" style="1" customWidth="1"/>
    <col min="15" max="16384" width="8.875" style="1" customWidth="1"/>
  </cols>
  <sheetData>
    <row r="1" ht="11.25">
      <c r="G1" s="17"/>
    </row>
    <row r="2" spans="9:16" ht="11.25">
      <c r="I2" s="5"/>
      <c r="J2" s="5"/>
      <c r="P2" s="6"/>
    </row>
    <row r="3" spans="7:8" ht="11.25">
      <c r="G3" s="2"/>
      <c r="H3" s="23"/>
    </row>
    <row r="4" spans="7:13" ht="11.25">
      <c r="G4" s="2" t="s">
        <v>0</v>
      </c>
      <c r="H4" s="2" t="s">
        <v>60</v>
      </c>
      <c r="K4" s="2" t="s">
        <v>0</v>
      </c>
      <c r="L4" s="2" t="s">
        <v>68</v>
      </c>
      <c r="M4" s="2" t="s">
        <v>56</v>
      </c>
    </row>
    <row r="5" spans="8:13" ht="11.25">
      <c r="H5" s="1" t="s">
        <v>57</v>
      </c>
      <c r="I5" s="6"/>
      <c r="J5" s="6"/>
      <c r="L5" s="1" t="s">
        <v>69</v>
      </c>
      <c r="M5" s="1" t="s">
        <v>58</v>
      </c>
    </row>
    <row r="6" spans="7:13" ht="11.25">
      <c r="G6" s="2" t="s">
        <v>70</v>
      </c>
      <c r="H6" s="1">
        <v>13.003</v>
      </c>
      <c r="I6" s="4"/>
      <c r="J6" s="4"/>
      <c r="K6" s="2" t="s">
        <v>70</v>
      </c>
      <c r="L6" s="24">
        <v>1.982289</v>
      </c>
      <c r="M6" s="1">
        <v>52.7231</v>
      </c>
    </row>
    <row r="7" spans="7:13" ht="11.25">
      <c r="G7" s="1">
        <v>45</v>
      </c>
      <c r="H7" s="7">
        <v>17.827</v>
      </c>
      <c r="I7" s="4"/>
      <c r="J7" s="4"/>
      <c r="K7" s="1">
        <v>45</v>
      </c>
      <c r="L7" s="24">
        <v>4.367106</v>
      </c>
      <c r="M7" s="12">
        <v>61.185</v>
      </c>
    </row>
    <row r="8" spans="7:14" ht="11.25">
      <c r="G8" s="1">
        <v>50</v>
      </c>
      <c r="H8" s="6">
        <v>18.743</v>
      </c>
      <c r="I8" s="4"/>
      <c r="J8" s="4"/>
      <c r="K8" s="1">
        <v>50</v>
      </c>
      <c r="L8" s="24">
        <v>7.401441</v>
      </c>
      <c r="M8" s="8">
        <v>54.4151</v>
      </c>
      <c r="N8" s="8"/>
    </row>
    <row r="9" spans="7:14" ht="11.25">
      <c r="G9" s="1">
        <v>55</v>
      </c>
      <c r="H9" s="7">
        <v>18.46</v>
      </c>
      <c r="I9" s="4"/>
      <c r="J9" s="4"/>
      <c r="K9" s="1">
        <v>55</v>
      </c>
      <c r="L9" s="24">
        <v>11.105633</v>
      </c>
      <c r="M9" s="8">
        <v>49.6771</v>
      </c>
      <c r="N9" s="8"/>
    </row>
    <row r="10" spans="7:14" ht="11.25">
      <c r="G10" s="1">
        <v>60</v>
      </c>
      <c r="H10" s="6">
        <v>18.798</v>
      </c>
      <c r="I10" s="4"/>
      <c r="J10" s="4"/>
      <c r="K10" s="1">
        <v>60</v>
      </c>
      <c r="L10" s="24">
        <v>12.958044</v>
      </c>
      <c r="M10" s="8">
        <v>50.2117</v>
      </c>
      <c r="N10" s="8"/>
    </row>
    <row r="11" spans="7:14" ht="11.25">
      <c r="G11" s="2" t="s">
        <v>39</v>
      </c>
      <c r="H11" s="6">
        <v>18.636</v>
      </c>
      <c r="I11" s="4"/>
      <c r="J11" s="4"/>
      <c r="K11" s="2" t="s">
        <v>39</v>
      </c>
      <c r="L11" s="24">
        <v>15.424235</v>
      </c>
      <c r="M11" s="8">
        <v>50.0627</v>
      </c>
      <c r="N11" s="8"/>
    </row>
    <row r="12" spans="7:13" ht="11.25">
      <c r="G12" s="1">
        <v>7</v>
      </c>
      <c r="H12" s="7">
        <v>15.95</v>
      </c>
      <c r="K12" s="1">
        <v>7</v>
      </c>
      <c r="L12" s="24">
        <v>14.403391</v>
      </c>
      <c r="M12" s="1">
        <v>46.1317</v>
      </c>
    </row>
    <row r="13" spans="7:14" ht="11.25">
      <c r="G13" s="1">
        <v>12</v>
      </c>
      <c r="H13" s="6">
        <v>13.947</v>
      </c>
      <c r="I13" s="6">
        <v>13.947</v>
      </c>
      <c r="J13" s="6"/>
      <c r="K13" s="1">
        <v>12</v>
      </c>
      <c r="L13" s="24">
        <v>14.06998963</v>
      </c>
      <c r="M13" s="8">
        <v>40.1224</v>
      </c>
      <c r="N13" s="8">
        <v>40.1224</v>
      </c>
    </row>
    <row r="14" spans="7:14" ht="11.25">
      <c r="G14" s="1">
        <v>13</v>
      </c>
      <c r="I14" s="1">
        <v>13.066</v>
      </c>
      <c r="K14" s="1">
        <v>13</v>
      </c>
      <c r="L14" s="1">
        <v>13.121288</v>
      </c>
      <c r="N14" s="1">
        <v>39.1229</v>
      </c>
    </row>
    <row r="15" spans="7:14" ht="11.25">
      <c r="G15" s="1">
        <v>14</v>
      </c>
      <c r="I15" s="1">
        <v>12.195</v>
      </c>
      <c r="K15" s="1">
        <v>14</v>
      </c>
      <c r="L15" s="24">
        <v>12.45880403</v>
      </c>
      <c r="N15" s="1">
        <v>37.2873</v>
      </c>
    </row>
    <row r="16" spans="7:14" ht="11.25">
      <c r="G16" s="1">
        <v>15</v>
      </c>
      <c r="I16" s="1">
        <v>12.276</v>
      </c>
      <c r="K16" s="1">
        <v>15</v>
      </c>
      <c r="L16" s="24">
        <v>12.34536486</v>
      </c>
      <c r="N16" s="1">
        <v>36.4535</v>
      </c>
    </row>
    <row r="17" spans="7:14" ht="11.25">
      <c r="G17" s="1">
        <v>16</v>
      </c>
      <c r="I17" s="1">
        <v>11.3</v>
      </c>
      <c r="K17" s="1">
        <v>16</v>
      </c>
      <c r="L17" s="1">
        <v>12.94520347</v>
      </c>
      <c r="N17" s="1">
        <v>35.985</v>
      </c>
    </row>
    <row r="18" ht="11.25"/>
    <row r="19" ht="11.25">
      <c r="G19" s="25" t="s">
        <v>86</v>
      </c>
    </row>
    <row r="20" ht="11.25"/>
    <row r="21" ht="11.25"/>
    <row r="22" ht="11.25"/>
    <row r="23" ht="11.25">
      <c r="N23" s="26"/>
    </row>
    <row r="24" spans="9:14" ht="11.25">
      <c r="I24" s="2"/>
      <c r="J24" s="2"/>
      <c r="K24" s="2"/>
      <c r="N24" s="26"/>
    </row>
    <row r="25" spans="8:14" ht="11.25">
      <c r="H25" s="2"/>
      <c r="I25" s="3"/>
      <c r="J25" s="3"/>
      <c r="K25" s="4"/>
      <c r="N25" s="26"/>
    </row>
    <row r="26" spans="8:14" ht="11.25">
      <c r="H26" s="2"/>
      <c r="I26" s="3"/>
      <c r="J26" s="3"/>
      <c r="K26" s="4"/>
      <c r="N26" s="26"/>
    </row>
    <row r="27" spans="8:14" ht="11.25">
      <c r="H27" s="2"/>
      <c r="I27" s="3"/>
      <c r="J27" s="3"/>
      <c r="K27" s="4"/>
      <c r="N27" s="26"/>
    </row>
    <row r="28" spans="8:14" ht="11.25">
      <c r="H28" s="2"/>
      <c r="I28" s="3"/>
      <c r="J28" s="3"/>
      <c r="K28" s="4"/>
      <c r="N28" s="26"/>
    </row>
    <row r="29" spans="8:14" ht="11.25">
      <c r="H29" s="2"/>
      <c r="I29" s="3"/>
      <c r="J29" s="3"/>
      <c r="K29" s="4"/>
      <c r="N29" s="26"/>
    </row>
    <row r="30" spans="8:14" ht="11.25">
      <c r="H30" s="2"/>
      <c r="I30" s="3"/>
      <c r="J30" s="3"/>
      <c r="K30" s="4"/>
      <c r="N30" s="26"/>
    </row>
    <row r="31" spans="8:14" ht="11.25">
      <c r="H31" s="2"/>
      <c r="I31" s="3"/>
      <c r="J31" s="3"/>
      <c r="K31" s="4"/>
      <c r="N31" s="26"/>
    </row>
    <row r="32" spans="8:14" ht="11.25">
      <c r="H32" s="2"/>
      <c r="I32" s="3"/>
      <c r="J32" s="3"/>
      <c r="K32" s="4"/>
      <c r="N32" s="26"/>
    </row>
    <row r="33" spans="8:14" ht="11.25">
      <c r="H33" s="2"/>
      <c r="I33" s="3"/>
      <c r="J33" s="3"/>
      <c r="K33" s="4"/>
      <c r="N33" s="26"/>
    </row>
    <row r="34" spans="8:14" ht="11.25">
      <c r="H34" s="2"/>
      <c r="I34" s="3"/>
      <c r="J34" s="3"/>
      <c r="K34" s="4"/>
      <c r="N34" s="26"/>
    </row>
    <row r="35" spans="8:14" ht="11.25">
      <c r="H35" s="2"/>
      <c r="N35" s="26"/>
    </row>
    <row r="40" spans="9:10" ht="11.25">
      <c r="I40" s="4"/>
      <c r="J40" s="4"/>
    </row>
    <row r="41" ht="11.25">
      <c r="L41" s="27"/>
    </row>
    <row r="63" ht="11.25">
      <c r="G63" s="2"/>
    </row>
    <row r="65" ht="11.25">
      <c r="G65" s="3"/>
    </row>
    <row r="66" ht="11.25">
      <c r="G66" s="3"/>
    </row>
    <row r="67" ht="11.25">
      <c r="G67" s="3"/>
    </row>
    <row r="68" ht="11.25">
      <c r="G68" s="3"/>
    </row>
    <row r="69" ht="11.25">
      <c r="G69" s="3"/>
    </row>
    <row r="70" ht="11.25">
      <c r="G70" s="3"/>
    </row>
    <row r="71" ht="11.25">
      <c r="G71" s="3"/>
    </row>
    <row r="72" ht="11.25">
      <c r="G72" s="3"/>
    </row>
    <row r="73" ht="11.25">
      <c r="G73" s="3"/>
    </row>
    <row r="74" ht="11.25">
      <c r="G74" s="3"/>
    </row>
    <row r="75" ht="11.25">
      <c r="G75" s="3"/>
    </row>
    <row r="76" ht="11.25">
      <c r="G76" s="3"/>
    </row>
    <row r="77" ht="11.25">
      <c r="G77" s="3"/>
    </row>
    <row r="78" ht="11.25">
      <c r="G78" s="3"/>
    </row>
    <row r="79" ht="11.25">
      <c r="G79" s="3"/>
    </row>
    <row r="80" ht="11.25">
      <c r="G80" s="3"/>
    </row>
    <row r="81" ht="11.25">
      <c r="G81" s="3"/>
    </row>
    <row r="82" ht="11.25">
      <c r="G82" s="3"/>
    </row>
    <row r="83" ht="11.25">
      <c r="G83" s="3"/>
    </row>
    <row r="84" ht="11.25">
      <c r="G84" s="3"/>
    </row>
    <row r="85" ht="11.25">
      <c r="G85" s="3"/>
    </row>
    <row r="86" ht="11.25">
      <c r="G86" s="3"/>
    </row>
    <row r="87" ht="11.25">
      <c r="G87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1:K102"/>
  <sheetViews>
    <sheetView zoomScaleSheetLayoutView="100" workbookViewId="0" topLeftCell="A1">
      <selection activeCell="F1" sqref="F1"/>
    </sheetView>
  </sheetViews>
  <sheetFormatPr defaultColWidth="9.00390625" defaultRowHeight="12.75"/>
  <cols>
    <col min="1" max="8" width="8.875" style="1" customWidth="1"/>
    <col min="9" max="9" width="10.25390625" style="1" customWidth="1"/>
    <col min="10" max="16384" width="8.875" style="1" customWidth="1"/>
  </cols>
  <sheetData>
    <row r="1" ht="11.25">
      <c r="F1" s="17"/>
    </row>
    <row r="2" ht="11.25"/>
    <row r="3" ht="11.25">
      <c r="K3" s="26"/>
    </row>
    <row r="4" spans="7:11" ht="11.25">
      <c r="G4" s="2" t="s">
        <v>72</v>
      </c>
      <c r="H4" s="2" t="s">
        <v>73</v>
      </c>
      <c r="I4" s="2" t="s">
        <v>87</v>
      </c>
      <c r="K4" s="26"/>
    </row>
    <row r="5" spans="7:11" ht="11.25">
      <c r="G5" s="2" t="s">
        <v>74</v>
      </c>
      <c r="H5" s="20">
        <f aca="true" t="shared" si="0" ref="H5:H10">I5/$I$12*100</f>
        <v>48.469026548672566</v>
      </c>
      <c r="I5" s="4">
        <v>5477</v>
      </c>
      <c r="K5" s="26"/>
    </row>
    <row r="6" spans="7:11" ht="11.25">
      <c r="G6" s="2" t="s">
        <v>75</v>
      </c>
      <c r="H6" s="20">
        <f t="shared" si="0"/>
        <v>23.123893805309734</v>
      </c>
      <c r="I6" s="4">
        <v>2613</v>
      </c>
      <c r="K6" s="26"/>
    </row>
    <row r="7" spans="7:11" ht="11.25">
      <c r="G7" s="2" t="s">
        <v>76</v>
      </c>
      <c r="H7" s="20">
        <f t="shared" si="0"/>
        <v>10.734513274336283</v>
      </c>
      <c r="I7" s="4">
        <v>1213</v>
      </c>
      <c r="K7" s="26"/>
    </row>
    <row r="8" spans="7:11" ht="11.25">
      <c r="G8" s="2" t="s">
        <v>77</v>
      </c>
      <c r="H8" s="20">
        <f t="shared" si="0"/>
        <v>11.920353982300885</v>
      </c>
      <c r="I8" s="4">
        <v>1347</v>
      </c>
      <c r="K8" s="26"/>
    </row>
    <row r="9" spans="7:11" ht="11.25">
      <c r="G9" s="2" t="s">
        <v>78</v>
      </c>
      <c r="H9" s="20">
        <f t="shared" si="0"/>
        <v>4.398230088495575</v>
      </c>
      <c r="I9" s="4">
        <v>497</v>
      </c>
      <c r="K9" s="26"/>
    </row>
    <row r="10" spans="7:11" ht="11.25">
      <c r="G10" s="2" t="s">
        <v>79</v>
      </c>
      <c r="H10" s="20">
        <f t="shared" si="0"/>
        <v>1.3539823008849559</v>
      </c>
      <c r="I10" s="4">
        <v>153</v>
      </c>
      <c r="K10" s="26"/>
    </row>
    <row r="11" spans="7:11" ht="11.25">
      <c r="G11" s="2"/>
      <c r="H11" s="20"/>
      <c r="I11" s="4"/>
      <c r="K11" s="26"/>
    </row>
    <row r="12" spans="7:11" ht="11.25">
      <c r="G12" s="2" t="s">
        <v>80</v>
      </c>
      <c r="H12" s="20">
        <f>SUM(H5:H10)</f>
        <v>99.99999999999999</v>
      </c>
      <c r="I12" s="4">
        <f>SUM(I5:I10)</f>
        <v>11300</v>
      </c>
      <c r="K12" s="26"/>
    </row>
    <row r="13" ht="11.25">
      <c r="K13" s="26"/>
    </row>
    <row r="14" spans="7:11" ht="11.25">
      <c r="G14" s="2" t="s">
        <v>81</v>
      </c>
      <c r="H14" s="2" t="s">
        <v>82</v>
      </c>
      <c r="I14" s="2" t="s">
        <v>83</v>
      </c>
      <c r="K14" s="26"/>
    </row>
    <row r="15" spans="7:11" ht="11.25">
      <c r="G15" s="2" t="s">
        <v>74</v>
      </c>
      <c r="H15" s="20">
        <f aca="true" t="shared" si="1" ref="H15:H20">I15/$I$22*100</f>
        <v>9.086008058913436</v>
      </c>
      <c r="I15" s="4">
        <v>32696</v>
      </c>
      <c r="K15" s="26"/>
    </row>
    <row r="16" spans="7:11" ht="11.25">
      <c r="G16" s="2" t="s">
        <v>75</v>
      </c>
      <c r="H16" s="20">
        <f t="shared" si="1"/>
        <v>9.83520911490899</v>
      </c>
      <c r="I16" s="4">
        <v>35392</v>
      </c>
      <c r="K16" s="26"/>
    </row>
    <row r="17" spans="7:11" ht="11.25">
      <c r="G17" s="2" t="s">
        <v>76</v>
      </c>
      <c r="H17" s="20">
        <f t="shared" si="1"/>
        <v>8.251493677921356</v>
      </c>
      <c r="I17" s="4">
        <v>29693</v>
      </c>
      <c r="K17" s="26"/>
    </row>
    <row r="18" spans="7:11" ht="11.25">
      <c r="G18" s="2" t="s">
        <v>77</v>
      </c>
      <c r="H18" s="20">
        <f t="shared" si="1"/>
        <v>20.754758927330833</v>
      </c>
      <c r="I18" s="4">
        <v>74686</v>
      </c>
      <c r="K18" s="26"/>
    </row>
    <row r="19" spans="7:11" ht="11.25">
      <c r="G19" s="2" t="s">
        <v>78</v>
      </c>
      <c r="H19" s="20">
        <f t="shared" si="1"/>
        <v>22.38265944143393</v>
      </c>
      <c r="I19" s="4">
        <v>80544</v>
      </c>
      <c r="K19" s="26"/>
    </row>
    <row r="20" spans="7:11" ht="11.25">
      <c r="G20" s="2" t="s">
        <v>79</v>
      </c>
      <c r="H20" s="20">
        <f t="shared" si="1"/>
        <v>29.689870779491457</v>
      </c>
      <c r="I20" s="4">
        <v>106839</v>
      </c>
      <c r="K20" s="26"/>
    </row>
    <row r="21" spans="7:11" ht="11.25">
      <c r="G21" s="10"/>
      <c r="H21" s="20"/>
      <c r="I21" s="4"/>
      <c r="K21" s="26"/>
    </row>
    <row r="22" spans="7:11" ht="11.25">
      <c r="G22" s="10" t="s">
        <v>80</v>
      </c>
      <c r="H22" s="20">
        <f>SUM(H15:H20)</f>
        <v>100</v>
      </c>
      <c r="I22" s="4">
        <f>SUM(I15:I20)</f>
        <v>359850</v>
      </c>
      <c r="K22" s="26"/>
    </row>
    <row r="23" ht="11.25">
      <c r="K23" s="26"/>
    </row>
    <row r="24" spans="9:11" ht="11.25">
      <c r="I24" s="2"/>
      <c r="K24" s="26"/>
    </row>
    <row r="25" ht="11.25">
      <c r="K25" s="26"/>
    </row>
    <row r="26" ht="11.25"/>
    <row r="27" ht="11.25"/>
    <row r="28" ht="11.25"/>
    <row r="29" ht="11.25"/>
    <row r="30" ht="11.25"/>
    <row r="31" spans="7:8" ht="11.25">
      <c r="G31" s="3"/>
      <c r="H31" s="4"/>
    </row>
    <row r="32" spans="7:8" ht="11.25">
      <c r="G32" s="3"/>
      <c r="H32" s="4"/>
    </row>
    <row r="33" ht="11.25"/>
    <row r="54" spans="7:9" ht="11.25">
      <c r="G54" s="2"/>
      <c r="H54" s="21"/>
      <c r="I54" s="3"/>
    </row>
    <row r="55" spans="7:9" ht="11.25">
      <c r="G55" s="2"/>
      <c r="H55" s="21"/>
      <c r="I55" s="3"/>
    </row>
    <row r="56" spans="7:10" ht="11.25">
      <c r="G56" s="2"/>
      <c r="H56" s="21"/>
      <c r="I56" s="3"/>
      <c r="J56" s="27"/>
    </row>
    <row r="57" spans="7:9" ht="11.25">
      <c r="G57" s="2"/>
      <c r="H57" s="21"/>
      <c r="I57" s="3"/>
    </row>
    <row r="58" spans="7:9" ht="11.25">
      <c r="G58" s="2"/>
      <c r="H58" s="21"/>
      <c r="I58" s="3"/>
    </row>
    <row r="59" spans="7:9" ht="11.25">
      <c r="G59" s="2"/>
      <c r="H59" s="21"/>
      <c r="I59" s="3"/>
    </row>
    <row r="60" spans="7:9" ht="11.25">
      <c r="G60" s="22"/>
      <c r="H60" s="21"/>
      <c r="I60" s="3"/>
    </row>
    <row r="61" spans="7:9" ht="11.25">
      <c r="G61" s="2"/>
      <c r="H61" s="21"/>
      <c r="I61" s="3"/>
    </row>
    <row r="62" spans="7:9" ht="11.25">
      <c r="G62" s="2"/>
      <c r="H62" s="21"/>
      <c r="I62" s="3"/>
    </row>
    <row r="63" spans="7:9" ht="11.25">
      <c r="G63" s="2"/>
      <c r="H63" s="21"/>
      <c r="I63" s="3"/>
    </row>
    <row r="64" spans="7:9" ht="11.25">
      <c r="G64" s="2"/>
      <c r="H64" s="21"/>
      <c r="I64" s="3"/>
    </row>
    <row r="65" spans="7:9" ht="11.25">
      <c r="G65" s="2"/>
      <c r="H65" s="21"/>
      <c r="I65" s="3"/>
    </row>
    <row r="66" spans="7:9" ht="11.25">
      <c r="G66" s="2"/>
      <c r="H66" s="21"/>
      <c r="I66" s="3"/>
    </row>
    <row r="67" spans="7:9" ht="11.25">
      <c r="G67" s="2"/>
      <c r="H67" s="21"/>
      <c r="I67" s="3"/>
    </row>
    <row r="68" spans="7:9" ht="11.25">
      <c r="G68" s="2"/>
      <c r="H68" s="21"/>
      <c r="I68" s="3"/>
    </row>
    <row r="69" spans="7:9" ht="11.25">
      <c r="G69" s="2"/>
      <c r="H69" s="21"/>
      <c r="I69" s="3"/>
    </row>
    <row r="70" spans="7:9" ht="11.25">
      <c r="G70" s="2"/>
      <c r="H70" s="21"/>
      <c r="I70" s="3"/>
    </row>
    <row r="71" spans="7:9" ht="11.25">
      <c r="G71" s="2"/>
      <c r="H71" s="21"/>
      <c r="I71" s="3"/>
    </row>
    <row r="72" spans="7:9" ht="11.25">
      <c r="G72" s="2"/>
      <c r="H72" s="21"/>
      <c r="I72" s="3"/>
    </row>
    <row r="73" spans="7:9" ht="11.25">
      <c r="G73" s="2"/>
      <c r="H73" s="21"/>
      <c r="I73" s="3"/>
    </row>
    <row r="74" spans="7:9" ht="11.25">
      <c r="G74" s="2"/>
      <c r="H74" s="21"/>
      <c r="I74" s="3"/>
    </row>
    <row r="75" spans="7:9" ht="11.25">
      <c r="G75" s="2"/>
      <c r="H75" s="21"/>
      <c r="I75" s="3"/>
    </row>
    <row r="78" spans="8:9" ht="11.25">
      <c r="H78" s="2"/>
      <c r="I78" s="2"/>
    </row>
    <row r="80" spans="7:9" ht="11.25">
      <c r="G80" s="2"/>
      <c r="H80" s="4"/>
      <c r="I80" s="3"/>
    </row>
    <row r="81" spans="7:9" ht="11.25">
      <c r="G81" s="2"/>
      <c r="H81" s="4"/>
      <c r="I81" s="3"/>
    </row>
    <row r="82" spans="7:9" ht="11.25">
      <c r="G82" s="2"/>
      <c r="H82" s="4"/>
      <c r="I82" s="3"/>
    </row>
    <row r="83" spans="7:9" ht="11.25">
      <c r="G83" s="2"/>
      <c r="H83" s="4"/>
      <c r="I83" s="3"/>
    </row>
    <row r="84" spans="7:9" ht="11.25">
      <c r="G84" s="2"/>
      <c r="H84" s="4"/>
      <c r="I84" s="3"/>
    </row>
    <row r="85" spans="7:9" ht="11.25">
      <c r="G85" s="2"/>
      <c r="H85" s="4"/>
      <c r="I85" s="3"/>
    </row>
    <row r="86" spans="7:9" ht="11.25">
      <c r="G86" s="2"/>
      <c r="H86" s="4"/>
      <c r="I86" s="3"/>
    </row>
    <row r="87" spans="7:9" ht="11.25">
      <c r="G87" s="22"/>
      <c r="H87" s="4"/>
      <c r="I87" s="3"/>
    </row>
    <row r="88" spans="7:9" ht="11.25">
      <c r="G88" s="2"/>
      <c r="H88" s="4"/>
      <c r="I88" s="3"/>
    </row>
    <row r="89" spans="7:9" ht="11.25">
      <c r="G89" s="2"/>
      <c r="H89" s="4"/>
      <c r="I89" s="3"/>
    </row>
    <row r="90" spans="7:9" ht="11.25">
      <c r="G90" s="2"/>
      <c r="H90" s="4"/>
      <c r="I90" s="3"/>
    </row>
    <row r="91" spans="7:9" ht="11.25">
      <c r="G91" s="2"/>
      <c r="H91" s="4"/>
      <c r="I91" s="3"/>
    </row>
    <row r="92" spans="7:9" ht="11.25">
      <c r="G92" s="2"/>
      <c r="H92" s="4"/>
      <c r="I92" s="3"/>
    </row>
    <row r="93" spans="7:9" ht="11.25">
      <c r="G93" s="2"/>
      <c r="H93" s="4"/>
      <c r="I93" s="3"/>
    </row>
    <row r="94" spans="7:9" ht="11.25">
      <c r="G94" s="2"/>
      <c r="H94" s="4"/>
      <c r="I94" s="3"/>
    </row>
    <row r="95" spans="7:9" ht="11.25">
      <c r="G95" s="2"/>
      <c r="H95" s="4"/>
      <c r="I95" s="3"/>
    </row>
    <row r="96" spans="7:9" ht="11.25">
      <c r="G96" s="2"/>
      <c r="H96" s="4"/>
      <c r="I96" s="3"/>
    </row>
    <row r="97" spans="7:9" ht="11.25">
      <c r="G97" s="2"/>
      <c r="H97" s="4"/>
      <c r="I97" s="3"/>
    </row>
    <row r="98" spans="7:9" ht="11.25">
      <c r="G98" s="2"/>
      <c r="H98" s="4"/>
      <c r="I98" s="3"/>
    </row>
    <row r="99" spans="7:9" ht="11.25">
      <c r="G99" s="2"/>
      <c r="H99" s="4"/>
      <c r="I99" s="3"/>
    </row>
    <row r="100" spans="7:9" ht="11.25">
      <c r="G100" s="2"/>
      <c r="H100" s="4"/>
      <c r="I100" s="3"/>
    </row>
    <row r="101" spans="7:9" ht="11.25">
      <c r="G101" s="2"/>
      <c r="H101" s="4"/>
      <c r="I101" s="3"/>
    </row>
    <row r="102" spans="7:9" ht="11.25">
      <c r="G102" s="2"/>
      <c r="H102" s="4"/>
      <c r="I102" s="3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L45"/>
  <sheetViews>
    <sheetView zoomScaleSheetLayoutView="100" workbookViewId="0" topLeftCell="A1">
      <selection activeCell="G36" sqref="G36"/>
    </sheetView>
  </sheetViews>
  <sheetFormatPr defaultColWidth="9.00390625" defaultRowHeight="12.75"/>
  <cols>
    <col min="1" max="6" width="8.875" style="1" customWidth="1"/>
    <col min="7" max="7" width="12.25390625" style="1" customWidth="1"/>
    <col min="8" max="8" width="8.875" style="1" customWidth="1"/>
    <col min="9" max="9" width="11.25390625" style="1" bestFit="1" customWidth="1"/>
    <col min="10" max="11" width="8.875" style="1" customWidth="1"/>
    <col min="12" max="12" width="13.125" style="1" customWidth="1"/>
    <col min="13" max="16384" width="8.875" style="1" customWidth="1"/>
  </cols>
  <sheetData>
    <row r="1" ht="11.25"/>
    <row r="2" ht="11.25">
      <c r="F2" s="17"/>
    </row>
    <row r="3" ht="11.25"/>
    <row r="4" spans="8:9" ht="11.25">
      <c r="H4" s="2" t="s">
        <v>93</v>
      </c>
      <c r="I4" s="2" t="s">
        <v>71</v>
      </c>
    </row>
    <row r="5" spans="7:9" ht="11.25">
      <c r="G5" s="2" t="s">
        <v>94</v>
      </c>
      <c r="H5" s="3">
        <f aca="true" t="shared" si="0" ref="H5:H15">I5/$I$17*100</f>
        <v>14.932988380444515</v>
      </c>
      <c r="I5" s="28">
        <v>193310573</v>
      </c>
    </row>
    <row r="6" spans="7:9" ht="11.25">
      <c r="G6" s="2" t="s">
        <v>63</v>
      </c>
      <c r="H6" s="3">
        <f t="shared" si="0"/>
        <v>10.25913005599131</v>
      </c>
      <c r="I6" s="28">
        <v>132806526</v>
      </c>
    </row>
    <row r="7" spans="7:9" ht="11.25">
      <c r="G7" s="2" t="s">
        <v>61</v>
      </c>
      <c r="H7" s="3">
        <f t="shared" si="0"/>
        <v>9.69549665950519</v>
      </c>
      <c r="I7" s="28">
        <v>125510177</v>
      </c>
    </row>
    <row r="8" spans="7:9" ht="11.25">
      <c r="G8" s="2" t="s">
        <v>62</v>
      </c>
      <c r="H8" s="3">
        <f t="shared" si="0"/>
        <v>9.687820920747567</v>
      </c>
      <c r="I8" s="28">
        <v>125410813</v>
      </c>
    </row>
    <row r="9" spans="7:9" ht="11.25">
      <c r="G9" s="2" t="s">
        <v>88</v>
      </c>
      <c r="H9" s="3">
        <f t="shared" si="0"/>
        <v>9.359787915330466</v>
      </c>
      <c r="I9" s="28">
        <v>121164359</v>
      </c>
    </row>
    <row r="10" spans="7:9" ht="11.25">
      <c r="G10" s="2" t="s">
        <v>64</v>
      </c>
      <c r="H10" s="3">
        <f t="shared" si="0"/>
        <v>8.313949351929345</v>
      </c>
      <c r="I10" s="29">
        <v>107625766</v>
      </c>
    </row>
    <row r="11" spans="7:9" ht="11.25">
      <c r="G11" s="2" t="s">
        <v>65</v>
      </c>
      <c r="H11" s="3">
        <f t="shared" si="0"/>
        <v>5.766382287693776</v>
      </c>
      <c r="I11" s="28">
        <v>74646992</v>
      </c>
    </row>
    <row r="12" spans="7:9" ht="11.25">
      <c r="G12" s="2" t="s">
        <v>90</v>
      </c>
      <c r="H12" s="3">
        <f t="shared" si="0"/>
        <v>5.0625500906089655</v>
      </c>
      <c r="I12" s="4">
        <v>65535741</v>
      </c>
    </row>
    <row r="13" spans="7:9" ht="11.25">
      <c r="G13" s="2" t="s">
        <v>89</v>
      </c>
      <c r="H13" s="3">
        <f t="shared" si="0"/>
        <v>4.784739934257673</v>
      </c>
      <c r="I13" s="4">
        <v>61939432</v>
      </c>
    </row>
    <row r="14" spans="7:9" ht="11.25">
      <c r="G14" s="2" t="s">
        <v>66</v>
      </c>
      <c r="H14" s="3">
        <f t="shared" si="0"/>
        <v>4.2055613977923825</v>
      </c>
      <c r="I14" s="4">
        <v>54441848</v>
      </c>
    </row>
    <row r="15" spans="7:9" ht="11.25">
      <c r="G15" s="2" t="s">
        <v>67</v>
      </c>
      <c r="H15" s="3">
        <f t="shared" si="0"/>
        <v>17.93159300569881</v>
      </c>
      <c r="I15" s="4">
        <f>I17-SUM(I5:I14)</f>
        <v>232128120</v>
      </c>
    </row>
    <row r="16" ht="11.25">
      <c r="G16" s="2"/>
    </row>
    <row r="17" spans="7:9" ht="11.25">
      <c r="G17" s="2" t="s">
        <v>59</v>
      </c>
      <c r="H17" s="3">
        <f>SUM(H5:H15)</f>
        <v>100</v>
      </c>
      <c r="I17" s="4">
        <v>1294520347</v>
      </c>
    </row>
    <row r="18" ht="11.25"/>
    <row r="19" ht="11.25">
      <c r="J19" s="17"/>
    </row>
    <row r="20" spans="9:10" ht="11.25">
      <c r="I20" s="17"/>
      <c r="J20" s="17"/>
    </row>
    <row r="21" spans="7:12" ht="11.25">
      <c r="G21" s="26"/>
      <c r="H21" s="26"/>
      <c r="I21" s="26"/>
      <c r="J21" s="28"/>
      <c r="K21" s="28"/>
      <c r="L21" s="28"/>
    </row>
    <row r="22" spans="7:12" ht="11.25">
      <c r="G22" s="26"/>
      <c r="H22" s="26"/>
      <c r="I22" s="26"/>
      <c r="J22" s="28"/>
      <c r="K22" s="28"/>
      <c r="L22" s="28"/>
    </row>
    <row r="23" spans="7:12" ht="11.25">
      <c r="G23" s="26"/>
      <c r="H23" s="26"/>
      <c r="I23" s="26"/>
      <c r="J23" s="28"/>
      <c r="K23" s="28"/>
      <c r="L23" s="28"/>
    </row>
    <row r="24" spans="7:12" ht="11.25">
      <c r="G24" s="26"/>
      <c r="H24" s="26"/>
      <c r="I24" s="26"/>
      <c r="J24" s="28"/>
      <c r="K24" s="28"/>
      <c r="L24" s="28"/>
    </row>
    <row r="25" spans="7:12" ht="11.25">
      <c r="G25" s="26"/>
      <c r="H25" s="26"/>
      <c r="I25" s="26"/>
      <c r="J25" s="28"/>
      <c r="K25" s="28"/>
      <c r="L25" s="28"/>
    </row>
    <row r="26" spans="7:12" ht="11.25">
      <c r="G26" s="26"/>
      <c r="H26" s="26"/>
      <c r="I26" s="26"/>
      <c r="J26" s="28"/>
      <c r="K26" s="28"/>
      <c r="L26" s="28"/>
    </row>
    <row r="27" spans="7:12" ht="11.25">
      <c r="G27" s="26"/>
      <c r="H27" s="26"/>
      <c r="I27" s="26"/>
      <c r="J27" s="28"/>
      <c r="K27" s="28"/>
      <c r="L27" s="28"/>
    </row>
    <row r="28" spans="7:12" ht="11.25">
      <c r="G28" s="26"/>
      <c r="H28" s="26"/>
      <c r="I28" s="26"/>
      <c r="J28" s="28"/>
      <c r="K28" s="28"/>
      <c r="L28" s="28"/>
    </row>
    <row r="29" spans="7:12" ht="11.25">
      <c r="G29" s="26"/>
      <c r="H29" s="26"/>
      <c r="I29" s="26"/>
      <c r="J29" s="28"/>
      <c r="K29" s="28"/>
      <c r="L29" s="28"/>
    </row>
    <row r="30" spans="7:12" ht="11.25">
      <c r="G30" s="26"/>
      <c r="H30" s="26"/>
      <c r="I30" s="26"/>
      <c r="J30" s="28"/>
      <c r="K30" s="28"/>
      <c r="L30" s="28"/>
    </row>
    <row r="31" spans="7:12" ht="11.25">
      <c r="G31" s="26"/>
      <c r="H31" s="26"/>
      <c r="I31" s="26"/>
      <c r="J31" s="28"/>
      <c r="K31" s="28"/>
      <c r="L31" s="28"/>
    </row>
    <row r="32" spans="7:12" ht="11.25">
      <c r="G32" s="26"/>
      <c r="H32" s="26"/>
      <c r="I32" s="26"/>
      <c r="J32" s="28"/>
      <c r="K32" s="28"/>
      <c r="L32" s="28"/>
    </row>
    <row r="33" spans="7:12" ht="11.25">
      <c r="G33" s="26"/>
      <c r="H33" s="26"/>
      <c r="I33" s="26"/>
      <c r="J33" s="28"/>
      <c r="K33" s="28"/>
      <c r="L33" s="28"/>
    </row>
    <row r="34" spans="7:12" ht="11.25">
      <c r="G34" s="26"/>
      <c r="H34" s="26"/>
      <c r="I34" s="26"/>
      <c r="J34" s="28"/>
      <c r="K34" s="28"/>
      <c r="L34" s="28"/>
    </row>
    <row r="35" spans="7:12" ht="11.25">
      <c r="G35" s="26"/>
      <c r="H35" s="26"/>
      <c r="I35" s="26"/>
      <c r="J35" s="28"/>
      <c r="K35" s="28"/>
      <c r="L35" s="28"/>
    </row>
    <row r="36" spans="7:12" ht="11.25">
      <c r="G36" s="26"/>
      <c r="H36" s="26"/>
      <c r="I36" s="26"/>
      <c r="J36" s="28"/>
      <c r="K36" s="28"/>
      <c r="L36" s="28"/>
    </row>
    <row r="37" spans="7:12" ht="11.25">
      <c r="G37" s="26"/>
      <c r="H37" s="26"/>
      <c r="I37" s="26"/>
      <c r="J37" s="28"/>
      <c r="K37" s="28"/>
      <c r="L37" s="28"/>
    </row>
    <row r="38" spans="7:12" ht="11.25">
      <c r="G38" s="26"/>
      <c r="H38" s="26"/>
      <c r="I38" s="26"/>
      <c r="J38" s="28"/>
      <c r="K38" s="28"/>
      <c r="L38" s="28"/>
    </row>
    <row r="39" spans="7:12" ht="11.25">
      <c r="G39" s="26"/>
      <c r="H39" s="26"/>
      <c r="I39" s="26"/>
      <c r="J39" s="28"/>
      <c r="K39" s="28"/>
      <c r="L39" s="28"/>
    </row>
    <row r="40" spans="7:12" ht="11.25">
      <c r="G40" s="26"/>
      <c r="H40" s="26"/>
      <c r="I40" s="26"/>
      <c r="J40" s="28"/>
      <c r="K40" s="28"/>
      <c r="L40" s="28"/>
    </row>
    <row r="41" spans="7:12" ht="11.25">
      <c r="G41" s="26"/>
      <c r="H41" s="26"/>
      <c r="I41" s="26"/>
      <c r="J41" s="28"/>
      <c r="K41" s="28"/>
      <c r="L41" s="28"/>
    </row>
    <row r="42" spans="7:12" ht="11.25">
      <c r="G42" s="26"/>
      <c r="H42" s="26"/>
      <c r="I42" s="26"/>
      <c r="J42" s="29"/>
      <c r="K42" s="29"/>
      <c r="L42" s="29"/>
    </row>
    <row r="43" spans="7:12" ht="11.25">
      <c r="G43" s="26"/>
      <c r="H43" s="26"/>
      <c r="I43" s="26"/>
      <c r="J43" s="28"/>
      <c r="K43" s="28"/>
      <c r="L43" s="28"/>
    </row>
    <row r="44" spans="7:12" ht="11.25">
      <c r="G44" s="26"/>
      <c r="H44" s="26"/>
      <c r="I44" s="26"/>
      <c r="J44" s="28"/>
      <c r="K44" s="28"/>
      <c r="L44" s="28"/>
    </row>
    <row r="45" spans="7:12" ht="11.25">
      <c r="G45" s="30"/>
      <c r="H45" s="30"/>
      <c r="I45" s="30"/>
      <c r="J45" s="30"/>
      <c r="K45" s="30"/>
      <c r="L45" s="31"/>
    </row>
  </sheetData>
  <printOptions/>
  <pageMargins left="0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&amp;L&amp;"ＭＳ Ｐゴシック,太字"&amp;14鉱工業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m097114</cp:lastModifiedBy>
  <cp:lastPrinted>2005-12-16T06:59:28Z</cp:lastPrinted>
  <dcterms:created xsi:type="dcterms:W3CDTF">2002-11-11T00:28:37Z</dcterms:created>
  <dcterms:modified xsi:type="dcterms:W3CDTF">2006-07-18T07:46:31Z</dcterms:modified>
  <cp:category/>
  <cp:version/>
  <cp:contentType/>
  <cp:contentStatus/>
</cp:coreProperties>
</file>