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5330" windowHeight="4545" activeTab="0"/>
  </bookViews>
  <sheets>
    <sheet name="もくじ" sheetId="1" r:id="rId1"/>
    <sheet name="22.1-22.2" sheetId="2" r:id="rId2"/>
    <sheet name="22.3-22.5" sheetId="3" r:id="rId3"/>
    <sheet name="22.6-22.7" sheetId="4" r:id="rId4"/>
    <sheet name="22.8-22.9" sheetId="5" r:id="rId5"/>
    <sheet name="22.10" sheetId="6" r:id="rId6"/>
    <sheet name="22.11-22.12" sheetId="7" r:id="rId7"/>
    <sheet name="22.13.1-22.13.2" sheetId="8" r:id="rId8"/>
    <sheet name="22.13.3-22.13.4" sheetId="9" r:id="rId9"/>
  </sheets>
  <definedNames>
    <definedName name="_xlnm.Print_Area" localSheetId="3">'22.6-22.7'!$A$1:$K$87</definedName>
    <definedName name="_xlnm.Print_Area" localSheetId="4">'22.8-22.9'!$A$1:$T$69</definedName>
  </definedNames>
  <calcPr fullCalcOnLoad="1"/>
</workbook>
</file>

<file path=xl/sharedStrings.xml><?xml version="1.0" encoding="utf-8"?>
<sst xmlns="http://schemas.openxmlformats.org/spreadsheetml/2006/main" count="994" uniqueCount="498">
  <si>
    <t>区分</t>
  </si>
  <si>
    <t>総数</t>
  </si>
  <si>
    <t>殺人</t>
  </si>
  <si>
    <t>強盗</t>
  </si>
  <si>
    <t>放火</t>
  </si>
  <si>
    <t>強かん</t>
  </si>
  <si>
    <t>暴行</t>
  </si>
  <si>
    <t>傷害</t>
  </si>
  <si>
    <t>脅迫</t>
  </si>
  <si>
    <t>恐喝</t>
  </si>
  <si>
    <t>窃盗</t>
  </si>
  <si>
    <t>詐欺</t>
  </si>
  <si>
    <t>横領</t>
  </si>
  <si>
    <t>偽造</t>
  </si>
  <si>
    <t>汚職</t>
  </si>
  <si>
    <t>とばく</t>
  </si>
  <si>
    <t>わいせつ</t>
  </si>
  <si>
    <t>その他</t>
  </si>
  <si>
    <t>背任</t>
  </si>
  <si>
    <t>認知</t>
  </si>
  <si>
    <t>検挙</t>
  </si>
  <si>
    <t>14歳～</t>
  </si>
  <si>
    <t>16歳～</t>
  </si>
  <si>
    <t>18歳～</t>
  </si>
  <si>
    <t>20歳～</t>
  </si>
  <si>
    <t>25歳～</t>
  </si>
  <si>
    <t>30歳～</t>
  </si>
  <si>
    <t>40歳～</t>
  </si>
  <si>
    <t>50歳～</t>
  </si>
  <si>
    <t>60歳以上</t>
  </si>
  <si>
    <t>　　15歳</t>
  </si>
  <si>
    <t>　　17歳</t>
  </si>
  <si>
    <t>　　19歳</t>
  </si>
  <si>
    <t>　　24歳</t>
  </si>
  <si>
    <t>　　29歳</t>
  </si>
  <si>
    <t>　　39歳</t>
  </si>
  <si>
    <t>　　49歳</t>
  </si>
  <si>
    <t>　　59歳</t>
  </si>
  <si>
    <t>凶器準備集合</t>
  </si>
  <si>
    <t>(注)  交通事故に係る業務上等過失致死傷は除く。</t>
  </si>
  <si>
    <t>現行犯逮捕</t>
  </si>
  <si>
    <t>緊急逮捕</t>
  </si>
  <si>
    <t>通常逮捕</t>
  </si>
  <si>
    <t>身柄不拘束</t>
  </si>
  <si>
    <t>件数(件)</t>
  </si>
  <si>
    <t>鉄砲刀剣類所持等取締法</t>
  </si>
  <si>
    <t>(注)  交通関係は含まれていない。</t>
  </si>
  <si>
    <t>旧受</t>
  </si>
  <si>
    <t>新受</t>
  </si>
  <si>
    <t>計</t>
  </si>
  <si>
    <t>検察官</t>
  </si>
  <si>
    <t>通常司法警</t>
  </si>
  <si>
    <t>他の検察</t>
  </si>
  <si>
    <t>家庭裁判</t>
  </si>
  <si>
    <t>認知直受</t>
  </si>
  <si>
    <t>察職員より</t>
  </si>
  <si>
    <t>起訴</t>
  </si>
  <si>
    <t>不起訴</t>
  </si>
  <si>
    <t>公判</t>
  </si>
  <si>
    <t>略式命令</t>
  </si>
  <si>
    <t>起訴猶予</t>
  </si>
  <si>
    <t>犯罪の嫌疑</t>
  </si>
  <si>
    <t>請求</t>
  </si>
  <si>
    <t>不十分</t>
  </si>
  <si>
    <t>中止</t>
  </si>
  <si>
    <t>不起訴その他</t>
  </si>
  <si>
    <t>他の検</t>
  </si>
  <si>
    <t>家庭裁</t>
  </si>
  <si>
    <t>察庁へ</t>
  </si>
  <si>
    <t>判所へ</t>
  </si>
  <si>
    <t>総計</t>
  </si>
  <si>
    <t>神戸地方裁判所  調</t>
  </si>
  <si>
    <t>通常第1審</t>
  </si>
  <si>
    <t>控訴審</t>
  </si>
  <si>
    <t>既済</t>
  </si>
  <si>
    <t>未済</t>
  </si>
  <si>
    <t>通常第１審</t>
  </si>
  <si>
    <t>略式</t>
  </si>
  <si>
    <t>控訴</t>
  </si>
  <si>
    <t>調停</t>
  </si>
  <si>
    <t>神戸検察審査会  調</t>
  </si>
  <si>
    <t>建議</t>
  </si>
  <si>
    <t>申立</t>
  </si>
  <si>
    <t>職権</t>
  </si>
  <si>
    <t>移送</t>
  </si>
  <si>
    <t>審査</t>
  </si>
  <si>
    <t>勧告</t>
  </si>
  <si>
    <t>相当</t>
  </si>
  <si>
    <t>不当</t>
  </si>
  <si>
    <t>打切り</t>
  </si>
  <si>
    <t>却下</t>
  </si>
  <si>
    <t>　</t>
  </si>
  <si>
    <t>人事を目的とする訴え</t>
  </si>
  <si>
    <t>　婚姻</t>
  </si>
  <si>
    <t>…</t>
  </si>
  <si>
    <t>　離婚</t>
  </si>
  <si>
    <t>　養子縁組</t>
  </si>
  <si>
    <t>　離縁</t>
  </si>
  <si>
    <t>　認知</t>
  </si>
  <si>
    <t>　親子関係確認</t>
  </si>
  <si>
    <t>　その他</t>
  </si>
  <si>
    <t>金銭を目的とする訴え</t>
  </si>
  <si>
    <t>　売買代金(売掛代金を含む)</t>
  </si>
  <si>
    <t>　貸金</t>
  </si>
  <si>
    <t>　立替金・求償金</t>
  </si>
  <si>
    <t>　その他の損害賠償金</t>
  </si>
  <si>
    <t>　手形金(小切手金を含む)</t>
  </si>
  <si>
    <t>　(うち手形小切手異議)</t>
  </si>
  <si>
    <t>　金銭債権債務存否確認</t>
  </si>
  <si>
    <t>建物を目的とする訴え</t>
  </si>
  <si>
    <t>　建物所有権</t>
  </si>
  <si>
    <t>　建物登記</t>
  </si>
  <si>
    <t>　建物明渡</t>
  </si>
  <si>
    <t>　建物収去</t>
  </si>
  <si>
    <t>土地を目的とする訴え</t>
  </si>
  <si>
    <t>　土地所有権</t>
  </si>
  <si>
    <t>　土地登記</t>
  </si>
  <si>
    <t>　土地明渡</t>
  </si>
  <si>
    <t>　土地境界</t>
  </si>
  <si>
    <t>　借地権</t>
  </si>
  <si>
    <t>知的財産権に関する訴え</t>
  </si>
  <si>
    <t>手形小切手</t>
  </si>
  <si>
    <t>少額訴訟</t>
  </si>
  <si>
    <t>少額訴訟判決異議</t>
  </si>
  <si>
    <t>行政訴訟</t>
  </si>
  <si>
    <t>神戸家庭裁判所  調</t>
  </si>
  <si>
    <t>　後見開始の審判及びその取消し（甲１）</t>
  </si>
  <si>
    <t>　保佐開始の審判・取消しなど（甲２）</t>
  </si>
  <si>
    <t>　補助開始の審判・取消しなど（甲２の２）</t>
  </si>
  <si>
    <t>　不在者財産管理（甲３）</t>
  </si>
  <si>
    <t>　失踪の宣告及びその取消し（甲４）</t>
  </si>
  <si>
    <t>　特別代理人選任（甲５）</t>
  </si>
  <si>
    <t>　子の氏の変更（甲６）</t>
  </si>
  <si>
    <t>　養子縁組（甲７）</t>
  </si>
  <si>
    <t>　離縁許可（甲８）</t>
  </si>
  <si>
    <t>　特別代理人選任（甲１０）</t>
  </si>
  <si>
    <t>　親権等の喪失宣告及び取消し（甲１２）</t>
  </si>
  <si>
    <t>　特別養子縁組等（甲８の２）</t>
  </si>
  <si>
    <t>　親権等の辞任または回復（甲１３）</t>
  </si>
  <si>
    <t>　後見人等の選任（甲１４）</t>
  </si>
  <si>
    <t>　後見人等の辞任（甲１５）</t>
  </si>
  <si>
    <t>　後見人等の解任（甲１６）</t>
  </si>
  <si>
    <t>　相続の承認又は放棄の期間の伸長（甲２４）</t>
  </si>
  <si>
    <t>　相続の限定承認（甲２６）</t>
  </si>
  <si>
    <t>　相続の放棄（甲２９）</t>
  </si>
  <si>
    <t>　相続財産管理人選任等（甲３２）</t>
  </si>
  <si>
    <t>　遺言の確認（甲３３）</t>
  </si>
  <si>
    <t>　遺言書の検認（甲３４）</t>
  </si>
  <si>
    <t>　遺言執行者の選任（甲３５）</t>
  </si>
  <si>
    <t>　遺留分放棄（甲３９）</t>
  </si>
  <si>
    <t>　氏の変更</t>
  </si>
  <si>
    <t>　名の変更</t>
  </si>
  <si>
    <t>　就籍許可</t>
  </si>
  <si>
    <t>　戸籍訂正</t>
  </si>
  <si>
    <t>　戸籍届出の委託確認</t>
  </si>
  <si>
    <t>　精神保健及び精神障害者福祉に関する法律２０条２項</t>
  </si>
  <si>
    <t>　その他</t>
  </si>
  <si>
    <t>　夫婦の同居・協力扶助（乙１）</t>
  </si>
  <si>
    <t>　婚姻費用の分担（乙３）</t>
  </si>
  <si>
    <t>　子の監護者の指定等（乙４）</t>
  </si>
  <si>
    <t>　財産の分与（乙５）</t>
  </si>
  <si>
    <t>　祭祀承継者の指定（乙６）</t>
  </si>
  <si>
    <t>　親権者の指定変更（乙７）</t>
  </si>
  <si>
    <t>　扶養（乙８）</t>
  </si>
  <si>
    <t>　推定相続人廃除（乙９）</t>
  </si>
  <si>
    <t>　遺産分割（乙１０）</t>
  </si>
  <si>
    <t>　婚姻中の夫婦間の事件</t>
  </si>
  <si>
    <t>　婚姻外の男女間の事件</t>
  </si>
  <si>
    <t>　親族間の紛争</t>
  </si>
  <si>
    <t>　家事審判法第23条の事件</t>
  </si>
  <si>
    <t>　離婚等男女関係解消後の慰謝料</t>
  </si>
  <si>
    <t>司法警察官からの送致</t>
  </si>
  <si>
    <t>検察官からの送致</t>
  </si>
  <si>
    <t>知事・児童相談所長から</t>
  </si>
  <si>
    <t>要強制</t>
  </si>
  <si>
    <t>非強制</t>
  </si>
  <si>
    <t>家庭裁判所調査官の報告</t>
  </si>
  <si>
    <t>一般人から通告</t>
  </si>
  <si>
    <t>保護観察所長から通告</t>
  </si>
  <si>
    <t>他の家庭裁判所からの移送回付</t>
  </si>
  <si>
    <t>保護観察</t>
  </si>
  <si>
    <t>少年院</t>
  </si>
  <si>
    <t>初等</t>
  </si>
  <si>
    <t>中等</t>
  </si>
  <si>
    <t>特別</t>
  </si>
  <si>
    <t>医療</t>
  </si>
  <si>
    <t>審判不開始</t>
  </si>
  <si>
    <t>不処分</t>
  </si>
  <si>
    <t>知事・児童相談所長へ</t>
  </si>
  <si>
    <t>検察官へ送致</t>
  </si>
  <si>
    <t>法19-2  23-3</t>
  </si>
  <si>
    <t>移送・回付</t>
  </si>
  <si>
    <t>従たる事件</t>
  </si>
  <si>
    <t>消防本部</t>
  </si>
  <si>
    <t>消防署数</t>
  </si>
  <si>
    <t>職員実員数</t>
  </si>
  <si>
    <t>内消防吏員数</t>
  </si>
  <si>
    <t>神戸市</t>
  </si>
  <si>
    <t>姫路市</t>
  </si>
  <si>
    <t>尼崎市</t>
  </si>
  <si>
    <t>明石市</t>
  </si>
  <si>
    <t>西宮市</t>
  </si>
  <si>
    <t>芦屋市</t>
  </si>
  <si>
    <t>伊丹市</t>
  </si>
  <si>
    <t>相生市</t>
  </si>
  <si>
    <t>加古川市</t>
  </si>
  <si>
    <t>龍野市</t>
  </si>
  <si>
    <t>赤穂市</t>
  </si>
  <si>
    <t>宝塚市</t>
  </si>
  <si>
    <t>三木市</t>
  </si>
  <si>
    <t>高砂市</t>
  </si>
  <si>
    <t>川西市</t>
  </si>
  <si>
    <t>小野市</t>
  </si>
  <si>
    <t>三田市</t>
  </si>
  <si>
    <t>加西市</t>
  </si>
  <si>
    <t>猪名川町</t>
  </si>
  <si>
    <t>加東行政事務組合</t>
  </si>
  <si>
    <t>(加東郡3町)</t>
  </si>
  <si>
    <t>淡路広域消防事務組合</t>
  </si>
  <si>
    <t>(淡路地域全市町)</t>
  </si>
  <si>
    <t>(夢前町・神崎郡5町)</t>
  </si>
  <si>
    <t>佐用郡広域行政事務組合</t>
  </si>
  <si>
    <t>(佐用郡4町)</t>
  </si>
  <si>
    <t>(西脇市・多可郡4町)</t>
  </si>
  <si>
    <t>揖南消防事務組合</t>
  </si>
  <si>
    <t>(揖保郡3町)</t>
  </si>
  <si>
    <t>美方広域消防事務組合</t>
  </si>
  <si>
    <t>消防団数</t>
  </si>
  <si>
    <t>分団数</t>
  </si>
  <si>
    <t>消防艇</t>
  </si>
  <si>
    <t>指揮車</t>
  </si>
  <si>
    <t>広報車</t>
  </si>
  <si>
    <t>ポンプ</t>
  </si>
  <si>
    <t>篠山市</t>
  </si>
  <si>
    <t>手引動力</t>
  </si>
  <si>
    <t>　　　　　　　区分</t>
  </si>
  <si>
    <t>起訴</t>
  </si>
  <si>
    <t>　　　　　　不起訴</t>
  </si>
  <si>
    <t>処理人員</t>
  </si>
  <si>
    <t>神戸地方裁判所　調</t>
  </si>
  <si>
    <t>　　　　　　　その他</t>
  </si>
  <si>
    <t>　本庁・支部</t>
  </si>
  <si>
    <t>　　　簡易</t>
  </si>
  <si>
    <t>児童自立支援施設又は児童養護施設へ送致</t>
  </si>
  <si>
    <t>神戸家庭裁判所　調</t>
  </si>
  <si>
    <t>総　　　　　　数</t>
  </si>
  <si>
    <t>新　　　受　　　計</t>
  </si>
  <si>
    <t>既　　　済　　　計</t>
  </si>
  <si>
    <t>未　　　　　　　済</t>
  </si>
  <si>
    <t>団員数（実員）</t>
  </si>
  <si>
    <t>消防団</t>
  </si>
  <si>
    <t>区分</t>
  </si>
  <si>
    <t>(単位：人)  県消防課  調</t>
  </si>
  <si>
    <t>平成13年</t>
  </si>
  <si>
    <t>区</t>
  </si>
  <si>
    <t>分</t>
  </si>
  <si>
    <t>総      数</t>
  </si>
  <si>
    <t>区   分</t>
  </si>
  <si>
    <t>　交通事故に関する損害賠償金(慰謝料を含む)</t>
  </si>
  <si>
    <t>数</t>
  </si>
  <si>
    <t>総</t>
  </si>
  <si>
    <t>通　常　訴　訟</t>
  </si>
  <si>
    <t>新</t>
  </si>
  <si>
    <t>受</t>
  </si>
  <si>
    <t>未処理人員</t>
  </si>
  <si>
    <t>総　　　計</t>
  </si>
  <si>
    <t xml:space="preserve">           他へ送致</t>
  </si>
  <si>
    <t xml:space="preserve">       処　理　人　員</t>
  </si>
  <si>
    <t>神戸地方裁判所　調　</t>
  </si>
  <si>
    <t>　　      区分</t>
  </si>
  <si>
    <t>　　　 計</t>
  </si>
  <si>
    <t>既   済</t>
  </si>
  <si>
    <t xml:space="preserve">     新</t>
  </si>
  <si>
    <t xml:space="preserve"> 受</t>
  </si>
  <si>
    <t>人員(人)</t>
  </si>
  <si>
    <t>人員(人)</t>
  </si>
  <si>
    <t>(単位：人)  神戸地方検察庁  調</t>
  </si>
  <si>
    <t>(単位：台)  県消防課  調</t>
  </si>
  <si>
    <t>件数(件)</t>
  </si>
  <si>
    <t xml:space="preserve">   庁より</t>
  </si>
  <si>
    <t xml:space="preserve">   所より</t>
  </si>
  <si>
    <t xml:space="preserve">      受　理　人　員</t>
  </si>
  <si>
    <t>平成14年</t>
  </si>
  <si>
    <t>出入国管理及び難民認定法</t>
  </si>
  <si>
    <t>軽犯罪法</t>
  </si>
  <si>
    <t>児童福祉法</t>
  </si>
  <si>
    <t>児童売春・児童ポルノ法</t>
  </si>
  <si>
    <t>覚せい剤取締法</t>
  </si>
  <si>
    <t>麻薬等取締法等</t>
  </si>
  <si>
    <t>(大麻・あへん・特例法含む)</t>
  </si>
  <si>
    <t>毒劇物法</t>
  </si>
  <si>
    <t>廃棄物処理法</t>
  </si>
  <si>
    <t>電波法</t>
  </si>
  <si>
    <t>迷惑防止条例</t>
  </si>
  <si>
    <t>青少年愛護条例</t>
  </si>
  <si>
    <t>　 平成13年</t>
  </si>
  <si>
    <t>甲類審判事件</t>
  </si>
  <si>
    <t>乙類審判事件</t>
  </si>
  <si>
    <t>　夫婦の同居・協力扶助(乙１)</t>
  </si>
  <si>
    <t>　婚姻費用の分担(乙３)</t>
  </si>
  <si>
    <t>　子の監護者の指定等(乙４)</t>
  </si>
  <si>
    <t>　財産の分与(乙５)</t>
  </si>
  <si>
    <t>　祭祀承継者の指定(乙６)</t>
  </si>
  <si>
    <t>　親権者の指定・変更(乙７)</t>
  </si>
  <si>
    <t>　扶養(乙８)</t>
  </si>
  <si>
    <t>　推定相続人廃除(乙９)</t>
  </si>
  <si>
    <t>　遺産分割(乙１０)</t>
  </si>
  <si>
    <t>22　司法・警察・消防</t>
  </si>
  <si>
    <t>22.1   刑法犯認知・検挙件数</t>
  </si>
  <si>
    <t>22.2   刑法犯犯行時の年齢別被疑者検挙状況</t>
  </si>
  <si>
    <t>22.3   刑法犯逮捕別検挙状況</t>
  </si>
  <si>
    <t>22.5   検察庁事件処理状況</t>
  </si>
  <si>
    <t>22.6   刑事事件処理状況（人員数）</t>
  </si>
  <si>
    <t>22.6.1 本庁・支部計</t>
  </si>
  <si>
    <t>22.6.2 管内簡易裁判所合計</t>
  </si>
  <si>
    <t>22.7   民事事件処理状況(件数)</t>
  </si>
  <si>
    <t>22.7.1 本庁・支部計</t>
  </si>
  <si>
    <t>22.7.2 管内簡易裁判所合計</t>
  </si>
  <si>
    <t>22.8   検察審査会事件数(人員数)</t>
  </si>
  <si>
    <t>22.9   訴訟種類別新受事件数(第一審）</t>
  </si>
  <si>
    <t>22.10 家事審判事件新受件数</t>
  </si>
  <si>
    <t>22.11 家事調停事件新受件数</t>
  </si>
  <si>
    <t>22.12 少年保護事件処理状況</t>
  </si>
  <si>
    <t>22.13 消防の状況</t>
  </si>
  <si>
    <t>22.13.1 消防本部職員数</t>
  </si>
  <si>
    <t>22.13.2 消防団員数</t>
  </si>
  <si>
    <t>22.13.3 消防本部消防ポンプ等保有台数</t>
  </si>
  <si>
    <t>22.13.4 消防団消防ポンプ等保有台数</t>
  </si>
  <si>
    <t>22.3  刑法犯逮捕別検挙状況</t>
  </si>
  <si>
    <t>22.5  検察庁事件処理状況</t>
  </si>
  <si>
    <t>22.6 刑事事件処理状況(人員数)　　　　　</t>
  </si>
  <si>
    <t>22.7  民事事件処理状況(件数)</t>
  </si>
  <si>
    <t>22.8  検察審査会事件数(人員数)</t>
  </si>
  <si>
    <t>22.9  訴訟種類別新受事件数(第一審)</t>
  </si>
  <si>
    <t>22.10  家事審判事件新受件数</t>
  </si>
  <si>
    <t>22.11  家事調停事件新受件数</t>
  </si>
  <si>
    <t>22.12  少年保護事件処理状況</t>
  </si>
  <si>
    <t>22.13  消防の状況</t>
  </si>
  <si>
    <t>22.13.1  消防本部職員数</t>
  </si>
  <si>
    <t>22.13.2  消防団員数</t>
  </si>
  <si>
    <t>22.13.3  消防本部消防ポンプ等保有台数</t>
  </si>
  <si>
    <t>　　13年4月1日</t>
  </si>
  <si>
    <t>22.13.4  消防団消防ポンプ等保有台数</t>
  </si>
  <si>
    <t>請求異議の訴え</t>
  </si>
  <si>
    <t>第三者異議の訴え</t>
  </si>
  <si>
    <t>その他の訴え</t>
  </si>
  <si>
    <t>主な用語解説</t>
  </si>
  <si>
    <t>認知件数：警察において発生を認知した事件数</t>
  </si>
  <si>
    <t>検挙件数：警察で事件を送致・送付又は微罪処分をした件数</t>
  </si>
  <si>
    <t>(22.1)</t>
  </si>
  <si>
    <t>現行犯逮捕：罪を行っている最中（現場を見たとき）、又は行い終わった者（犯人として</t>
  </si>
  <si>
    <t>　追呼されているとき・誰何されて逃走しようとするとき）に逮捕状なしで逮捕すること。</t>
  </si>
  <si>
    <t>緊急逮捕：死刑、無期、３年以上の懲役、禁錮の罪（窃盗罪など）を犯したと疑う理由が</t>
  </si>
  <si>
    <t>　ある場合に、緊急により逮捕状を請求できない場合に逮捕すること。</t>
  </si>
  <si>
    <t>通常逮捕：裁判官の発行する逮捕状により、逮捕すること</t>
  </si>
  <si>
    <t>(22.3)</t>
  </si>
  <si>
    <t>　 平成14年</t>
  </si>
  <si>
    <t>平成15年</t>
  </si>
  <si>
    <t xml:space="preserve">    14年</t>
  </si>
  <si>
    <t xml:space="preserve">    15年</t>
  </si>
  <si>
    <t>通常事件</t>
  </si>
  <si>
    <t>(注)「通常事件」には、第１審通常訴訟、人事訴訟、再審(訴訟)、手形小切手訴訟、行政訴訟を含む。</t>
  </si>
  <si>
    <t>　(注)「通常事件」には、第１審通常訴訟、再審(訴訟)、手形小切手訴訟、少額訴訟、少額訴訟判決異議を含む。</t>
  </si>
  <si>
    <t>　共有財産管理(乙２)</t>
  </si>
  <si>
    <t>　　14年4月1日</t>
  </si>
  <si>
    <t>　　15年4月1日</t>
  </si>
  <si>
    <t>平成13年</t>
  </si>
  <si>
    <t>平成14年</t>
  </si>
  <si>
    <t>平成15年</t>
  </si>
  <si>
    <t>平成16年</t>
  </si>
  <si>
    <t xml:space="preserve">    16年</t>
  </si>
  <si>
    <t>　 平成15年</t>
  </si>
  <si>
    <t>　　16年4月1日</t>
  </si>
  <si>
    <t>平成12年4月1日</t>
  </si>
  <si>
    <t>　　13年4月1日</t>
  </si>
  <si>
    <t>　　14年4月1日</t>
  </si>
  <si>
    <t>　　15年4月1日</t>
  </si>
  <si>
    <t>養父市</t>
  </si>
  <si>
    <t>平成12年4月1日</t>
  </si>
  <si>
    <t>22.4   特別法犯送致状況</t>
  </si>
  <si>
    <t>にしたか消防本部</t>
  </si>
  <si>
    <t>加東行政事務組合</t>
  </si>
  <si>
    <t>淡路広域消防事務組合</t>
  </si>
  <si>
    <t>中播消防事務組合</t>
  </si>
  <si>
    <t>佐用郡広域行政事務組合</t>
  </si>
  <si>
    <t>揖南消防事務組合</t>
  </si>
  <si>
    <t>美方広域消防事務組合</t>
  </si>
  <si>
    <t>　　平成13年</t>
  </si>
  <si>
    <t xml:space="preserve">    17年</t>
  </si>
  <si>
    <t>22.4  特別法犯送致状況&lt;平成17年&gt;</t>
  </si>
  <si>
    <t xml:space="preserve">    14年</t>
  </si>
  <si>
    <t xml:space="preserve">    15年</t>
  </si>
  <si>
    <t xml:space="preserve">    16年</t>
  </si>
  <si>
    <t>　 平成16年</t>
  </si>
  <si>
    <t>平成17年</t>
  </si>
  <si>
    <t>　　平成13年度</t>
  </si>
  <si>
    <t>　　14年度</t>
  </si>
  <si>
    <t>　　15年度</t>
  </si>
  <si>
    <t>　　16年度</t>
  </si>
  <si>
    <t>　　17年度</t>
  </si>
  <si>
    <t>　　17年4月1日</t>
  </si>
  <si>
    <t>普通消防ポンプ自動車</t>
  </si>
  <si>
    <t>水槽付消防ポンプ自動車</t>
  </si>
  <si>
    <t>はしご付消防自動車</t>
  </si>
  <si>
    <t>化学消防自動車</t>
  </si>
  <si>
    <t>救急自動車</t>
  </si>
  <si>
    <t>救助工作車</t>
  </si>
  <si>
    <t>ヘリコプター</t>
  </si>
  <si>
    <t>小型動力ポンプ</t>
  </si>
  <si>
    <t>ポンプ付積載車</t>
  </si>
  <si>
    <t>車両積載していない</t>
  </si>
  <si>
    <t>小型動力ポンプ付水槽車</t>
  </si>
  <si>
    <t>平成12年4月1日</t>
  </si>
  <si>
    <t>豊岡市</t>
  </si>
  <si>
    <t>丹波市</t>
  </si>
  <si>
    <t>朝来市</t>
  </si>
  <si>
    <t>宍粟市</t>
  </si>
  <si>
    <t>種類</t>
  </si>
  <si>
    <t>単独</t>
  </si>
  <si>
    <t>組合</t>
  </si>
  <si>
    <t>事務受託</t>
  </si>
  <si>
    <t>管轄市町数</t>
  </si>
  <si>
    <t>1市</t>
  </si>
  <si>
    <t>1市2町</t>
  </si>
  <si>
    <t>市町</t>
  </si>
  <si>
    <t>稲美町、播磨町</t>
  </si>
  <si>
    <t>1市1町</t>
  </si>
  <si>
    <t>新宮町(注1)</t>
  </si>
  <si>
    <t>吉川町</t>
  </si>
  <si>
    <t>安富町</t>
  </si>
  <si>
    <t>1町</t>
  </si>
  <si>
    <t>3町</t>
  </si>
  <si>
    <t>3市1町</t>
  </si>
  <si>
    <t>6町</t>
  </si>
  <si>
    <t>4町</t>
  </si>
  <si>
    <t>1市4町</t>
  </si>
  <si>
    <t>社町、滝野町、東条町</t>
  </si>
  <si>
    <t>洲本市、南あわじ市、</t>
  </si>
  <si>
    <t>淡路市、五色町</t>
  </si>
  <si>
    <t>夢前町、神崎町、市川町、</t>
  </si>
  <si>
    <t>福崎町、香寺町、大河内町</t>
  </si>
  <si>
    <t>佐用町、上月町、南光町、</t>
  </si>
  <si>
    <t>三日月町(注2)</t>
  </si>
  <si>
    <t>西脇市、中町、加美町、</t>
  </si>
  <si>
    <t>八千代町、黒田庄町</t>
  </si>
  <si>
    <t>浜坂町、温泉町、香美町</t>
  </si>
  <si>
    <t>(注) 1 新宮町は播磨科学公園都市を除く部分を龍野市に、公園都市部分を赤穂市にそれぞれ事務委託している。</t>
  </si>
  <si>
    <t>事務受託、組合管轄</t>
  </si>
  <si>
    <t>揖保川町、御津町、太子町</t>
  </si>
  <si>
    <t>(美方郡3町)</t>
  </si>
  <si>
    <t>－</t>
  </si>
  <si>
    <t>凶器準備</t>
  </si>
  <si>
    <t>集合</t>
  </si>
  <si>
    <t>平成16年</t>
  </si>
  <si>
    <t>(単位：件)　警察本部刑事企画課  調</t>
  </si>
  <si>
    <t>　　14年</t>
  </si>
  <si>
    <t>　　15年</t>
  </si>
  <si>
    <t>　　16年</t>
  </si>
  <si>
    <t>(単位：人)  警察本部刑事企画課  調</t>
  </si>
  <si>
    <t>22.1  刑法犯認知・検挙件数</t>
  </si>
  <si>
    <t>殺人</t>
  </si>
  <si>
    <t>-</t>
  </si>
  <si>
    <t>平成17年</t>
  </si>
  <si>
    <t>汚職</t>
  </si>
  <si>
    <t>その他</t>
  </si>
  <si>
    <t>(注) 1 検挙は検挙地計上方式。</t>
  </si>
  <si>
    <t xml:space="preserve">      2 本表は、交通事故に係る業務上等過失致死傷を除く。</t>
  </si>
  <si>
    <t>22.2  刑法犯犯行時の年齢別被疑者検挙状況</t>
  </si>
  <si>
    <t>　　17年</t>
  </si>
  <si>
    <t>その他</t>
  </si>
  <si>
    <t xml:space="preserve">    17年</t>
  </si>
  <si>
    <t>凶悪犯</t>
  </si>
  <si>
    <t>粗暴犯</t>
  </si>
  <si>
    <t>窃盗犯</t>
  </si>
  <si>
    <t>知能犯</t>
  </si>
  <si>
    <t>風俗犯</t>
  </si>
  <si>
    <t>その他</t>
  </si>
  <si>
    <t>(単位:人)  警察本部刑事企画課  調</t>
  </si>
  <si>
    <t>風営適正化法</t>
  </si>
  <si>
    <t>売春防止法</t>
  </si>
  <si>
    <t>鉄道営業法</t>
  </si>
  <si>
    <t>出資法</t>
  </si>
  <si>
    <t>貸金業規制法</t>
  </si>
  <si>
    <t>その他</t>
  </si>
  <si>
    <t>警察本部刑事企画課  調</t>
  </si>
  <si>
    <t>-</t>
  </si>
  <si>
    <t>法20条 23-1</t>
  </si>
  <si>
    <t xml:space="preserve">      2 三日月町は播磨科学公園都市を除く部分について佐用郡広域行政事務組合が管轄し、</t>
  </si>
  <si>
    <t>　　　　公園都市部分は赤穂市に事務委託している。</t>
  </si>
  <si>
    <t>上郡町、新宮町（注1）、</t>
  </si>
  <si>
    <t>2町の一部</t>
  </si>
  <si>
    <t>1市1町及び</t>
  </si>
  <si>
    <t>22.6.1 本庁・支部計</t>
  </si>
  <si>
    <t>22.6.2 管内簡易裁判所合計</t>
  </si>
  <si>
    <t>22.7.1 本庁・支部計</t>
  </si>
  <si>
    <t>22.7.2 管内簡易裁判所合計</t>
  </si>
  <si>
    <t>盗品</t>
  </si>
  <si>
    <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</si>
</sst>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numFmt numFmtId="185" formatCode="##\ ##0"/>
    <numFmt numFmtId="186" formatCode="##\ ###,&quot;－&quot;"/>
    <numFmt numFmtId="187" formatCode="#\ ###\ ##0;\-#\ ###\ ##0;&quot;－&quot;"/>
    <numFmt numFmtId="188" formatCode="#\ ###\ ##0"/>
    <numFmt numFmtId="189" formatCode="###\ ###"/>
    <numFmt numFmtId="190" formatCode="\(##\)"/>
    <numFmt numFmtId="191" formatCode="#\ ###"/>
    <numFmt numFmtId="192" formatCode="#\ ##0"/>
    <numFmt numFmtId="193" formatCode="0\=\-"/>
    <numFmt numFmtId="194" formatCode="##,###"/>
    <numFmt numFmtId="195" formatCode="#,###,##0;\-#,###,##0;&quot;－&quot;"/>
    <numFmt numFmtId="196" formatCode="&quot;Yes&quot;;&quot;Yes&quot;;&quot;No&quot;"/>
    <numFmt numFmtId="197" formatCode="&quot;True&quot;;&quot;True&quot;;&quot;False&quot;"/>
    <numFmt numFmtId="198" formatCode="&quot;On&quot;;&quot;On&quot;;&quot;Off&quot;"/>
    <numFmt numFmtId="199" formatCode="[$€-2]\ #,##0.00_);[Red]\([$€-2]\ #,##0.00\)"/>
    <numFmt numFmtId="200" formatCode="#,##0_ "/>
  </numFmts>
  <fonts count="24">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Ｐゴシック"/>
      <family val="3"/>
    </font>
    <font>
      <sz val="14"/>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5"/>
      <name val="ＭＳ Ｐゴシック"/>
      <family val="3"/>
    </font>
    <font>
      <sz val="13.5"/>
      <name val="ＭＳ Ｐゴシック"/>
      <family val="3"/>
    </font>
    <font>
      <sz val="8.5"/>
      <name val="ＭＳ Ｐゴシック"/>
      <family val="3"/>
    </font>
    <font>
      <sz val="7.5"/>
      <name val="ＭＳ Ｐゴシック"/>
      <family val="3"/>
    </font>
    <font>
      <sz val="14.5"/>
      <name val="ＭＳ Ｐゴシック"/>
      <family val="3"/>
    </font>
    <font>
      <sz val="20"/>
      <name val="ＭＳ Ｐゴシック"/>
      <family val="3"/>
    </font>
    <font>
      <sz val="11"/>
      <name val="ＭＳ Ｐゴシック"/>
      <family val="3"/>
    </font>
    <font>
      <sz val="28"/>
      <name val="ＭＳ Ｐゴシック"/>
      <family val="3"/>
    </font>
    <font>
      <sz val="28"/>
      <name val="ＭＳ 明朝"/>
      <family val="1"/>
    </font>
    <font>
      <b/>
      <sz val="9"/>
      <name val="ＭＳ Ｐゴシック"/>
      <family val="3"/>
    </font>
    <font>
      <u val="single"/>
      <sz val="10"/>
      <color indexed="12"/>
      <name val="ＭＳ 明朝"/>
      <family val="1"/>
    </font>
    <font>
      <u val="single"/>
      <sz val="10"/>
      <color indexed="36"/>
      <name val="ＭＳ 明朝"/>
      <family val="1"/>
    </font>
    <font>
      <sz val="7"/>
      <name val="ＭＳ Ｐゴシック"/>
      <family val="3"/>
    </font>
  </fonts>
  <fills count="2">
    <fill>
      <patternFill/>
    </fill>
    <fill>
      <patternFill patternType="gray125"/>
    </fill>
  </fills>
  <borders count="17">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0" borderId="0" applyNumberFormat="0" applyFill="0" applyBorder="0" applyAlignment="0" applyProtection="0"/>
  </cellStyleXfs>
  <cellXfs count="191">
    <xf numFmtId="0" fontId="0" fillId="0" borderId="0" xfId="0" applyAlignment="1">
      <alignment/>
    </xf>
    <xf numFmtId="184" fontId="7" fillId="0" borderId="0" xfId="0" applyNumberFormat="1" applyFont="1" applyAlignment="1">
      <alignment/>
    </xf>
    <xf numFmtId="0" fontId="7" fillId="0" borderId="0" xfId="0" applyFont="1" applyAlignment="1">
      <alignment/>
    </xf>
    <xf numFmtId="0" fontId="7" fillId="0" borderId="0" xfId="0" applyFont="1" applyAlignment="1" quotePrefix="1">
      <alignment horizontal="left"/>
    </xf>
    <xf numFmtId="0" fontId="8" fillId="0" borderId="0" xfId="0" applyFont="1" applyAlignment="1">
      <alignment/>
    </xf>
    <xf numFmtId="0" fontId="8" fillId="0" borderId="0" xfId="0" applyFont="1" applyAlignment="1">
      <alignment/>
    </xf>
    <xf numFmtId="0" fontId="7" fillId="0" borderId="0" xfId="0" applyFont="1" applyBorder="1" applyAlignment="1">
      <alignment/>
    </xf>
    <xf numFmtId="0" fontId="7" fillId="0" borderId="1" xfId="0" applyFont="1" applyBorder="1" applyAlignment="1">
      <alignment/>
    </xf>
    <xf numFmtId="184" fontId="7" fillId="0" borderId="1" xfId="0" applyNumberFormat="1" applyFont="1" applyBorder="1" applyAlignment="1">
      <alignment/>
    </xf>
    <xf numFmtId="0" fontId="7" fillId="0" borderId="2" xfId="0" applyFont="1" applyBorder="1" applyAlignment="1">
      <alignment/>
    </xf>
    <xf numFmtId="0" fontId="7" fillId="0" borderId="3" xfId="0" applyFont="1" applyBorder="1" applyAlignment="1">
      <alignment/>
    </xf>
    <xf numFmtId="184" fontId="7" fillId="0" borderId="3" xfId="0" applyNumberFormat="1" applyFont="1" applyBorder="1" applyAlignment="1">
      <alignment/>
    </xf>
    <xf numFmtId="184" fontId="7" fillId="0" borderId="0" xfId="0" applyNumberFormat="1" applyFont="1" applyBorder="1" applyAlignment="1">
      <alignment/>
    </xf>
    <xf numFmtId="184" fontId="7" fillId="0" borderId="2" xfId="0" applyNumberFormat="1" applyFont="1" applyBorder="1" applyAlignment="1">
      <alignment/>
    </xf>
    <xf numFmtId="0" fontId="6" fillId="0" borderId="0" xfId="0" applyFont="1" applyAlignment="1" quotePrefix="1">
      <alignment horizontal="left"/>
    </xf>
    <xf numFmtId="0" fontId="9" fillId="0" borderId="0" xfId="0" applyFont="1" applyAlignment="1">
      <alignment/>
    </xf>
    <xf numFmtId="187" fontId="7" fillId="0" borderId="1" xfId="0" applyNumberFormat="1" applyFont="1" applyBorder="1" applyAlignment="1">
      <alignment/>
    </xf>
    <xf numFmtId="187" fontId="7" fillId="0" borderId="0" xfId="0" applyNumberFormat="1" applyFont="1" applyAlignment="1">
      <alignment/>
    </xf>
    <xf numFmtId="0" fontId="7" fillId="0" borderId="0" xfId="0" applyFont="1" applyBorder="1" applyAlignment="1" quotePrefix="1">
      <alignment horizontal="left"/>
    </xf>
    <xf numFmtId="187" fontId="7" fillId="0" borderId="0" xfId="0" applyNumberFormat="1" applyFont="1" applyBorder="1" applyAlignment="1">
      <alignment/>
    </xf>
    <xf numFmtId="187" fontId="7" fillId="0" borderId="3" xfId="0" applyNumberFormat="1" applyFont="1" applyBorder="1" applyAlignment="1">
      <alignment/>
    </xf>
    <xf numFmtId="187" fontId="7" fillId="0" borderId="2" xfId="0" applyNumberFormat="1" applyFont="1" applyBorder="1" applyAlignment="1">
      <alignment/>
    </xf>
    <xf numFmtId="0" fontId="7" fillId="0" borderId="3" xfId="0" applyFont="1" applyBorder="1" applyAlignment="1" quotePrefix="1">
      <alignment horizontal="left"/>
    </xf>
    <xf numFmtId="188" fontId="7" fillId="0" borderId="0" xfId="0" applyNumberFormat="1" applyFont="1" applyAlignment="1">
      <alignment/>
    </xf>
    <xf numFmtId="189" fontId="7" fillId="0" borderId="1" xfId="0" applyNumberFormat="1" applyFont="1" applyBorder="1" applyAlignment="1">
      <alignment/>
    </xf>
    <xf numFmtId="189" fontId="7" fillId="0" borderId="0" xfId="0" applyNumberFormat="1" applyFont="1" applyBorder="1" applyAlignment="1">
      <alignment/>
    </xf>
    <xf numFmtId="0" fontId="9" fillId="0" borderId="0" xfId="0" applyFont="1" applyBorder="1" applyAlignment="1">
      <alignment/>
    </xf>
    <xf numFmtId="189" fontId="7" fillId="0" borderId="3" xfId="0" applyNumberFormat="1" applyFont="1" applyBorder="1" applyAlignment="1">
      <alignment/>
    </xf>
    <xf numFmtId="189" fontId="7" fillId="0" borderId="2" xfId="0" applyNumberFormat="1" applyFont="1" applyBorder="1" applyAlignment="1">
      <alignment/>
    </xf>
    <xf numFmtId="189" fontId="7" fillId="0" borderId="3" xfId="0" applyNumberFormat="1" applyFont="1" applyBorder="1" applyAlignment="1" quotePrefix="1">
      <alignment horizontal="left"/>
    </xf>
    <xf numFmtId="187" fontId="7" fillId="0" borderId="0" xfId="0" applyNumberFormat="1" applyFont="1" applyAlignment="1">
      <alignment horizontal="right"/>
    </xf>
    <xf numFmtId="187" fontId="7" fillId="0" borderId="0" xfId="0" applyNumberFormat="1" applyFont="1" applyBorder="1" applyAlignment="1">
      <alignment horizontal="right"/>
    </xf>
    <xf numFmtId="187" fontId="7" fillId="0" borderId="2" xfId="0" applyNumberFormat="1" applyFont="1" applyBorder="1" applyAlignment="1">
      <alignment horizontal="right"/>
    </xf>
    <xf numFmtId="0" fontId="7" fillId="0" borderId="0" xfId="0" applyNumberFormat="1" applyFont="1" applyAlignment="1">
      <alignment/>
    </xf>
    <xf numFmtId="0" fontId="7" fillId="0" borderId="2" xfId="0" applyFont="1" applyBorder="1" applyAlignment="1" quotePrefix="1">
      <alignment horizontal="right"/>
    </xf>
    <xf numFmtId="0" fontId="7" fillId="0" borderId="4" xfId="0" applyFont="1" applyBorder="1" applyAlignment="1">
      <alignment/>
    </xf>
    <xf numFmtId="0" fontId="7" fillId="0" borderId="5" xfId="0" applyFont="1" applyBorder="1" applyAlignment="1" quotePrefix="1">
      <alignment horizontal="left"/>
    </xf>
    <xf numFmtId="0" fontId="7" fillId="0" borderId="6" xfId="0" applyFont="1" applyBorder="1" applyAlignment="1">
      <alignment/>
    </xf>
    <xf numFmtId="191" fontId="7" fillId="0" borderId="0" xfId="0" applyNumberFormat="1" applyFont="1" applyAlignment="1">
      <alignment/>
    </xf>
    <xf numFmtId="0" fontId="7" fillId="0" borderId="0" xfId="0" applyFont="1" applyAlignment="1">
      <alignment horizontal="right"/>
    </xf>
    <xf numFmtId="191" fontId="7" fillId="0" borderId="0" xfId="0" applyNumberFormat="1" applyFont="1" applyBorder="1" applyAlignment="1">
      <alignment/>
    </xf>
    <xf numFmtId="0" fontId="7" fillId="0" borderId="7" xfId="0" applyFont="1" applyBorder="1" applyAlignment="1">
      <alignment/>
    </xf>
    <xf numFmtId="191" fontId="7" fillId="0" borderId="2" xfId="0" applyNumberFormat="1" applyFont="1" applyBorder="1" applyAlignment="1">
      <alignment/>
    </xf>
    <xf numFmtId="0" fontId="7" fillId="0" borderId="0" xfId="0" applyFont="1" applyAlignment="1">
      <alignment horizontal="left" vertical="center"/>
    </xf>
    <xf numFmtId="0" fontId="9" fillId="0" borderId="0" xfId="0" applyFont="1" applyAlignment="1">
      <alignment horizontal="left" vertical="center"/>
    </xf>
    <xf numFmtId="190" fontId="7" fillId="0" borderId="0" xfId="0" applyNumberFormat="1" applyFont="1" applyAlignment="1" quotePrefix="1">
      <alignment horizontal="left"/>
    </xf>
    <xf numFmtId="0" fontId="7" fillId="0" borderId="0" xfId="0" applyFont="1" applyAlignment="1">
      <alignment horizontal="left"/>
    </xf>
    <xf numFmtId="0" fontId="7" fillId="0" borderId="0" xfId="0" applyFont="1" applyBorder="1" applyAlignment="1" quotePrefix="1">
      <alignment horizontal="right"/>
    </xf>
    <xf numFmtId="0" fontId="7" fillId="0" borderId="8" xfId="0" applyFont="1" applyBorder="1" applyAlignment="1">
      <alignment/>
    </xf>
    <xf numFmtId="0" fontId="7" fillId="0" borderId="9" xfId="0" applyFont="1" applyBorder="1" applyAlignment="1">
      <alignment/>
    </xf>
    <xf numFmtId="184" fontId="7" fillId="0" borderId="9" xfId="0" applyNumberFormat="1" applyFont="1" applyBorder="1" applyAlignment="1">
      <alignment/>
    </xf>
    <xf numFmtId="0" fontId="7" fillId="0" borderId="0" xfId="0" applyFont="1" applyBorder="1" applyAlignment="1" quotePrefix="1">
      <alignment/>
    </xf>
    <xf numFmtId="0" fontId="7" fillId="0" borderId="6" xfId="0" applyFont="1" applyBorder="1" applyAlignment="1">
      <alignment horizontal="right"/>
    </xf>
    <xf numFmtId="0" fontId="7" fillId="0" borderId="7" xfId="0" applyFont="1" applyBorder="1" applyAlignment="1">
      <alignment horizontal="right"/>
    </xf>
    <xf numFmtId="0" fontId="7" fillId="0" borderId="0" xfId="0" applyFont="1" applyAlignment="1" quotePrefix="1">
      <alignment horizontal="right"/>
    </xf>
    <xf numFmtId="0" fontId="7" fillId="0" borderId="0" xfId="0" applyFont="1" applyAlignment="1">
      <alignment horizontal="center"/>
    </xf>
    <xf numFmtId="0" fontId="7" fillId="0" borderId="2" xfId="0" applyFont="1" applyBorder="1" applyAlignment="1">
      <alignment horizontal="center"/>
    </xf>
    <xf numFmtId="0" fontId="7" fillId="0" borderId="0" xfId="0" applyFont="1" applyBorder="1" applyAlignment="1">
      <alignment horizontal="right"/>
    </xf>
    <xf numFmtId="0" fontId="7" fillId="0" borderId="2" xfId="0" applyFont="1" applyBorder="1" applyAlignment="1">
      <alignment horizontal="right"/>
    </xf>
    <xf numFmtId="0" fontId="7" fillId="0" borderId="10" xfId="0" applyFont="1" applyBorder="1" applyAlignment="1">
      <alignment/>
    </xf>
    <xf numFmtId="0" fontId="7" fillId="0" borderId="5" xfId="0" applyFont="1" applyBorder="1" applyAlignment="1">
      <alignment/>
    </xf>
    <xf numFmtId="189" fontId="7" fillId="0" borderId="10" xfId="0" applyNumberFormat="1" applyFont="1" applyBorder="1" applyAlignment="1">
      <alignment/>
    </xf>
    <xf numFmtId="189" fontId="7" fillId="0" borderId="9" xfId="0" applyNumberFormat="1" applyFont="1" applyBorder="1" applyAlignment="1">
      <alignment/>
    </xf>
    <xf numFmtId="0" fontId="10" fillId="0" borderId="0" xfId="0" applyFont="1" applyAlignment="1">
      <alignment horizontal="right"/>
    </xf>
    <xf numFmtId="0" fontId="7" fillId="0" borderId="6" xfId="0" applyFont="1" applyBorder="1" applyAlignment="1" quotePrefix="1">
      <alignment horizontal="right"/>
    </xf>
    <xf numFmtId="0" fontId="7" fillId="0" borderId="7" xfId="0" applyFont="1" applyBorder="1" applyAlignment="1" quotePrefix="1">
      <alignment horizontal="right"/>
    </xf>
    <xf numFmtId="0" fontId="7" fillId="0" borderId="11" xfId="0" applyFont="1" applyBorder="1" applyAlignment="1">
      <alignment horizontal="right"/>
    </xf>
    <xf numFmtId="0" fontId="8" fillId="0" borderId="0" xfId="0" applyFont="1" applyBorder="1" applyAlignment="1" quotePrefix="1">
      <alignment horizontal="left"/>
    </xf>
    <xf numFmtId="0" fontId="7" fillId="0" borderId="10" xfId="0" applyFont="1" applyBorder="1" applyAlignment="1">
      <alignment horizontal="center"/>
    </xf>
    <xf numFmtId="0" fontId="7" fillId="0" borderId="5" xfId="0" applyFont="1" applyBorder="1" applyAlignment="1">
      <alignment horizontal="center"/>
    </xf>
    <xf numFmtId="0" fontId="7" fillId="0" borderId="5" xfId="0" applyFont="1" applyBorder="1" applyAlignment="1" quotePrefix="1">
      <alignment horizontal="center"/>
    </xf>
    <xf numFmtId="0" fontId="7" fillId="0" borderId="1" xfId="0" applyFont="1" applyBorder="1" applyAlignment="1">
      <alignment horizontal="center"/>
    </xf>
    <xf numFmtId="189" fontId="7" fillId="0" borderId="1" xfId="0" applyNumberFormat="1" applyFont="1" applyBorder="1" applyAlignment="1">
      <alignment horizontal="center"/>
    </xf>
    <xf numFmtId="0" fontId="7" fillId="0" borderId="3" xfId="0" applyFont="1" applyBorder="1" applyAlignment="1">
      <alignment horizontal="center"/>
    </xf>
    <xf numFmtId="189" fontId="7" fillId="0" borderId="3" xfId="0" applyNumberFormat="1" applyFont="1" applyBorder="1" applyAlignment="1">
      <alignment horizontal="center"/>
    </xf>
    <xf numFmtId="189" fontId="7" fillId="0" borderId="10" xfId="0" applyNumberFormat="1" applyFont="1" applyBorder="1" applyAlignment="1">
      <alignment horizontal="center"/>
    </xf>
    <xf numFmtId="0" fontId="7" fillId="0" borderId="8" xfId="0" applyFont="1" applyBorder="1" applyAlignment="1">
      <alignment horizontal="center"/>
    </xf>
    <xf numFmtId="184" fontId="7" fillId="0" borderId="5" xfId="0" applyNumberFormat="1" applyFont="1" applyBorder="1" applyAlignment="1">
      <alignment/>
    </xf>
    <xf numFmtId="184" fontId="7" fillId="0" borderId="10" xfId="0" applyNumberFormat="1" applyFont="1" applyBorder="1" applyAlignment="1">
      <alignment/>
    </xf>
    <xf numFmtId="184" fontId="7" fillId="0" borderId="5" xfId="0" applyNumberFormat="1" applyFont="1" applyBorder="1" applyAlignment="1" quotePrefix="1">
      <alignment horizontal="left"/>
    </xf>
    <xf numFmtId="0" fontId="7" fillId="0" borderId="10" xfId="0" applyFont="1" applyBorder="1" applyAlignment="1" quotePrefix="1">
      <alignment horizontal="left"/>
    </xf>
    <xf numFmtId="0" fontId="7" fillId="0" borderId="11" xfId="0" applyFont="1" applyBorder="1" applyAlignment="1">
      <alignment/>
    </xf>
    <xf numFmtId="0" fontId="7" fillId="0" borderId="11" xfId="0" applyFont="1" applyBorder="1" applyAlignment="1">
      <alignment horizontal="center"/>
    </xf>
    <xf numFmtId="184" fontId="7" fillId="0" borderId="3" xfId="0" applyNumberFormat="1" applyFont="1" applyBorder="1" applyAlignment="1">
      <alignment horizontal="center"/>
    </xf>
    <xf numFmtId="184" fontId="7" fillId="0" borderId="2" xfId="0" applyNumberFormat="1" applyFont="1" applyBorder="1" applyAlignment="1">
      <alignment horizontal="center"/>
    </xf>
    <xf numFmtId="184" fontId="7" fillId="0" borderId="10" xfId="0" applyNumberFormat="1" applyFont="1" applyBorder="1" applyAlignment="1">
      <alignment horizontal="center"/>
    </xf>
    <xf numFmtId="0" fontId="7" fillId="0" borderId="5" xfId="0" applyFont="1" applyBorder="1" applyAlignment="1">
      <alignment horizontal="left"/>
    </xf>
    <xf numFmtId="0" fontId="9" fillId="0" borderId="10" xfId="0" applyFont="1" applyBorder="1" applyAlignment="1">
      <alignment/>
    </xf>
    <xf numFmtId="187" fontId="9" fillId="0" borderId="0" xfId="0" applyNumberFormat="1" applyFont="1" applyBorder="1" applyAlignment="1">
      <alignment/>
    </xf>
    <xf numFmtId="187" fontId="7" fillId="0" borderId="0" xfId="0" applyNumberFormat="1" applyFont="1" applyBorder="1" applyAlignment="1" quotePrefix="1">
      <alignment/>
    </xf>
    <xf numFmtId="187" fontId="7" fillId="0" borderId="9" xfId="0" applyNumberFormat="1" applyFont="1" applyBorder="1" applyAlignment="1" quotePrefix="1">
      <alignment horizontal="left"/>
    </xf>
    <xf numFmtId="187" fontId="7" fillId="0" borderId="8" xfId="0" applyNumberFormat="1" applyFont="1" applyBorder="1" applyAlignment="1" quotePrefix="1">
      <alignment horizontal="left"/>
    </xf>
    <xf numFmtId="187" fontId="7" fillId="0" borderId="8" xfId="0" applyNumberFormat="1" applyFont="1" applyBorder="1" applyAlignment="1">
      <alignment/>
    </xf>
    <xf numFmtId="187" fontId="7" fillId="0" borderId="5" xfId="0" applyNumberFormat="1" applyFont="1" applyBorder="1" applyAlignment="1">
      <alignment/>
    </xf>
    <xf numFmtId="0" fontId="7" fillId="0" borderId="9" xfId="0" applyFont="1" applyBorder="1" applyAlignment="1">
      <alignment horizontal="center"/>
    </xf>
    <xf numFmtId="0" fontId="7" fillId="0" borderId="9" xfId="0" applyFont="1" applyBorder="1" applyAlignment="1" quotePrefix="1">
      <alignment horizontal="center"/>
    </xf>
    <xf numFmtId="0" fontId="7" fillId="0" borderId="8" xfId="0" applyFont="1" applyBorder="1" applyAlignment="1" quotePrefix="1">
      <alignment/>
    </xf>
    <xf numFmtId="0" fontId="7" fillId="0" borderId="4" xfId="0" applyFont="1" applyBorder="1" applyAlignment="1">
      <alignment horizontal="center"/>
    </xf>
    <xf numFmtId="0" fontId="7" fillId="0" borderId="10" xfId="0" applyFont="1" applyBorder="1" applyAlignment="1" quotePrefix="1">
      <alignment horizontal="center"/>
    </xf>
    <xf numFmtId="0" fontId="10" fillId="0" borderId="6" xfId="0" applyFont="1" applyFill="1" applyBorder="1" applyAlignment="1">
      <alignment horizontal="right"/>
    </xf>
    <xf numFmtId="0" fontId="7" fillId="0" borderId="6" xfId="0" applyFont="1" applyBorder="1" applyAlignment="1">
      <alignment horizontal="center"/>
    </xf>
    <xf numFmtId="0" fontId="7" fillId="0" borderId="7" xfId="0" applyFont="1" applyBorder="1" applyAlignment="1">
      <alignment horizontal="center"/>
    </xf>
    <xf numFmtId="0" fontId="7" fillId="0" borderId="5" xfId="0" applyFont="1" applyBorder="1" applyAlignment="1">
      <alignment horizontal="centerContinuous"/>
    </xf>
    <xf numFmtId="0" fontId="7" fillId="0" borderId="10" xfId="0" applyFont="1" applyBorder="1" applyAlignment="1">
      <alignment horizontal="centerContinuous"/>
    </xf>
    <xf numFmtId="0" fontId="7" fillId="0" borderId="0" xfId="0" applyFont="1" applyAlignment="1" quotePrefix="1">
      <alignment horizontal="center"/>
    </xf>
    <xf numFmtId="0" fontId="7" fillId="0" borderId="0" xfId="0" applyFont="1" applyBorder="1" applyAlignment="1" quotePrefix="1">
      <alignment horizontal="center"/>
    </xf>
    <xf numFmtId="0" fontId="7" fillId="0" borderId="2" xfId="0" applyFont="1" applyBorder="1" applyAlignment="1" quotePrefix="1">
      <alignment horizontal="center"/>
    </xf>
    <xf numFmtId="0" fontId="7" fillId="0" borderId="6" xfId="0" applyFont="1" applyBorder="1" applyAlignment="1" quotePrefix="1">
      <alignment horizontal="center"/>
    </xf>
    <xf numFmtId="0" fontId="10" fillId="0" borderId="9" xfId="0" applyFont="1" applyBorder="1" applyAlignment="1">
      <alignment horizontal="center"/>
    </xf>
    <xf numFmtId="0" fontId="10" fillId="0" borderId="3" xfId="0" applyFont="1" applyBorder="1" applyAlignment="1">
      <alignment horizontal="center"/>
    </xf>
    <xf numFmtId="38" fontId="7" fillId="0" borderId="0" xfId="17" applyFont="1" applyBorder="1" applyAlignment="1">
      <alignment/>
    </xf>
    <xf numFmtId="38" fontId="7" fillId="0" borderId="0" xfId="17" applyFont="1" applyAlignment="1">
      <alignment horizontal="right"/>
    </xf>
    <xf numFmtId="194" fontId="7" fillId="0" borderId="1" xfId="0" applyNumberFormat="1" applyFont="1" applyBorder="1" applyAlignment="1">
      <alignment/>
    </xf>
    <xf numFmtId="194" fontId="7" fillId="0" borderId="0" xfId="0" applyNumberFormat="1" applyFont="1" applyBorder="1" applyAlignment="1">
      <alignment/>
    </xf>
    <xf numFmtId="194" fontId="7" fillId="0" borderId="3" xfId="0" applyNumberFormat="1" applyFont="1" applyBorder="1" applyAlignment="1">
      <alignment/>
    </xf>
    <xf numFmtId="194" fontId="7" fillId="0" borderId="2" xfId="0" applyNumberFormat="1" applyFont="1" applyBorder="1" applyAlignment="1">
      <alignment/>
    </xf>
    <xf numFmtId="195" fontId="7" fillId="0" borderId="1" xfId="0" applyNumberFormat="1" applyFont="1" applyBorder="1" applyAlignment="1">
      <alignment/>
    </xf>
    <xf numFmtId="195" fontId="7" fillId="0" borderId="0" xfId="0" applyNumberFormat="1" applyFont="1" applyBorder="1" applyAlignment="1">
      <alignment/>
    </xf>
    <xf numFmtId="38" fontId="7" fillId="0" borderId="0" xfId="17" applyFont="1" applyAlignment="1">
      <alignment/>
    </xf>
    <xf numFmtId="195" fontId="7" fillId="0" borderId="3" xfId="0" applyNumberFormat="1" applyFont="1" applyBorder="1" applyAlignment="1">
      <alignment/>
    </xf>
    <xf numFmtId="195" fontId="7" fillId="0" borderId="2" xfId="0" applyNumberFormat="1" applyFont="1" applyBorder="1" applyAlignment="1">
      <alignment/>
    </xf>
    <xf numFmtId="38" fontId="7" fillId="0" borderId="1" xfId="17" applyFont="1" applyBorder="1" applyAlignment="1">
      <alignment/>
    </xf>
    <xf numFmtId="38" fontId="7" fillId="0" borderId="3" xfId="17" applyFont="1" applyBorder="1" applyAlignment="1">
      <alignment/>
    </xf>
    <xf numFmtId="38" fontId="7" fillId="0" borderId="2" xfId="17" applyFont="1" applyBorder="1" applyAlignment="1">
      <alignment/>
    </xf>
    <xf numFmtId="184" fontId="7" fillId="0" borderId="9" xfId="0" applyNumberFormat="1" applyFont="1" applyBorder="1" applyAlignment="1">
      <alignment horizontal="center"/>
    </xf>
    <xf numFmtId="0" fontId="7" fillId="0" borderId="3" xfId="0" applyFont="1" applyBorder="1" applyAlignment="1" quotePrefix="1">
      <alignment horizontal="center"/>
    </xf>
    <xf numFmtId="0" fontId="11" fillId="0" borderId="0" xfId="0" applyFont="1" applyAlignment="1" quotePrefix="1">
      <alignment horizontal="left"/>
    </xf>
    <xf numFmtId="0" fontId="12" fillId="0" borderId="0" xfId="0" applyFont="1" applyBorder="1" applyAlignment="1" quotePrefix="1">
      <alignment horizontal="left"/>
    </xf>
    <xf numFmtId="0" fontId="12" fillId="0" borderId="0" xfId="0" applyFont="1" applyBorder="1" applyAlignment="1" quotePrefix="1">
      <alignment/>
    </xf>
    <xf numFmtId="190" fontId="7" fillId="0" borderId="0" xfId="0" applyNumberFormat="1" applyFont="1" applyBorder="1" applyAlignment="1">
      <alignment/>
    </xf>
    <xf numFmtId="38" fontId="7" fillId="0" borderId="0" xfId="17" applyFont="1" applyBorder="1" applyAlignment="1">
      <alignment horizontal="right"/>
    </xf>
    <xf numFmtId="0" fontId="15" fillId="0" borderId="0" xfId="0" applyFont="1" applyAlignment="1" quotePrefix="1">
      <alignment horizontal="left"/>
    </xf>
    <xf numFmtId="189" fontId="13" fillId="0" borderId="3" xfId="0" applyNumberFormat="1" applyFont="1" applyBorder="1" applyAlignment="1">
      <alignment horizontal="center"/>
    </xf>
    <xf numFmtId="0" fontId="16" fillId="0" borderId="0" xfId="0" applyFont="1" applyAlignment="1">
      <alignment horizontal="left"/>
    </xf>
    <xf numFmtId="0" fontId="17" fillId="0" borderId="0" xfId="0" applyFont="1" applyAlignment="1" quotePrefix="1">
      <alignment horizontal="left"/>
    </xf>
    <xf numFmtId="0" fontId="17" fillId="0" borderId="0" xfId="0" applyFont="1" applyAlignment="1">
      <alignment/>
    </xf>
    <xf numFmtId="0" fontId="10" fillId="0" borderId="6" xfId="0" applyFont="1" applyBorder="1" applyAlignment="1">
      <alignment horizontal="right"/>
    </xf>
    <xf numFmtId="0" fontId="7" fillId="0" borderId="5" xfId="0" applyFont="1" applyFill="1" applyBorder="1" applyAlignment="1" quotePrefix="1">
      <alignment horizontal="center"/>
    </xf>
    <xf numFmtId="0" fontId="14" fillId="0" borderId="0" xfId="0" applyFont="1" applyAlignment="1">
      <alignment horizontal="right"/>
    </xf>
    <xf numFmtId="0" fontId="7" fillId="0" borderId="6" xfId="0" applyFont="1" applyFill="1" applyBorder="1" applyAlignment="1">
      <alignment horizontal="center"/>
    </xf>
    <xf numFmtId="38" fontId="9" fillId="0" borderId="0" xfId="0" applyNumberFormat="1" applyFont="1" applyAlignment="1">
      <alignment/>
    </xf>
    <xf numFmtId="0" fontId="10" fillId="0" borderId="6" xfId="0" applyFont="1" applyBorder="1" applyAlignment="1" quotePrefix="1">
      <alignment horizontal="center"/>
    </xf>
    <xf numFmtId="49" fontId="7" fillId="0" borderId="0" xfId="0" applyNumberFormat="1" applyFont="1" applyBorder="1" applyAlignment="1">
      <alignment horizontal="left"/>
    </xf>
    <xf numFmtId="49" fontId="7"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17" fillId="0" borderId="0" xfId="0" applyFont="1" applyBorder="1" applyAlignment="1">
      <alignment/>
    </xf>
    <xf numFmtId="0" fontId="20" fillId="0" borderId="0" xfId="0" applyFont="1" applyBorder="1" applyAlignment="1">
      <alignment/>
    </xf>
    <xf numFmtId="0" fontId="7" fillId="0" borderId="11" xfId="0" applyFont="1" applyBorder="1" applyAlignment="1" quotePrefix="1">
      <alignment horizontal="right"/>
    </xf>
    <xf numFmtId="38" fontId="7" fillId="0" borderId="9" xfId="17" applyFont="1" applyBorder="1" applyAlignment="1">
      <alignment/>
    </xf>
    <xf numFmtId="0" fontId="10"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7" fillId="0" borderId="1" xfId="0" applyFont="1" applyBorder="1" applyAlignment="1" quotePrefix="1">
      <alignment horizont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xf>
    <xf numFmtId="187" fontId="7" fillId="0" borderId="1" xfId="0" applyNumberFormat="1" applyFont="1" applyBorder="1" applyAlignment="1">
      <alignment vertical="center"/>
    </xf>
    <xf numFmtId="38" fontId="7" fillId="0" borderId="0" xfId="17"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187" fontId="7" fillId="0" borderId="0" xfId="0" applyNumberFormat="1" applyFont="1" applyAlignment="1">
      <alignment vertical="center"/>
    </xf>
    <xf numFmtId="0" fontId="7" fillId="0" borderId="0" xfId="0" applyFont="1" applyAlignment="1">
      <alignment vertical="center"/>
    </xf>
    <xf numFmtId="0" fontId="7" fillId="0" borderId="0" xfId="0" applyFont="1" applyAlignment="1" quotePrefix="1">
      <alignment horizontal="center" vertical="center"/>
    </xf>
    <xf numFmtId="0" fontId="7" fillId="0" borderId="1" xfId="0" applyFont="1" applyBorder="1" applyAlignment="1">
      <alignment vertical="center"/>
    </xf>
    <xf numFmtId="0" fontId="7" fillId="0" borderId="1" xfId="0" applyFont="1" applyBorder="1" applyAlignment="1" quotePrefix="1">
      <alignment horizontal="center" vertical="center"/>
    </xf>
    <xf numFmtId="187" fontId="7" fillId="0" borderId="3" xfId="0" applyNumberFormat="1" applyFont="1" applyBorder="1" applyAlignment="1">
      <alignment vertical="center"/>
    </xf>
    <xf numFmtId="187" fontId="7" fillId="0" borderId="2" xfId="0" applyNumberFormat="1" applyFont="1" applyBorder="1" applyAlignment="1">
      <alignment vertical="center"/>
    </xf>
    <xf numFmtId="0" fontId="7" fillId="0" borderId="0" xfId="0" applyFont="1" applyAlignment="1">
      <alignment vertical="center" wrapText="1"/>
    </xf>
    <xf numFmtId="0" fontId="10" fillId="0" borderId="7" xfId="0" applyFont="1" applyBorder="1" applyAlignment="1" quotePrefix="1">
      <alignment horizontal="center"/>
    </xf>
    <xf numFmtId="194" fontId="7" fillId="0" borderId="0" xfId="0" applyNumberFormat="1" applyFont="1" applyBorder="1" applyAlignment="1">
      <alignment horizontal="right"/>
    </xf>
    <xf numFmtId="194" fontId="7" fillId="0" borderId="2" xfId="0" applyNumberFormat="1" applyFont="1" applyBorder="1" applyAlignment="1">
      <alignment horizontal="right"/>
    </xf>
    <xf numFmtId="194" fontId="7" fillId="0" borderId="1" xfId="17" applyNumberFormat="1" applyFont="1" applyBorder="1" applyAlignment="1">
      <alignment/>
    </xf>
    <xf numFmtId="0" fontId="10" fillId="0" borderId="7" xfId="0" applyFont="1" applyBorder="1" applyAlignment="1">
      <alignment horizontal="right"/>
    </xf>
    <xf numFmtId="190" fontId="7" fillId="0" borderId="0" xfId="17" applyNumberFormat="1" applyFont="1" applyBorder="1" applyAlignment="1">
      <alignment/>
    </xf>
    <xf numFmtId="0" fontId="7" fillId="0" borderId="0" xfId="0" applyFont="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2" xfId="0" applyFont="1" applyBorder="1" applyAlignment="1">
      <alignment horizontal="center" vertical="center"/>
    </xf>
    <xf numFmtId="0" fontId="7" fillId="0" borderId="2" xfId="0" applyFont="1" applyBorder="1" applyAlignment="1">
      <alignment vertical="center"/>
    </xf>
    <xf numFmtId="0" fontId="7" fillId="0" borderId="12" xfId="0" applyFont="1" applyBorder="1" applyAlignment="1">
      <alignment/>
    </xf>
    <xf numFmtId="0" fontId="7" fillId="0" borderId="13" xfId="0" applyFont="1" applyBorder="1" applyAlignment="1">
      <alignment/>
    </xf>
    <xf numFmtId="0" fontId="9" fillId="0" borderId="14" xfId="0" applyFont="1" applyBorder="1" applyAlignment="1">
      <alignment/>
    </xf>
    <xf numFmtId="0" fontId="18" fillId="0" borderId="0" xfId="0" applyFont="1" applyAlignment="1">
      <alignment horizontal="center"/>
    </xf>
    <xf numFmtId="0" fontId="19" fillId="0" borderId="0" xfId="0" applyFont="1" applyAlignment="1">
      <alignment horizontal="center"/>
    </xf>
    <xf numFmtId="0" fontId="0" fillId="0" borderId="0" xfId="0" applyAlignment="1">
      <alignment/>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7"/>
  <sheetViews>
    <sheetView tabSelected="1" workbookViewId="0" topLeftCell="A1">
      <selection activeCell="A1" sqref="A1:M1"/>
    </sheetView>
  </sheetViews>
  <sheetFormatPr defaultColWidth="9.00390625" defaultRowHeight="12.75"/>
  <cols>
    <col min="1" max="24" width="7.125" style="2" customWidth="1"/>
    <col min="25" max="16384" width="8.875" style="2" customWidth="1"/>
  </cols>
  <sheetData>
    <row r="1" spans="1:13" ht="32.25">
      <c r="A1" s="182" t="s">
        <v>307</v>
      </c>
      <c r="B1" s="183"/>
      <c r="C1" s="183"/>
      <c r="D1" s="183"/>
      <c r="E1" s="183"/>
      <c r="F1" s="183"/>
      <c r="G1" s="183"/>
      <c r="H1" s="183"/>
      <c r="I1" s="183"/>
      <c r="J1" s="183"/>
      <c r="K1" s="183"/>
      <c r="L1" s="183"/>
      <c r="M1" s="184"/>
    </row>
    <row r="2" spans="1:9" ht="24.75" customHeight="1">
      <c r="A2" s="133"/>
      <c r="B2" s="1"/>
      <c r="C2" s="1"/>
      <c r="D2" s="1"/>
      <c r="E2" s="1"/>
      <c r="F2" s="1"/>
      <c r="G2" s="1"/>
      <c r="H2" s="1"/>
      <c r="I2" s="1"/>
    </row>
    <row r="3" spans="1:3" s="135" customFormat="1" ht="16.5" customHeight="1">
      <c r="A3" s="134"/>
      <c r="C3" s="135" t="s">
        <v>308</v>
      </c>
    </row>
    <row r="4" spans="1:3" s="135" customFormat="1" ht="16.5" customHeight="1">
      <c r="A4" s="134"/>
      <c r="C4" s="135" t="s">
        <v>309</v>
      </c>
    </row>
    <row r="5" s="135" customFormat="1" ht="16.5" customHeight="1">
      <c r="C5" s="135" t="s">
        <v>310</v>
      </c>
    </row>
    <row r="6" s="135" customFormat="1" ht="16.5" customHeight="1">
      <c r="C6" s="135" t="s">
        <v>379</v>
      </c>
    </row>
    <row r="7" s="135" customFormat="1" ht="16.5" customHeight="1">
      <c r="C7" s="135" t="s">
        <v>311</v>
      </c>
    </row>
    <row r="8" s="135" customFormat="1" ht="16.5" customHeight="1">
      <c r="C8" s="135" t="s">
        <v>312</v>
      </c>
    </row>
    <row r="9" s="135" customFormat="1" ht="16.5" customHeight="1">
      <c r="D9" s="135" t="s">
        <v>313</v>
      </c>
    </row>
    <row r="10" s="135" customFormat="1" ht="16.5" customHeight="1">
      <c r="D10" s="135" t="s">
        <v>314</v>
      </c>
    </row>
    <row r="11" s="135" customFormat="1" ht="16.5" customHeight="1">
      <c r="C11" s="135" t="s">
        <v>315</v>
      </c>
    </row>
    <row r="12" s="135" customFormat="1" ht="16.5" customHeight="1">
      <c r="D12" s="135" t="s">
        <v>316</v>
      </c>
    </row>
    <row r="13" s="135" customFormat="1" ht="16.5" customHeight="1">
      <c r="D13" s="135" t="s">
        <v>317</v>
      </c>
    </row>
    <row r="14" s="135" customFormat="1" ht="16.5" customHeight="1">
      <c r="C14" s="135" t="s">
        <v>318</v>
      </c>
    </row>
    <row r="15" s="135" customFormat="1" ht="16.5" customHeight="1">
      <c r="C15" s="135" t="s">
        <v>319</v>
      </c>
    </row>
    <row r="16" s="135" customFormat="1" ht="16.5" customHeight="1">
      <c r="C16" s="135" t="s">
        <v>320</v>
      </c>
    </row>
    <row r="17" s="135" customFormat="1" ht="16.5" customHeight="1">
      <c r="C17" s="135" t="s">
        <v>321</v>
      </c>
    </row>
    <row r="18" s="135" customFormat="1" ht="16.5" customHeight="1">
      <c r="C18" s="135" t="s">
        <v>322</v>
      </c>
    </row>
    <row r="19" s="135" customFormat="1" ht="16.5" customHeight="1">
      <c r="C19" s="135" t="s">
        <v>323</v>
      </c>
    </row>
    <row r="20" s="135" customFormat="1" ht="16.5" customHeight="1">
      <c r="D20" s="135" t="s">
        <v>324</v>
      </c>
    </row>
    <row r="21" s="135" customFormat="1" ht="16.5" customHeight="1">
      <c r="D21" s="135" t="s">
        <v>325</v>
      </c>
    </row>
    <row r="22" s="135" customFormat="1" ht="16.5" customHeight="1">
      <c r="D22" s="135" t="s">
        <v>326</v>
      </c>
    </row>
    <row r="23" s="135" customFormat="1" ht="16.5" customHeight="1">
      <c r="D23" s="135" t="s">
        <v>327</v>
      </c>
    </row>
    <row r="24" spans="1:14" s="135" customFormat="1" ht="16.5" customHeight="1">
      <c r="A24" s="146"/>
      <c r="B24" s="146"/>
      <c r="C24" s="146"/>
      <c r="D24" s="146"/>
      <c r="E24" s="146"/>
      <c r="F24" s="146"/>
      <c r="G24" s="146"/>
      <c r="H24" s="146"/>
      <c r="I24" s="146"/>
      <c r="J24" s="146"/>
      <c r="K24" s="146"/>
      <c r="L24" s="146"/>
      <c r="M24" s="146"/>
      <c r="N24" s="146"/>
    </row>
    <row r="25" spans="1:14" s="135" customFormat="1" ht="12" customHeight="1">
      <c r="A25" s="146"/>
      <c r="B25" s="146"/>
      <c r="C25" s="147" t="s">
        <v>346</v>
      </c>
      <c r="D25" s="146"/>
      <c r="E25" s="146"/>
      <c r="F25" s="146"/>
      <c r="G25" s="146"/>
      <c r="H25" s="146"/>
      <c r="I25" s="146"/>
      <c r="J25" s="146"/>
      <c r="K25" s="146"/>
      <c r="L25" s="146"/>
      <c r="M25" s="146"/>
      <c r="N25" s="146"/>
    </row>
    <row r="26" spans="1:14" s="135" customFormat="1" ht="12" customHeight="1">
      <c r="A26" s="146"/>
      <c r="B26" s="146"/>
      <c r="C26" s="18" t="s">
        <v>349</v>
      </c>
      <c r="D26" s="142" t="s">
        <v>347</v>
      </c>
      <c r="E26" s="143"/>
      <c r="F26" s="144"/>
      <c r="G26" s="144"/>
      <c r="H26" s="144"/>
      <c r="I26" s="144"/>
      <c r="J26" s="145"/>
      <c r="K26" s="146"/>
      <c r="L26" s="146"/>
      <c r="M26" s="146"/>
      <c r="N26" s="146"/>
    </row>
    <row r="27" spans="1:14" s="135" customFormat="1" ht="12" customHeight="1">
      <c r="A27" s="146"/>
      <c r="B27" s="146"/>
      <c r="C27" s="146"/>
      <c r="D27" s="142" t="s">
        <v>348</v>
      </c>
      <c r="E27" s="143"/>
      <c r="F27" s="144"/>
      <c r="G27" s="144"/>
      <c r="H27" s="144"/>
      <c r="I27" s="144"/>
      <c r="J27" s="145"/>
      <c r="K27" s="146"/>
      <c r="L27" s="146"/>
      <c r="M27" s="146"/>
      <c r="N27" s="146"/>
    </row>
    <row r="28" spans="1:14" s="135" customFormat="1" ht="12" customHeight="1">
      <c r="A28" s="146"/>
      <c r="B28" s="146"/>
      <c r="C28" s="18" t="s">
        <v>355</v>
      </c>
      <c r="D28" s="142" t="s">
        <v>350</v>
      </c>
      <c r="E28" s="143"/>
      <c r="F28" s="144"/>
      <c r="G28" s="144"/>
      <c r="H28" s="144"/>
      <c r="I28" s="144"/>
      <c r="J28" s="145"/>
      <c r="K28" s="144"/>
      <c r="L28" s="144"/>
      <c r="M28" s="146"/>
      <c r="N28" s="146"/>
    </row>
    <row r="29" spans="1:14" ht="11.25">
      <c r="A29" s="6"/>
      <c r="B29" s="6"/>
      <c r="C29" s="6"/>
      <c r="D29" s="142" t="s">
        <v>351</v>
      </c>
      <c r="E29" s="143"/>
      <c r="F29" s="144"/>
      <c r="G29" s="144"/>
      <c r="H29" s="144"/>
      <c r="I29" s="144"/>
      <c r="J29" s="145"/>
      <c r="K29" s="144"/>
      <c r="L29" s="144"/>
      <c r="M29" s="6"/>
      <c r="N29" s="6"/>
    </row>
    <row r="30" spans="1:14" ht="11.25">
      <c r="A30" s="6"/>
      <c r="B30" s="6"/>
      <c r="C30" s="6"/>
      <c r="D30" s="142" t="s">
        <v>352</v>
      </c>
      <c r="E30" s="143"/>
      <c r="F30" s="144"/>
      <c r="G30" s="144"/>
      <c r="H30" s="144"/>
      <c r="I30" s="144"/>
      <c r="J30" s="145"/>
      <c r="K30" s="144"/>
      <c r="L30" s="144"/>
      <c r="M30" s="6"/>
      <c r="N30" s="6"/>
    </row>
    <row r="31" spans="1:14" ht="11.25">
      <c r="A31" s="6"/>
      <c r="B31" s="6"/>
      <c r="C31" s="6"/>
      <c r="D31" s="142" t="s">
        <v>353</v>
      </c>
      <c r="E31" s="143"/>
      <c r="F31" s="144"/>
      <c r="G31" s="144"/>
      <c r="H31" s="144"/>
      <c r="I31" s="144"/>
      <c r="J31" s="145"/>
      <c r="K31" s="144"/>
      <c r="L31" s="144"/>
      <c r="M31" s="6"/>
      <c r="N31" s="6"/>
    </row>
    <row r="32" spans="1:14" ht="11.25">
      <c r="A32" s="6"/>
      <c r="B32" s="6"/>
      <c r="C32" s="6"/>
      <c r="D32" s="142" t="s">
        <v>354</v>
      </c>
      <c r="E32" s="143"/>
      <c r="F32" s="144"/>
      <c r="G32" s="144"/>
      <c r="H32" s="144"/>
      <c r="I32" s="144"/>
      <c r="J32" s="145"/>
      <c r="K32" s="144"/>
      <c r="L32" s="144"/>
      <c r="M32" s="6"/>
      <c r="N32" s="6"/>
    </row>
    <row r="33" spans="1:14" ht="11.25">
      <c r="A33" s="6"/>
      <c r="B33" s="6"/>
      <c r="C33" s="6"/>
      <c r="D33" s="6"/>
      <c r="E33" s="6"/>
      <c r="F33" s="6"/>
      <c r="G33" s="6"/>
      <c r="H33" s="6"/>
      <c r="I33" s="6"/>
      <c r="J33" s="6"/>
      <c r="K33" s="6"/>
      <c r="L33" s="6"/>
      <c r="M33" s="6"/>
      <c r="N33" s="6"/>
    </row>
    <row r="34" spans="1:14" ht="11.25">
      <c r="A34" s="6"/>
      <c r="B34" s="6"/>
      <c r="C34" s="6"/>
      <c r="D34" s="6"/>
      <c r="E34" s="6"/>
      <c r="F34" s="6"/>
      <c r="G34" s="6"/>
      <c r="H34" s="6"/>
      <c r="I34" s="6"/>
      <c r="J34" s="6"/>
      <c r="K34" s="6"/>
      <c r="L34" s="6"/>
      <c r="M34" s="6"/>
      <c r="N34" s="6"/>
    </row>
    <row r="35" spans="1:14" ht="11.25">
      <c r="A35" s="6"/>
      <c r="B35" s="6"/>
      <c r="C35" s="6"/>
      <c r="D35" s="6"/>
      <c r="E35" s="6"/>
      <c r="F35" s="6"/>
      <c r="G35" s="6"/>
      <c r="H35" s="6"/>
      <c r="I35" s="6"/>
      <c r="J35" s="6"/>
      <c r="K35" s="6"/>
      <c r="L35" s="6"/>
      <c r="M35" s="6"/>
      <c r="N35" s="6"/>
    </row>
    <row r="36" spans="1:14" ht="11.25">
      <c r="A36" s="6"/>
      <c r="B36" s="6"/>
      <c r="C36" s="6"/>
      <c r="D36" s="6"/>
      <c r="E36" s="6"/>
      <c r="F36" s="6"/>
      <c r="G36" s="6"/>
      <c r="H36" s="6"/>
      <c r="I36" s="6"/>
      <c r="J36" s="6"/>
      <c r="K36" s="6"/>
      <c r="L36" s="6"/>
      <c r="M36" s="6"/>
      <c r="N36" s="6"/>
    </row>
    <row r="37" spans="1:14" ht="11.25">
      <c r="A37" s="6"/>
      <c r="B37" s="6"/>
      <c r="C37" s="6"/>
      <c r="D37" s="6"/>
      <c r="E37" s="6"/>
      <c r="F37" s="6"/>
      <c r="G37" s="6"/>
      <c r="H37" s="6"/>
      <c r="I37" s="6"/>
      <c r="J37" s="6"/>
      <c r="K37" s="6"/>
      <c r="L37" s="6"/>
      <c r="M37" s="6"/>
      <c r="N37" s="6"/>
    </row>
  </sheetData>
  <mergeCells count="1">
    <mergeCell ref="A1:M1"/>
  </mergeCells>
  <printOptions/>
  <pageMargins left="0.7874015748031497" right="0.7874015748031497" top="1.3779527559055118"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72"/>
  <sheetViews>
    <sheetView workbookViewId="0" topLeftCell="A1">
      <selection activeCell="A1" sqref="A1"/>
    </sheetView>
  </sheetViews>
  <sheetFormatPr defaultColWidth="9.00390625" defaultRowHeight="12.75"/>
  <cols>
    <col min="1" max="1" width="12.875" style="2" customWidth="1"/>
    <col min="2" max="11" width="9.00390625" style="2" customWidth="1"/>
    <col min="12" max="12" width="10.75390625" style="2" customWidth="1"/>
    <col min="13" max="16384" width="8.875" style="2" customWidth="1"/>
  </cols>
  <sheetData>
    <row r="1" spans="1:2" s="5" customFormat="1" ht="15.75" customHeight="1">
      <c r="A1" s="131" t="s">
        <v>459</v>
      </c>
      <c r="B1" s="4"/>
    </row>
    <row r="2" spans="1:19" ht="4.5" customHeight="1">
      <c r="A2" s="6"/>
      <c r="B2" s="6"/>
      <c r="C2" s="6"/>
      <c r="D2" s="6"/>
      <c r="E2" s="6"/>
      <c r="F2" s="6"/>
      <c r="G2" s="6"/>
      <c r="H2" s="6"/>
      <c r="I2" s="6"/>
      <c r="J2" s="47"/>
      <c r="K2" s="12"/>
      <c r="L2" s="12"/>
      <c r="M2" s="12"/>
      <c r="N2" s="12"/>
      <c r="O2" s="12"/>
      <c r="P2" s="12"/>
      <c r="Q2" s="12"/>
      <c r="R2" s="12"/>
      <c r="S2" s="12"/>
    </row>
    <row r="3" spans="1:11" ht="12" customHeight="1">
      <c r="A3" s="48"/>
      <c r="B3" s="49"/>
      <c r="C3" s="94"/>
      <c r="D3" s="49"/>
      <c r="E3" s="49"/>
      <c r="F3" s="49"/>
      <c r="G3" s="94" t="s">
        <v>451</v>
      </c>
      <c r="H3" s="49"/>
      <c r="I3" s="49"/>
      <c r="J3" s="49"/>
      <c r="K3" s="49"/>
    </row>
    <row r="4" spans="1:11" ht="12" customHeight="1">
      <c r="A4" s="56" t="s">
        <v>0</v>
      </c>
      <c r="B4" s="73" t="s">
        <v>1</v>
      </c>
      <c r="C4" s="73" t="s">
        <v>460</v>
      </c>
      <c r="D4" s="73" t="s">
        <v>3</v>
      </c>
      <c r="E4" s="73" t="s">
        <v>4</v>
      </c>
      <c r="F4" s="73" t="s">
        <v>5</v>
      </c>
      <c r="G4" s="73" t="s">
        <v>452</v>
      </c>
      <c r="H4" s="73" t="s">
        <v>6</v>
      </c>
      <c r="I4" s="73" t="s">
        <v>7</v>
      </c>
      <c r="J4" s="73" t="s">
        <v>8</v>
      </c>
      <c r="K4" s="73" t="s">
        <v>9</v>
      </c>
    </row>
    <row r="5" spans="1:11" ht="12" customHeight="1">
      <c r="A5" s="57" t="s">
        <v>366</v>
      </c>
      <c r="B5" s="8"/>
      <c r="C5" s="12"/>
      <c r="D5" s="12"/>
      <c r="E5" s="12"/>
      <c r="F5" s="12"/>
      <c r="G5" s="12"/>
      <c r="H5" s="12"/>
      <c r="I5" s="12"/>
      <c r="J5" s="12"/>
      <c r="K5" s="12"/>
    </row>
    <row r="6" spans="1:11" ht="12" customHeight="1">
      <c r="A6" s="57" t="s">
        <v>19</v>
      </c>
      <c r="B6" s="112">
        <f>SUM(C6:K6,B24:K24)</f>
        <v>129197</v>
      </c>
      <c r="C6" s="113">
        <v>52</v>
      </c>
      <c r="D6" s="113">
        <v>219</v>
      </c>
      <c r="E6" s="113">
        <v>48</v>
      </c>
      <c r="F6" s="113">
        <v>60</v>
      </c>
      <c r="G6" s="169" t="s">
        <v>461</v>
      </c>
      <c r="H6" s="113">
        <v>790</v>
      </c>
      <c r="I6" s="113">
        <v>1601</v>
      </c>
      <c r="J6" s="113">
        <v>78</v>
      </c>
      <c r="K6" s="113">
        <v>743</v>
      </c>
    </row>
    <row r="7" spans="1:11" ht="12" customHeight="1">
      <c r="A7" s="57" t="s">
        <v>20</v>
      </c>
      <c r="B7" s="112">
        <f>SUM(C7:K7,B25:K25)</f>
        <v>21799</v>
      </c>
      <c r="C7" s="113">
        <v>52</v>
      </c>
      <c r="D7" s="113">
        <v>101</v>
      </c>
      <c r="E7" s="113">
        <v>46</v>
      </c>
      <c r="F7" s="113">
        <v>34</v>
      </c>
      <c r="G7" s="169" t="s">
        <v>461</v>
      </c>
      <c r="H7" s="113">
        <v>374</v>
      </c>
      <c r="I7" s="113">
        <v>1117</v>
      </c>
      <c r="J7" s="113">
        <v>56</v>
      </c>
      <c r="K7" s="113">
        <v>246</v>
      </c>
    </row>
    <row r="8" spans="1:11" ht="12" customHeight="1">
      <c r="A8" s="39" t="s">
        <v>367</v>
      </c>
      <c r="B8" s="112"/>
      <c r="C8" s="113"/>
      <c r="D8" s="113"/>
      <c r="E8" s="113"/>
      <c r="F8" s="113"/>
      <c r="G8" s="169"/>
      <c r="H8" s="113"/>
      <c r="I8" s="113"/>
      <c r="J8" s="113"/>
      <c r="K8" s="113"/>
    </row>
    <row r="9" spans="1:11" ht="12" customHeight="1">
      <c r="A9" s="39" t="s">
        <v>19</v>
      </c>
      <c r="B9" s="112">
        <f>SUM(C9:K9,B27:K27)</f>
        <v>164445</v>
      </c>
      <c r="C9" s="113">
        <v>55</v>
      </c>
      <c r="D9" s="113">
        <v>326</v>
      </c>
      <c r="E9" s="113">
        <v>34</v>
      </c>
      <c r="F9" s="113">
        <v>79</v>
      </c>
      <c r="G9" s="169" t="s">
        <v>461</v>
      </c>
      <c r="H9" s="113">
        <v>1219</v>
      </c>
      <c r="I9" s="113">
        <v>2006</v>
      </c>
      <c r="J9" s="113">
        <v>124</v>
      </c>
      <c r="K9" s="113">
        <v>878</v>
      </c>
    </row>
    <row r="10" spans="1:11" ht="12" customHeight="1">
      <c r="A10" s="57" t="s">
        <v>20</v>
      </c>
      <c r="B10" s="112">
        <f>SUM(C10:K10,B28:K28)</f>
        <v>23803</v>
      </c>
      <c r="C10" s="113">
        <v>51</v>
      </c>
      <c r="D10" s="113">
        <v>138</v>
      </c>
      <c r="E10" s="113">
        <v>26</v>
      </c>
      <c r="F10" s="113">
        <v>40</v>
      </c>
      <c r="G10" s="169" t="s">
        <v>461</v>
      </c>
      <c r="H10" s="113">
        <v>514</v>
      </c>
      <c r="I10" s="113">
        <v>1423</v>
      </c>
      <c r="J10" s="113">
        <v>83</v>
      </c>
      <c r="K10" s="113">
        <v>247</v>
      </c>
    </row>
    <row r="11" spans="1:11" s="6" customFormat="1" ht="12" customHeight="1">
      <c r="A11" s="39" t="s">
        <v>368</v>
      </c>
      <c r="B11" s="112"/>
      <c r="C11" s="113"/>
      <c r="D11" s="113"/>
      <c r="E11" s="113"/>
      <c r="F11" s="113"/>
      <c r="G11" s="169"/>
      <c r="H11" s="113"/>
      <c r="I11" s="113"/>
      <c r="J11" s="113"/>
      <c r="K11" s="113"/>
    </row>
    <row r="12" spans="1:11" s="6" customFormat="1" ht="12" customHeight="1">
      <c r="A12" s="39" t="s">
        <v>19</v>
      </c>
      <c r="B12" s="112">
        <f>SUM(C12:K12,B30:K30)</f>
        <v>153080</v>
      </c>
      <c r="C12" s="113">
        <v>67</v>
      </c>
      <c r="D12" s="113">
        <v>359</v>
      </c>
      <c r="E12" s="113">
        <v>43</v>
      </c>
      <c r="F12" s="113">
        <v>79</v>
      </c>
      <c r="G12" s="169" t="s">
        <v>461</v>
      </c>
      <c r="H12" s="113">
        <v>1256</v>
      </c>
      <c r="I12" s="113">
        <v>1823</v>
      </c>
      <c r="J12" s="113">
        <v>118</v>
      </c>
      <c r="K12" s="113">
        <v>746</v>
      </c>
    </row>
    <row r="13" spans="1:11" s="6" customFormat="1" ht="12" customHeight="1">
      <c r="A13" s="57" t="s">
        <v>20</v>
      </c>
      <c r="B13" s="112">
        <f>SUM(C13:K13,B31:K31)</f>
        <v>25973</v>
      </c>
      <c r="C13" s="113">
        <v>65</v>
      </c>
      <c r="D13" s="113">
        <v>184</v>
      </c>
      <c r="E13" s="113">
        <v>32</v>
      </c>
      <c r="F13" s="113">
        <v>43</v>
      </c>
      <c r="G13" s="169" t="s">
        <v>461</v>
      </c>
      <c r="H13" s="113">
        <v>609</v>
      </c>
      <c r="I13" s="113">
        <v>1282</v>
      </c>
      <c r="J13" s="113">
        <v>71</v>
      </c>
      <c r="K13" s="113">
        <v>245</v>
      </c>
    </row>
    <row r="14" spans="1:11" ht="12" customHeight="1">
      <c r="A14" s="57" t="s">
        <v>453</v>
      </c>
      <c r="B14" s="112"/>
      <c r="C14" s="113"/>
      <c r="D14" s="113"/>
      <c r="E14" s="113"/>
      <c r="F14" s="113"/>
      <c r="G14" s="113"/>
      <c r="H14" s="113"/>
      <c r="I14" s="113"/>
      <c r="J14" s="113"/>
      <c r="K14" s="113"/>
    </row>
    <row r="15" spans="1:11" ht="12" customHeight="1">
      <c r="A15" s="39" t="s">
        <v>19</v>
      </c>
      <c r="B15" s="112">
        <f>SUM(C15:K15,B33:K33)</f>
        <v>135119</v>
      </c>
      <c r="C15" s="113">
        <v>50</v>
      </c>
      <c r="D15" s="113">
        <v>302</v>
      </c>
      <c r="E15" s="113">
        <v>71</v>
      </c>
      <c r="F15" s="113">
        <v>70</v>
      </c>
      <c r="G15" s="113">
        <v>1</v>
      </c>
      <c r="H15" s="113">
        <v>1368</v>
      </c>
      <c r="I15" s="113">
        <v>1808</v>
      </c>
      <c r="J15" s="113">
        <v>98</v>
      </c>
      <c r="K15" s="113">
        <v>612</v>
      </c>
    </row>
    <row r="16" spans="1:11" ht="12" customHeight="1">
      <c r="A16" s="57" t="s">
        <v>20</v>
      </c>
      <c r="B16" s="112">
        <f>SUM(C16:K16,B34:K34)</f>
        <v>28817</v>
      </c>
      <c r="C16" s="113">
        <v>46</v>
      </c>
      <c r="D16" s="113">
        <v>134</v>
      </c>
      <c r="E16" s="113">
        <v>54</v>
      </c>
      <c r="F16" s="113">
        <v>58</v>
      </c>
      <c r="G16" s="113">
        <v>1</v>
      </c>
      <c r="H16" s="113">
        <v>694</v>
      </c>
      <c r="I16" s="113">
        <v>1330</v>
      </c>
      <c r="J16" s="113">
        <v>72</v>
      </c>
      <c r="K16" s="113">
        <v>217</v>
      </c>
    </row>
    <row r="17" spans="1:61" ht="12" customHeight="1">
      <c r="A17" s="57" t="s">
        <v>462</v>
      </c>
      <c r="B17" s="112"/>
      <c r="C17" s="113"/>
      <c r="D17" s="113"/>
      <c r="E17" s="113"/>
      <c r="F17" s="113"/>
      <c r="G17" s="113"/>
      <c r="H17" s="113"/>
      <c r="I17" s="113"/>
      <c r="J17" s="113"/>
      <c r="K17" s="113"/>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row>
    <row r="18" spans="1:11" ht="12" customHeight="1">
      <c r="A18" s="39" t="s">
        <v>19</v>
      </c>
      <c r="B18" s="112">
        <f>SUM(C18:K18,B36:K36)</f>
        <v>121539</v>
      </c>
      <c r="C18" s="113">
        <v>68</v>
      </c>
      <c r="D18" s="113">
        <v>341</v>
      </c>
      <c r="E18" s="113">
        <v>63</v>
      </c>
      <c r="F18" s="113">
        <v>74</v>
      </c>
      <c r="G18" s="113">
        <v>1</v>
      </c>
      <c r="H18" s="113">
        <v>1555</v>
      </c>
      <c r="I18" s="113">
        <v>1898</v>
      </c>
      <c r="J18" s="113">
        <v>97</v>
      </c>
      <c r="K18" s="113">
        <v>463</v>
      </c>
    </row>
    <row r="19" spans="1:11" ht="12" customHeight="1">
      <c r="A19" s="58" t="s">
        <v>20</v>
      </c>
      <c r="B19" s="114">
        <f>SUM(C19:K19,B37:K37)</f>
        <v>28846</v>
      </c>
      <c r="C19" s="115">
        <v>68</v>
      </c>
      <c r="D19" s="115">
        <v>144</v>
      </c>
      <c r="E19" s="115">
        <v>38</v>
      </c>
      <c r="F19" s="115">
        <v>53</v>
      </c>
      <c r="G19" s="170" t="s">
        <v>461</v>
      </c>
      <c r="H19" s="115">
        <v>882</v>
      </c>
      <c r="I19" s="115">
        <v>1454</v>
      </c>
      <c r="J19" s="115">
        <v>74</v>
      </c>
      <c r="K19" s="115">
        <v>192</v>
      </c>
    </row>
    <row r="20" spans="1:10" ht="11.25">
      <c r="A20" s="6"/>
      <c r="B20" s="12"/>
      <c r="C20" s="12"/>
      <c r="D20" s="12"/>
      <c r="E20" s="12"/>
      <c r="F20" s="12"/>
      <c r="G20" s="12"/>
      <c r="H20" s="12"/>
      <c r="I20" s="12"/>
      <c r="J20" s="12"/>
    </row>
    <row r="21" spans="1:11" ht="12" customHeight="1">
      <c r="A21" s="48"/>
      <c r="B21" s="50"/>
      <c r="C21" s="50"/>
      <c r="D21" s="50"/>
      <c r="E21" s="50"/>
      <c r="F21" s="124"/>
      <c r="G21" s="124"/>
      <c r="H21" s="50"/>
      <c r="I21" s="50"/>
      <c r="J21" s="124"/>
      <c r="K21" s="124"/>
    </row>
    <row r="22" spans="1:11" ht="12" customHeight="1">
      <c r="A22" s="101" t="s">
        <v>0</v>
      </c>
      <c r="B22" s="84" t="s">
        <v>10</v>
      </c>
      <c r="C22" s="83" t="s">
        <v>11</v>
      </c>
      <c r="D22" s="83" t="s">
        <v>12</v>
      </c>
      <c r="E22" s="83" t="s">
        <v>13</v>
      </c>
      <c r="F22" s="83" t="s">
        <v>463</v>
      </c>
      <c r="G22" s="83" t="s">
        <v>18</v>
      </c>
      <c r="H22" s="83" t="s">
        <v>15</v>
      </c>
      <c r="I22" s="83" t="s">
        <v>16</v>
      </c>
      <c r="J22" s="83" t="s">
        <v>496</v>
      </c>
      <c r="K22" s="83" t="s">
        <v>464</v>
      </c>
    </row>
    <row r="23" spans="1:11" ht="12" customHeight="1">
      <c r="A23" s="52" t="s">
        <v>366</v>
      </c>
      <c r="B23" s="12"/>
      <c r="C23" s="12"/>
      <c r="D23" s="12"/>
      <c r="E23" s="12"/>
      <c r="F23" s="12"/>
      <c r="G23" s="12"/>
      <c r="H23" s="12"/>
      <c r="I23" s="12"/>
      <c r="J23" s="12"/>
      <c r="K23" s="12"/>
    </row>
    <row r="24" spans="1:11" ht="12" customHeight="1">
      <c r="A24" s="52" t="s">
        <v>19</v>
      </c>
      <c r="B24" s="113">
        <v>110002</v>
      </c>
      <c r="C24" s="113">
        <v>1334</v>
      </c>
      <c r="D24" s="113">
        <v>77</v>
      </c>
      <c r="E24" s="113">
        <v>308</v>
      </c>
      <c r="F24" s="113">
        <v>6</v>
      </c>
      <c r="G24" s="113">
        <v>1</v>
      </c>
      <c r="H24" s="113">
        <v>9</v>
      </c>
      <c r="I24" s="113">
        <v>437</v>
      </c>
      <c r="J24" s="113">
        <v>105</v>
      </c>
      <c r="K24" s="113">
        <v>13327</v>
      </c>
    </row>
    <row r="25" spans="1:11" ht="12" customHeight="1">
      <c r="A25" s="52" t="s">
        <v>20</v>
      </c>
      <c r="B25" s="113">
        <v>14114</v>
      </c>
      <c r="C25" s="113">
        <v>850</v>
      </c>
      <c r="D25" s="113">
        <v>51</v>
      </c>
      <c r="E25" s="113">
        <v>217</v>
      </c>
      <c r="F25" s="113">
        <v>6</v>
      </c>
      <c r="G25" s="113">
        <v>1</v>
      </c>
      <c r="H25" s="113">
        <v>9</v>
      </c>
      <c r="I25" s="113">
        <v>199</v>
      </c>
      <c r="J25" s="113">
        <v>105</v>
      </c>
      <c r="K25" s="113">
        <v>4221</v>
      </c>
    </row>
    <row r="26" spans="1:11" ht="12" customHeight="1">
      <c r="A26" s="52" t="s">
        <v>367</v>
      </c>
      <c r="B26" s="113"/>
      <c r="C26" s="113"/>
      <c r="D26" s="113"/>
      <c r="E26" s="113"/>
      <c r="F26" s="113"/>
      <c r="G26" s="113"/>
      <c r="H26" s="113"/>
      <c r="I26" s="113"/>
      <c r="J26" s="113"/>
      <c r="K26" s="113"/>
    </row>
    <row r="27" spans="1:11" ht="12" customHeight="1">
      <c r="A27" s="52" t="s">
        <v>19</v>
      </c>
      <c r="B27" s="113">
        <v>132790</v>
      </c>
      <c r="C27" s="113">
        <v>1793</v>
      </c>
      <c r="D27" s="113">
        <v>72</v>
      </c>
      <c r="E27" s="113">
        <v>442</v>
      </c>
      <c r="F27" s="113">
        <v>3</v>
      </c>
      <c r="G27" s="113">
        <v>2</v>
      </c>
      <c r="H27" s="113">
        <v>30</v>
      </c>
      <c r="I27" s="113">
        <v>517</v>
      </c>
      <c r="J27" s="169" t="s">
        <v>497</v>
      </c>
      <c r="K27" s="113">
        <v>24075</v>
      </c>
    </row>
    <row r="28" spans="1:11" ht="12" customHeight="1">
      <c r="A28" s="52" t="s">
        <v>20</v>
      </c>
      <c r="B28" s="113">
        <v>15027</v>
      </c>
      <c r="C28" s="113">
        <v>886</v>
      </c>
      <c r="D28" s="113">
        <v>44</v>
      </c>
      <c r="E28" s="113">
        <v>201</v>
      </c>
      <c r="F28" s="113">
        <v>3</v>
      </c>
      <c r="G28" s="113">
        <v>2</v>
      </c>
      <c r="H28" s="113">
        <v>4</v>
      </c>
      <c r="I28" s="113">
        <v>223</v>
      </c>
      <c r="J28" s="169" t="s">
        <v>497</v>
      </c>
      <c r="K28" s="113">
        <v>4891</v>
      </c>
    </row>
    <row r="29" spans="1:11" ht="12" customHeight="1">
      <c r="A29" s="52" t="s">
        <v>368</v>
      </c>
      <c r="B29" s="113"/>
      <c r="C29" s="113"/>
      <c r="D29" s="113"/>
      <c r="E29" s="113"/>
      <c r="F29" s="113"/>
      <c r="G29" s="113"/>
      <c r="H29" s="113"/>
      <c r="I29" s="113"/>
      <c r="J29" s="113"/>
      <c r="K29" s="113"/>
    </row>
    <row r="30" spans="1:11" ht="12" customHeight="1">
      <c r="A30" s="52" t="s">
        <v>19</v>
      </c>
      <c r="B30" s="113">
        <v>121249</v>
      </c>
      <c r="C30" s="113">
        <v>2148</v>
      </c>
      <c r="D30" s="113">
        <v>79</v>
      </c>
      <c r="E30" s="113">
        <v>494</v>
      </c>
      <c r="F30" s="113">
        <v>8</v>
      </c>
      <c r="G30" s="113">
        <v>2</v>
      </c>
      <c r="H30" s="113">
        <v>4</v>
      </c>
      <c r="I30" s="113">
        <v>464</v>
      </c>
      <c r="J30" s="169" t="s">
        <v>497</v>
      </c>
      <c r="K30" s="113">
        <v>24141</v>
      </c>
    </row>
    <row r="31" spans="1:11" ht="12" customHeight="1">
      <c r="A31" s="52" t="s">
        <v>20</v>
      </c>
      <c r="B31" s="113">
        <v>16872</v>
      </c>
      <c r="C31" s="113">
        <v>905</v>
      </c>
      <c r="D31" s="113">
        <v>63</v>
      </c>
      <c r="E31" s="113">
        <v>166</v>
      </c>
      <c r="F31" s="113">
        <v>7</v>
      </c>
      <c r="G31" s="169" t="s">
        <v>485</v>
      </c>
      <c r="H31" s="113">
        <v>4</v>
      </c>
      <c r="I31" s="113">
        <v>165</v>
      </c>
      <c r="J31" s="169" t="s">
        <v>497</v>
      </c>
      <c r="K31" s="113">
        <v>5260</v>
      </c>
    </row>
    <row r="32" spans="1:11" ht="12" customHeight="1">
      <c r="A32" s="52" t="s">
        <v>453</v>
      </c>
      <c r="B32" s="113"/>
      <c r="C32" s="113"/>
      <c r="D32" s="113"/>
      <c r="E32" s="113"/>
      <c r="F32" s="113"/>
      <c r="G32" s="113"/>
      <c r="H32" s="113"/>
      <c r="I32" s="113"/>
      <c r="J32" s="113"/>
      <c r="K32" s="113"/>
    </row>
    <row r="33" spans="1:11" ht="12" customHeight="1">
      <c r="A33" s="52" t="s">
        <v>19</v>
      </c>
      <c r="B33" s="113">
        <v>103283</v>
      </c>
      <c r="C33" s="113">
        <v>3449</v>
      </c>
      <c r="D33" s="113">
        <v>119</v>
      </c>
      <c r="E33" s="113">
        <v>789</v>
      </c>
      <c r="F33" s="113">
        <v>1</v>
      </c>
      <c r="G33" s="113">
        <v>1</v>
      </c>
      <c r="H33" s="113">
        <v>1</v>
      </c>
      <c r="I33" s="113">
        <v>460</v>
      </c>
      <c r="J33" s="169" t="s">
        <v>497</v>
      </c>
      <c r="K33" s="113">
        <v>22636</v>
      </c>
    </row>
    <row r="34" spans="1:11" ht="12" customHeight="1">
      <c r="A34" s="52" t="s">
        <v>20</v>
      </c>
      <c r="B34" s="113">
        <v>19007</v>
      </c>
      <c r="C34" s="113">
        <v>991</v>
      </c>
      <c r="D34" s="113">
        <v>81</v>
      </c>
      <c r="E34" s="113">
        <v>207</v>
      </c>
      <c r="F34" s="113">
        <v>2</v>
      </c>
      <c r="G34" s="113">
        <v>2</v>
      </c>
      <c r="H34" s="113">
        <v>1</v>
      </c>
      <c r="I34" s="113">
        <v>199</v>
      </c>
      <c r="J34" s="169" t="s">
        <v>497</v>
      </c>
      <c r="K34" s="113">
        <v>5721</v>
      </c>
    </row>
    <row r="35" spans="1:11" ht="12" customHeight="1">
      <c r="A35" s="57" t="s">
        <v>462</v>
      </c>
      <c r="B35" s="112"/>
      <c r="C35" s="113"/>
      <c r="D35" s="113"/>
      <c r="E35" s="113"/>
      <c r="F35" s="113"/>
      <c r="G35" s="113"/>
      <c r="H35" s="113"/>
      <c r="I35" s="113"/>
      <c r="J35" s="113"/>
      <c r="K35" s="113"/>
    </row>
    <row r="36" spans="1:11" ht="12" customHeight="1">
      <c r="A36" s="52" t="s">
        <v>19</v>
      </c>
      <c r="B36" s="113">
        <v>91004</v>
      </c>
      <c r="C36" s="113">
        <v>4001</v>
      </c>
      <c r="D36" s="113">
        <v>88</v>
      </c>
      <c r="E36" s="113">
        <v>283</v>
      </c>
      <c r="F36" s="113">
        <v>2</v>
      </c>
      <c r="G36" s="113">
        <v>1</v>
      </c>
      <c r="H36" s="113">
        <v>8</v>
      </c>
      <c r="I36" s="113">
        <v>443</v>
      </c>
      <c r="J36" s="169" t="s">
        <v>94</v>
      </c>
      <c r="K36" s="113">
        <v>21149</v>
      </c>
    </row>
    <row r="37" spans="1:11" ht="12" customHeight="1">
      <c r="A37" s="53" t="s">
        <v>20</v>
      </c>
      <c r="B37" s="115">
        <v>18522</v>
      </c>
      <c r="C37" s="115">
        <v>900</v>
      </c>
      <c r="D37" s="115">
        <v>61</v>
      </c>
      <c r="E37" s="115">
        <v>295</v>
      </c>
      <c r="F37" s="115">
        <v>1</v>
      </c>
      <c r="G37" s="170" t="s">
        <v>485</v>
      </c>
      <c r="H37" s="115">
        <v>8</v>
      </c>
      <c r="I37" s="115">
        <v>207</v>
      </c>
      <c r="J37" s="170" t="s">
        <v>94</v>
      </c>
      <c r="K37" s="115">
        <v>5947</v>
      </c>
    </row>
    <row r="38" spans="1:10" ht="12" customHeight="1">
      <c r="A38" s="6" t="s">
        <v>454</v>
      </c>
      <c r="B38" s="12"/>
      <c r="C38" s="12"/>
      <c r="D38" s="12"/>
      <c r="E38" s="12"/>
      <c r="F38" s="12"/>
      <c r="G38" s="12"/>
      <c r="H38" s="12"/>
      <c r="I38" s="12"/>
      <c r="J38" s="12"/>
    </row>
    <row r="39" ht="12" customHeight="1">
      <c r="A39" s="3" t="s">
        <v>465</v>
      </c>
    </row>
    <row r="40" ht="12" customHeight="1">
      <c r="A40" s="3" t="s">
        <v>466</v>
      </c>
    </row>
    <row r="43" spans="1:3" ht="16.5" customHeight="1">
      <c r="A43" s="131" t="s">
        <v>467</v>
      </c>
      <c r="C43" s="15"/>
    </row>
    <row r="44" spans="1:11" ht="4.5" customHeight="1">
      <c r="A44" s="6"/>
      <c r="B44" s="6"/>
      <c r="C44" s="6"/>
      <c r="D44" s="6"/>
      <c r="E44" s="6"/>
      <c r="F44" s="6"/>
      <c r="G44" s="6"/>
      <c r="H44" s="6"/>
      <c r="I44" s="6"/>
      <c r="J44" s="6"/>
      <c r="K44" s="47"/>
    </row>
    <row r="45" spans="1:11" ht="12" customHeight="1">
      <c r="A45" s="48"/>
      <c r="B45" s="49"/>
      <c r="C45" s="94" t="s">
        <v>21</v>
      </c>
      <c r="D45" s="94" t="s">
        <v>22</v>
      </c>
      <c r="E45" s="94" t="s">
        <v>23</v>
      </c>
      <c r="F45" s="94" t="s">
        <v>24</v>
      </c>
      <c r="G45" s="94" t="s">
        <v>25</v>
      </c>
      <c r="H45" s="94" t="s">
        <v>26</v>
      </c>
      <c r="I45" s="94" t="s">
        <v>27</v>
      </c>
      <c r="J45" s="94" t="s">
        <v>28</v>
      </c>
      <c r="K45" s="94"/>
    </row>
    <row r="46" spans="1:11" ht="12" customHeight="1">
      <c r="A46" s="56" t="s">
        <v>0</v>
      </c>
      <c r="B46" s="73" t="s">
        <v>1</v>
      </c>
      <c r="C46" s="125" t="s">
        <v>30</v>
      </c>
      <c r="D46" s="125" t="s">
        <v>31</v>
      </c>
      <c r="E46" s="125" t="s">
        <v>32</v>
      </c>
      <c r="F46" s="125" t="s">
        <v>33</v>
      </c>
      <c r="G46" s="125" t="s">
        <v>34</v>
      </c>
      <c r="H46" s="125" t="s">
        <v>35</v>
      </c>
      <c r="I46" s="125" t="s">
        <v>36</v>
      </c>
      <c r="J46" s="125" t="s">
        <v>37</v>
      </c>
      <c r="K46" s="73" t="s">
        <v>29</v>
      </c>
    </row>
    <row r="47" spans="1:11" ht="12" customHeight="1">
      <c r="A47" s="54" t="s">
        <v>387</v>
      </c>
      <c r="B47" s="116">
        <v>15800</v>
      </c>
      <c r="C47" s="117">
        <v>3492</v>
      </c>
      <c r="D47" s="117">
        <v>2806</v>
      </c>
      <c r="E47" s="117">
        <v>1127</v>
      </c>
      <c r="F47" s="117">
        <v>1282</v>
      </c>
      <c r="G47" s="117">
        <v>908</v>
      </c>
      <c r="H47" s="117">
        <v>1439</v>
      </c>
      <c r="I47" s="117">
        <v>1281</v>
      </c>
      <c r="J47" s="117">
        <v>1653</v>
      </c>
      <c r="K47" s="117">
        <v>1812</v>
      </c>
    </row>
    <row r="48" spans="1:11" ht="12" customHeight="1">
      <c r="A48" s="54" t="s">
        <v>455</v>
      </c>
      <c r="B48" s="116">
        <v>17590</v>
      </c>
      <c r="C48" s="117">
        <v>3488</v>
      </c>
      <c r="D48" s="117">
        <v>3129</v>
      </c>
      <c r="E48" s="117">
        <v>1296</v>
      </c>
      <c r="F48" s="117">
        <v>1447</v>
      </c>
      <c r="G48" s="117">
        <v>1059</v>
      </c>
      <c r="H48" s="117">
        <v>1811</v>
      </c>
      <c r="I48" s="117">
        <v>1492</v>
      </c>
      <c r="J48" s="117">
        <v>1889</v>
      </c>
      <c r="K48" s="117">
        <v>1979</v>
      </c>
    </row>
    <row r="49" spans="1:11" ht="12" customHeight="1">
      <c r="A49" s="54" t="s">
        <v>456</v>
      </c>
      <c r="B49" s="116">
        <v>17560</v>
      </c>
      <c r="C49" s="117">
        <v>3229</v>
      </c>
      <c r="D49" s="117">
        <v>2823</v>
      </c>
      <c r="E49" s="117">
        <v>1306</v>
      </c>
      <c r="F49" s="117">
        <v>1507</v>
      </c>
      <c r="G49" s="117">
        <v>1151</v>
      </c>
      <c r="H49" s="117">
        <v>1889</v>
      </c>
      <c r="I49" s="117">
        <v>1530</v>
      </c>
      <c r="J49" s="117">
        <v>1905</v>
      </c>
      <c r="K49" s="117">
        <v>2220</v>
      </c>
    </row>
    <row r="50" spans="1:11" ht="12" customHeight="1">
      <c r="A50" s="54" t="s">
        <v>457</v>
      </c>
      <c r="B50" s="116">
        <v>17743</v>
      </c>
      <c r="C50" s="117">
        <v>3183</v>
      </c>
      <c r="D50" s="117">
        <v>2529</v>
      </c>
      <c r="E50" s="117">
        <v>1261</v>
      </c>
      <c r="F50" s="117">
        <v>1607</v>
      </c>
      <c r="G50" s="117">
        <v>1013</v>
      </c>
      <c r="H50" s="117">
        <v>1946</v>
      </c>
      <c r="I50" s="117">
        <v>1585</v>
      </c>
      <c r="J50" s="117">
        <v>2039</v>
      </c>
      <c r="K50" s="117">
        <v>2580</v>
      </c>
    </row>
    <row r="51" spans="1:11" ht="12" customHeight="1">
      <c r="A51" s="54" t="s">
        <v>468</v>
      </c>
      <c r="B51" s="116">
        <f aca="true" t="shared" si="0" ref="B51:K51">SUM(B53:B70)</f>
        <v>19181</v>
      </c>
      <c r="C51" s="117">
        <f t="shared" si="0"/>
        <v>3146</v>
      </c>
      <c r="D51" s="117">
        <f t="shared" si="0"/>
        <v>2525</v>
      </c>
      <c r="E51" s="117">
        <f t="shared" si="0"/>
        <v>1262</v>
      </c>
      <c r="F51" s="117">
        <f t="shared" si="0"/>
        <v>1651</v>
      </c>
      <c r="G51" s="117">
        <f t="shared" si="0"/>
        <v>1178</v>
      </c>
      <c r="H51" s="117">
        <f t="shared" si="0"/>
        <v>2201</v>
      </c>
      <c r="I51" s="117">
        <f t="shared" si="0"/>
        <v>1807</v>
      </c>
      <c r="J51" s="117">
        <f t="shared" si="0"/>
        <v>2261</v>
      </c>
      <c r="K51" s="117">
        <f t="shared" si="0"/>
        <v>3150</v>
      </c>
    </row>
    <row r="52" spans="2:11" ht="4.5" customHeight="1">
      <c r="B52" s="16"/>
      <c r="C52" s="17"/>
      <c r="D52" s="17"/>
      <c r="E52" s="17"/>
      <c r="F52" s="17"/>
      <c r="G52" s="17"/>
      <c r="H52" s="17"/>
      <c r="I52" s="17"/>
      <c r="J52" s="17"/>
      <c r="K52" s="17"/>
    </row>
    <row r="53" spans="1:11" ht="12" customHeight="1">
      <c r="A53" s="39" t="s">
        <v>2</v>
      </c>
      <c r="B53" s="116">
        <f aca="true" t="shared" si="1" ref="B53:B70">SUM(C53:K53)</f>
        <v>73</v>
      </c>
      <c r="C53" s="19">
        <f>0+2</f>
        <v>2</v>
      </c>
      <c r="D53" s="117">
        <f>2+2</f>
        <v>4</v>
      </c>
      <c r="E53" s="117">
        <f>4+0</f>
        <v>4</v>
      </c>
      <c r="F53" s="117">
        <v>4</v>
      </c>
      <c r="G53" s="117">
        <v>3</v>
      </c>
      <c r="H53" s="117">
        <v>14</v>
      </c>
      <c r="I53" s="117">
        <v>18</v>
      </c>
      <c r="J53" s="117">
        <v>14</v>
      </c>
      <c r="K53" s="117">
        <f>3+3+4</f>
        <v>10</v>
      </c>
    </row>
    <row r="54" spans="1:11" ht="12" customHeight="1">
      <c r="A54" s="39" t="s">
        <v>3</v>
      </c>
      <c r="B54" s="116">
        <f t="shared" si="1"/>
        <v>207</v>
      </c>
      <c r="C54" s="117">
        <f>19+12</f>
        <v>31</v>
      </c>
      <c r="D54" s="117">
        <f>14+18</f>
        <v>32</v>
      </c>
      <c r="E54" s="117">
        <f>8+11</f>
        <v>19</v>
      </c>
      <c r="F54" s="117">
        <v>31</v>
      </c>
      <c r="G54" s="117">
        <v>16</v>
      </c>
      <c r="H54" s="117">
        <v>32</v>
      </c>
      <c r="I54" s="117">
        <v>19</v>
      </c>
      <c r="J54" s="117">
        <v>16</v>
      </c>
      <c r="K54" s="117">
        <f>5+6+0</f>
        <v>11</v>
      </c>
    </row>
    <row r="55" spans="1:11" ht="12" customHeight="1">
      <c r="A55" s="39" t="s">
        <v>4</v>
      </c>
      <c r="B55" s="116">
        <f t="shared" si="1"/>
        <v>25</v>
      </c>
      <c r="C55" s="117">
        <f>0+0</f>
        <v>0</v>
      </c>
      <c r="D55" s="117">
        <f>0+0</f>
        <v>0</v>
      </c>
      <c r="E55" s="117">
        <f>0+0</f>
        <v>0</v>
      </c>
      <c r="F55" s="117">
        <v>3</v>
      </c>
      <c r="G55" s="117">
        <v>1</v>
      </c>
      <c r="H55" s="117">
        <v>7</v>
      </c>
      <c r="I55" s="117">
        <v>5</v>
      </c>
      <c r="J55" s="117">
        <v>7</v>
      </c>
      <c r="K55" s="117">
        <f>2+0+0</f>
        <v>2</v>
      </c>
    </row>
    <row r="56" spans="1:11" ht="12" customHeight="1">
      <c r="A56" s="39" t="s">
        <v>5</v>
      </c>
      <c r="B56" s="116">
        <f t="shared" si="1"/>
        <v>45</v>
      </c>
      <c r="C56" s="117">
        <f>0+0</f>
        <v>0</v>
      </c>
      <c r="D56" s="117">
        <f>1+3</f>
        <v>4</v>
      </c>
      <c r="E56" s="117">
        <f>6+3</f>
        <v>9</v>
      </c>
      <c r="F56" s="117">
        <v>11</v>
      </c>
      <c r="G56" s="117">
        <v>4</v>
      </c>
      <c r="H56" s="117">
        <v>6</v>
      </c>
      <c r="I56" s="117">
        <v>7</v>
      </c>
      <c r="J56" s="117">
        <v>4</v>
      </c>
      <c r="K56" s="117">
        <f>0+0+0</f>
        <v>0</v>
      </c>
    </row>
    <row r="57" spans="1:11" ht="12" customHeight="1">
      <c r="A57" s="39" t="s">
        <v>38</v>
      </c>
      <c r="B57" s="116">
        <f t="shared" si="1"/>
        <v>0</v>
      </c>
      <c r="C57" s="117">
        <f>0+0</f>
        <v>0</v>
      </c>
      <c r="D57" s="117">
        <f>0+0</f>
        <v>0</v>
      </c>
      <c r="E57" s="117">
        <f>0+0</f>
        <v>0</v>
      </c>
      <c r="F57" s="117">
        <v>0</v>
      </c>
      <c r="G57" s="117">
        <v>0</v>
      </c>
      <c r="H57" s="117">
        <v>0</v>
      </c>
      <c r="I57" s="117">
        <v>0</v>
      </c>
      <c r="J57" s="117">
        <v>0</v>
      </c>
      <c r="K57" s="117">
        <f>0+0+0</f>
        <v>0</v>
      </c>
    </row>
    <row r="58" spans="1:11" ht="12" customHeight="1">
      <c r="A58" s="39" t="s">
        <v>6</v>
      </c>
      <c r="B58" s="116">
        <f t="shared" si="1"/>
        <v>907</v>
      </c>
      <c r="C58" s="117">
        <f>18+30</f>
        <v>48</v>
      </c>
      <c r="D58" s="117">
        <f>13+18</f>
        <v>31</v>
      </c>
      <c r="E58" s="117">
        <f>16+16</f>
        <v>32</v>
      </c>
      <c r="F58" s="117">
        <v>72</v>
      </c>
      <c r="G58" s="117">
        <v>88</v>
      </c>
      <c r="H58" s="117">
        <v>209</v>
      </c>
      <c r="I58" s="117">
        <v>150</v>
      </c>
      <c r="J58" s="117">
        <v>148</v>
      </c>
      <c r="K58" s="117">
        <f>57+42+30</f>
        <v>129</v>
      </c>
    </row>
    <row r="59" spans="1:11" ht="12" customHeight="1">
      <c r="A59" s="39" t="s">
        <v>7</v>
      </c>
      <c r="B59" s="116">
        <f t="shared" si="1"/>
        <v>1689</v>
      </c>
      <c r="C59" s="117">
        <f>65+70</f>
        <v>135</v>
      </c>
      <c r="D59" s="2">
        <f>53+45</f>
        <v>98</v>
      </c>
      <c r="E59" s="117">
        <f>41+41</f>
        <v>82</v>
      </c>
      <c r="F59" s="117">
        <v>194</v>
      </c>
      <c r="G59" s="117">
        <v>177</v>
      </c>
      <c r="H59" s="117">
        <v>378</v>
      </c>
      <c r="I59" s="117">
        <v>236</v>
      </c>
      <c r="J59" s="117">
        <v>222</v>
      </c>
      <c r="K59" s="117">
        <f>74+58+35</f>
        <v>167</v>
      </c>
    </row>
    <row r="60" spans="1:11" ht="12" customHeight="1">
      <c r="A60" s="39" t="s">
        <v>8</v>
      </c>
      <c r="B60" s="116">
        <f t="shared" si="1"/>
        <v>74</v>
      </c>
      <c r="C60" s="117">
        <f>0+0</f>
        <v>0</v>
      </c>
      <c r="D60" s="117">
        <f>5+0</f>
        <v>5</v>
      </c>
      <c r="E60" s="117">
        <f>3+0</f>
        <v>3</v>
      </c>
      <c r="F60" s="117">
        <v>3</v>
      </c>
      <c r="G60" s="117">
        <v>3</v>
      </c>
      <c r="H60" s="117">
        <v>16</v>
      </c>
      <c r="I60" s="117">
        <v>16</v>
      </c>
      <c r="J60" s="117">
        <v>15</v>
      </c>
      <c r="K60" s="117">
        <f>4+3+6</f>
        <v>13</v>
      </c>
    </row>
    <row r="61" spans="1:11" ht="12" customHeight="1">
      <c r="A61" s="39" t="s">
        <v>9</v>
      </c>
      <c r="B61" s="116">
        <f t="shared" si="1"/>
        <v>252</v>
      </c>
      <c r="C61" s="117">
        <f>31+35</f>
        <v>66</v>
      </c>
      <c r="D61" s="117">
        <f>19+7</f>
        <v>26</v>
      </c>
      <c r="E61" s="117">
        <f>5+4</f>
        <v>9</v>
      </c>
      <c r="F61" s="117">
        <v>26</v>
      </c>
      <c r="G61" s="117">
        <v>18</v>
      </c>
      <c r="H61" s="117">
        <v>38</v>
      </c>
      <c r="I61" s="117">
        <v>36</v>
      </c>
      <c r="J61" s="117">
        <v>24</v>
      </c>
      <c r="K61" s="117">
        <f>7+1+1</f>
        <v>9</v>
      </c>
    </row>
    <row r="62" spans="1:11" ht="12" customHeight="1">
      <c r="A62" s="39" t="s">
        <v>10</v>
      </c>
      <c r="B62" s="116">
        <f t="shared" si="1"/>
        <v>9269</v>
      </c>
      <c r="C62" s="117">
        <f>834+1018</f>
        <v>1852</v>
      </c>
      <c r="D62" s="117">
        <f>860+523</f>
        <v>1383</v>
      </c>
      <c r="E62" s="117">
        <f>315+225</f>
        <v>540</v>
      </c>
      <c r="F62" s="117">
        <v>611</v>
      </c>
      <c r="G62" s="117">
        <v>452</v>
      </c>
      <c r="H62" s="117">
        <v>826</v>
      </c>
      <c r="I62" s="117">
        <v>734</v>
      </c>
      <c r="J62" s="117">
        <v>993</v>
      </c>
      <c r="K62" s="117">
        <f>453+457+968</f>
        <v>1878</v>
      </c>
    </row>
    <row r="63" spans="1:11" ht="12" customHeight="1">
      <c r="A63" s="39" t="s">
        <v>11</v>
      </c>
      <c r="B63" s="116">
        <f t="shared" si="1"/>
        <v>448</v>
      </c>
      <c r="C63" s="117">
        <f>6+2</f>
        <v>8</v>
      </c>
      <c r="D63" s="117">
        <f>5+11</f>
        <v>16</v>
      </c>
      <c r="E63" s="117">
        <f>8+14</f>
        <v>22</v>
      </c>
      <c r="F63" s="117">
        <v>49</v>
      </c>
      <c r="G63" s="117">
        <v>42</v>
      </c>
      <c r="H63" s="117">
        <v>96</v>
      </c>
      <c r="I63" s="117">
        <v>67</v>
      </c>
      <c r="J63" s="117">
        <v>86</v>
      </c>
      <c r="K63" s="117">
        <f>30+14+18</f>
        <v>62</v>
      </c>
    </row>
    <row r="64" spans="1:11" ht="12" customHeight="1">
      <c r="A64" s="39" t="s">
        <v>12</v>
      </c>
      <c r="B64" s="116">
        <f t="shared" si="1"/>
        <v>53</v>
      </c>
      <c r="C64" s="117">
        <f>0+0</f>
        <v>0</v>
      </c>
      <c r="D64" s="117">
        <f>0+1</f>
        <v>1</v>
      </c>
      <c r="E64" s="117">
        <f>0+0</f>
        <v>0</v>
      </c>
      <c r="F64" s="117">
        <v>3</v>
      </c>
      <c r="G64" s="117">
        <v>5</v>
      </c>
      <c r="H64" s="117">
        <v>9</v>
      </c>
      <c r="I64" s="117">
        <v>16</v>
      </c>
      <c r="J64" s="117">
        <v>8</v>
      </c>
      <c r="K64" s="117">
        <f>3+4+4</f>
        <v>11</v>
      </c>
    </row>
    <row r="65" spans="1:11" ht="12" customHeight="1">
      <c r="A65" s="39" t="s">
        <v>13</v>
      </c>
      <c r="B65" s="116">
        <f t="shared" si="1"/>
        <v>66</v>
      </c>
      <c r="C65" s="117">
        <f>0+3</f>
        <v>3</v>
      </c>
      <c r="D65" s="117">
        <f>3+0</f>
        <v>3</v>
      </c>
      <c r="E65" s="117">
        <f>0+2</f>
        <v>2</v>
      </c>
      <c r="F65" s="117">
        <v>9</v>
      </c>
      <c r="G65" s="117">
        <v>7</v>
      </c>
      <c r="H65" s="117">
        <v>15</v>
      </c>
      <c r="I65" s="117">
        <v>11</v>
      </c>
      <c r="J65" s="117">
        <v>10</v>
      </c>
      <c r="K65" s="117">
        <f>5+1+0</f>
        <v>6</v>
      </c>
    </row>
    <row r="66" spans="1:11" ht="12" customHeight="1">
      <c r="A66" s="39" t="s">
        <v>14</v>
      </c>
      <c r="B66" s="116">
        <f t="shared" si="1"/>
        <v>2</v>
      </c>
      <c r="C66" s="117">
        <f aca="true" t="shared" si="2" ref="C66:E67">0+0</f>
        <v>0</v>
      </c>
      <c r="D66" s="117">
        <f t="shared" si="2"/>
        <v>0</v>
      </c>
      <c r="E66" s="117">
        <f t="shared" si="2"/>
        <v>0</v>
      </c>
      <c r="F66" s="117">
        <v>0</v>
      </c>
      <c r="G66" s="117">
        <v>0</v>
      </c>
      <c r="H66" s="117">
        <v>0</v>
      </c>
      <c r="I66" s="117">
        <v>1</v>
      </c>
      <c r="J66" s="117">
        <v>1</v>
      </c>
      <c r="K66" s="117">
        <f>0+0+0</f>
        <v>0</v>
      </c>
    </row>
    <row r="67" spans="1:11" ht="12" customHeight="1">
      <c r="A67" s="39" t="s">
        <v>18</v>
      </c>
      <c r="B67" s="116">
        <f t="shared" si="1"/>
        <v>0</v>
      </c>
      <c r="C67" s="117">
        <f t="shared" si="2"/>
        <v>0</v>
      </c>
      <c r="D67" s="117">
        <f t="shared" si="2"/>
        <v>0</v>
      </c>
      <c r="E67" s="117">
        <f t="shared" si="2"/>
        <v>0</v>
      </c>
      <c r="F67" s="117">
        <v>0</v>
      </c>
      <c r="G67" s="117">
        <v>0</v>
      </c>
      <c r="H67" s="117">
        <v>0</v>
      </c>
      <c r="I67" s="117">
        <v>0</v>
      </c>
      <c r="J67" s="117">
        <v>0</v>
      </c>
      <c r="K67" s="117">
        <f>0+0+0</f>
        <v>0</v>
      </c>
    </row>
    <row r="68" spans="1:11" ht="12" customHeight="1">
      <c r="A68" s="39" t="s">
        <v>15</v>
      </c>
      <c r="B68" s="116">
        <f t="shared" si="1"/>
        <v>46</v>
      </c>
      <c r="C68" s="117">
        <f>0+0</f>
        <v>0</v>
      </c>
      <c r="D68" s="117">
        <f>0+0</f>
        <v>0</v>
      </c>
      <c r="E68" s="117">
        <f>0+1</f>
        <v>1</v>
      </c>
      <c r="F68" s="117">
        <v>7</v>
      </c>
      <c r="G68" s="117">
        <v>8</v>
      </c>
      <c r="H68" s="117">
        <v>17</v>
      </c>
      <c r="I68" s="117">
        <v>8</v>
      </c>
      <c r="J68" s="117">
        <v>5</v>
      </c>
      <c r="K68" s="117">
        <f>0+0+0</f>
        <v>0</v>
      </c>
    </row>
    <row r="69" spans="1:11" ht="12" customHeight="1">
      <c r="A69" s="39" t="s">
        <v>16</v>
      </c>
      <c r="B69" s="116">
        <f t="shared" si="1"/>
        <v>155</v>
      </c>
      <c r="C69" s="117">
        <f>3+2</f>
        <v>5</v>
      </c>
      <c r="D69" s="117">
        <f>2+5</f>
        <v>7</v>
      </c>
      <c r="E69" s="117">
        <f>3+3</f>
        <v>6</v>
      </c>
      <c r="F69" s="117">
        <v>17</v>
      </c>
      <c r="G69" s="117">
        <v>25</v>
      </c>
      <c r="H69" s="117">
        <v>47</v>
      </c>
      <c r="I69" s="117">
        <v>23</v>
      </c>
      <c r="J69" s="117">
        <v>15</v>
      </c>
      <c r="K69" s="117">
        <f>6+2+2</f>
        <v>10</v>
      </c>
    </row>
    <row r="70" spans="1:11" ht="12" customHeight="1">
      <c r="A70" s="58" t="s">
        <v>469</v>
      </c>
      <c r="B70" s="119">
        <f t="shared" si="1"/>
        <v>5870</v>
      </c>
      <c r="C70" s="120">
        <f>491+505</f>
        <v>996</v>
      </c>
      <c r="D70" s="120">
        <f>528+387</f>
        <v>915</v>
      </c>
      <c r="E70" s="120">
        <f>262+271</f>
        <v>533</v>
      </c>
      <c r="F70" s="120">
        <v>611</v>
      </c>
      <c r="G70" s="120">
        <v>329</v>
      </c>
      <c r="H70" s="120">
        <v>491</v>
      </c>
      <c r="I70" s="120">
        <v>460</v>
      </c>
      <c r="J70" s="120">
        <v>693</v>
      </c>
      <c r="K70" s="120">
        <f>316+266+260</f>
        <v>842</v>
      </c>
    </row>
    <row r="71" spans="1:11" ht="12" customHeight="1">
      <c r="A71" s="51" t="s">
        <v>458</v>
      </c>
      <c r="B71" s="19"/>
      <c r="C71" s="19"/>
      <c r="D71" s="19"/>
      <c r="E71" s="19"/>
      <c r="F71" s="19"/>
      <c r="G71" s="19"/>
      <c r="H71" s="19"/>
      <c r="I71" s="19"/>
      <c r="J71" s="19"/>
      <c r="K71" s="19"/>
    </row>
    <row r="72" ht="12" customHeight="1">
      <c r="A72" s="3" t="s">
        <v>39</v>
      </c>
    </row>
    <row r="73" ht="12" customHeight="1"/>
    <row r="74" ht="12" customHeight="1"/>
    <row r="75" ht="12" customHeight="1"/>
  </sheetData>
  <printOptions/>
  <pageMargins left="0.5905511811023623" right="0.59" top="0.5905511811023623" bottom="0.58" header="0.5118110236220472" footer="0.21"/>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X68"/>
  <sheetViews>
    <sheetView workbookViewId="0" topLeftCell="A1">
      <selection activeCell="A1" sqref="A1"/>
    </sheetView>
  </sheetViews>
  <sheetFormatPr defaultColWidth="9.00390625" defaultRowHeight="12.75"/>
  <cols>
    <col min="1" max="1" width="10.625" style="2" customWidth="1"/>
    <col min="2" max="2" width="9.875" style="2" customWidth="1"/>
    <col min="3" max="3" width="9.25390625" style="2" customWidth="1"/>
    <col min="4" max="4" width="9.75390625" style="2" customWidth="1"/>
    <col min="5" max="6" width="9.875" style="2" customWidth="1"/>
    <col min="7" max="13" width="9.75390625" style="2" customWidth="1"/>
    <col min="14" max="28" width="8.75390625" style="2" customWidth="1"/>
    <col min="29" max="30" width="10.75390625" style="2" customWidth="1"/>
    <col min="31" max="16384" width="8.875" style="2" customWidth="1"/>
  </cols>
  <sheetData>
    <row r="1" spans="1:2" ht="16.5" customHeight="1">
      <c r="A1" s="131" t="s">
        <v>328</v>
      </c>
      <c r="B1" s="15"/>
    </row>
    <row r="2" spans="1:6" ht="4.5" customHeight="1">
      <c r="A2" s="6"/>
      <c r="B2" s="6"/>
      <c r="C2" s="6"/>
      <c r="D2" s="6"/>
      <c r="E2" s="6"/>
      <c r="F2" s="47"/>
    </row>
    <row r="3" spans="1:6" ht="12" customHeight="1">
      <c r="A3" s="68" t="s">
        <v>0</v>
      </c>
      <c r="B3" s="69" t="s">
        <v>1</v>
      </c>
      <c r="C3" s="69" t="s">
        <v>40</v>
      </c>
      <c r="D3" s="69" t="s">
        <v>41</v>
      </c>
      <c r="E3" s="69" t="s">
        <v>42</v>
      </c>
      <c r="F3" s="69" t="s">
        <v>43</v>
      </c>
    </row>
    <row r="4" spans="1:6" ht="13.5" customHeight="1">
      <c r="A4" s="54" t="s">
        <v>387</v>
      </c>
      <c r="B4" s="112">
        <v>15800</v>
      </c>
      <c r="C4" s="113">
        <v>1128</v>
      </c>
      <c r="D4" s="113">
        <v>344</v>
      </c>
      <c r="E4" s="113">
        <v>1664</v>
      </c>
      <c r="F4" s="113">
        <v>12664</v>
      </c>
    </row>
    <row r="5" spans="1:6" ht="13.5" customHeight="1">
      <c r="A5" s="54" t="s">
        <v>358</v>
      </c>
      <c r="B5" s="112">
        <v>17590</v>
      </c>
      <c r="C5" s="113">
        <v>1750</v>
      </c>
      <c r="D5" s="113">
        <v>439</v>
      </c>
      <c r="E5" s="113">
        <v>2119</v>
      </c>
      <c r="F5" s="113">
        <v>13282</v>
      </c>
    </row>
    <row r="6" spans="1:6" ht="13.5" customHeight="1">
      <c r="A6" s="54" t="s">
        <v>359</v>
      </c>
      <c r="B6" s="112">
        <v>17560</v>
      </c>
      <c r="C6" s="113">
        <v>2135</v>
      </c>
      <c r="D6" s="113">
        <v>460</v>
      </c>
      <c r="E6" s="113">
        <v>2353</v>
      </c>
      <c r="F6" s="113">
        <v>12612</v>
      </c>
    </row>
    <row r="7" spans="1:6" ht="13.5" customHeight="1">
      <c r="A7" s="54" t="s">
        <v>370</v>
      </c>
      <c r="B7" s="112">
        <v>17743</v>
      </c>
      <c r="C7" s="113">
        <v>1986</v>
      </c>
      <c r="D7" s="113">
        <v>245</v>
      </c>
      <c r="E7" s="113">
        <v>2265</v>
      </c>
      <c r="F7" s="113">
        <v>13247</v>
      </c>
    </row>
    <row r="8" spans="1:6" ht="13.5" customHeight="1">
      <c r="A8" s="54" t="s">
        <v>470</v>
      </c>
      <c r="B8" s="112">
        <f>SUM(B10:B15)</f>
        <v>19179</v>
      </c>
      <c r="C8" s="113">
        <f>SUM(C10:C15)</f>
        <v>2161</v>
      </c>
      <c r="D8" s="113">
        <f>SUM(D10:D15)</f>
        <v>306</v>
      </c>
      <c r="E8" s="113">
        <f>SUM(E10:E15)</f>
        <v>2390</v>
      </c>
      <c r="F8" s="113">
        <f>SUM(F10:F15)</f>
        <v>14322</v>
      </c>
    </row>
    <row r="9" spans="1:6" ht="8.25" customHeight="1">
      <c r="A9" s="54"/>
      <c r="B9" s="112"/>
      <c r="C9" s="113"/>
      <c r="D9" s="113"/>
      <c r="E9" s="113"/>
      <c r="F9" s="113"/>
    </row>
    <row r="10" spans="1:6" ht="13.5" customHeight="1">
      <c r="A10" s="39" t="s">
        <v>471</v>
      </c>
      <c r="B10" s="112">
        <f aca="true" t="shared" si="0" ref="B10:B15">SUM(C10:F10)</f>
        <v>348</v>
      </c>
      <c r="C10" s="113">
        <v>80</v>
      </c>
      <c r="D10" s="113">
        <v>36</v>
      </c>
      <c r="E10" s="113">
        <v>218</v>
      </c>
      <c r="F10" s="113">
        <v>14</v>
      </c>
    </row>
    <row r="11" spans="1:6" ht="13.5" customHeight="1">
      <c r="A11" s="39" t="s">
        <v>472</v>
      </c>
      <c r="B11" s="112">
        <f t="shared" si="0"/>
        <v>2922</v>
      </c>
      <c r="C11" s="113">
        <v>620</v>
      </c>
      <c r="D11" s="113">
        <v>68</v>
      </c>
      <c r="E11" s="113">
        <v>721</v>
      </c>
      <c r="F11" s="113">
        <v>1513</v>
      </c>
    </row>
    <row r="12" spans="1:6" ht="13.5" customHeight="1">
      <c r="A12" s="39" t="s">
        <v>473</v>
      </c>
      <c r="B12" s="112">
        <f t="shared" si="0"/>
        <v>9269</v>
      </c>
      <c r="C12" s="113">
        <v>857</v>
      </c>
      <c r="D12" s="113">
        <v>158</v>
      </c>
      <c r="E12" s="113">
        <v>860</v>
      </c>
      <c r="F12" s="113">
        <v>7394</v>
      </c>
    </row>
    <row r="13" spans="1:6" ht="13.5" customHeight="1">
      <c r="A13" s="39" t="s">
        <v>474</v>
      </c>
      <c r="B13" s="112">
        <f t="shared" si="0"/>
        <v>569</v>
      </c>
      <c r="C13" s="113">
        <v>88</v>
      </c>
      <c r="D13" s="113">
        <v>10</v>
      </c>
      <c r="E13" s="113">
        <v>273</v>
      </c>
      <c r="F13" s="113">
        <v>198</v>
      </c>
    </row>
    <row r="14" spans="1:6" ht="13.5" customHeight="1">
      <c r="A14" s="39" t="s">
        <v>475</v>
      </c>
      <c r="B14" s="8">
        <f t="shared" si="0"/>
        <v>201</v>
      </c>
      <c r="C14" s="1">
        <v>74</v>
      </c>
      <c r="D14" s="1">
        <v>12</v>
      </c>
      <c r="E14" s="1">
        <v>73</v>
      </c>
      <c r="F14" s="1">
        <v>42</v>
      </c>
    </row>
    <row r="15" spans="1:6" ht="13.5" customHeight="1">
      <c r="A15" s="58" t="s">
        <v>476</v>
      </c>
      <c r="B15" s="114">
        <f t="shared" si="0"/>
        <v>5870</v>
      </c>
      <c r="C15" s="13">
        <v>442</v>
      </c>
      <c r="D15" s="13">
        <v>22</v>
      </c>
      <c r="E15" s="13">
        <v>245</v>
      </c>
      <c r="F15" s="115">
        <v>5161</v>
      </c>
    </row>
    <row r="16" ht="12" customHeight="1">
      <c r="A16" s="18" t="s">
        <v>477</v>
      </c>
    </row>
    <row r="17" ht="8.25" customHeight="1"/>
    <row r="18" spans="1:2" ht="16.5" customHeight="1">
      <c r="A18" s="131" t="s">
        <v>389</v>
      </c>
      <c r="B18" s="15"/>
    </row>
    <row r="19" spans="1:6" ht="4.5" customHeight="1">
      <c r="A19" s="6"/>
      <c r="B19" s="6"/>
      <c r="C19" s="6"/>
      <c r="D19" s="6"/>
      <c r="E19" s="51"/>
      <c r="F19" s="47"/>
    </row>
    <row r="20" spans="1:8" ht="12" customHeight="1">
      <c r="A20" s="59" t="s">
        <v>235</v>
      </c>
      <c r="B20" s="35"/>
      <c r="C20" s="70" t="s">
        <v>44</v>
      </c>
      <c r="D20" s="70" t="s">
        <v>274</v>
      </c>
      <c r="E20" s="179" t="s">
        <v>235</v>
      </c>
      <c r="F20" s="35"/>
      <c r="G20" s="70" t="s">
        <v>278</v>
      </c>
      <c r="H20" s="70" t="s">
        <v>275</v>
      </c>
    </row>
    <row r="21" spans="1:8" ht="13.5" customHeight="1">
      <c r="A21" s="39"/>
      <c r="B21" s="39" t="s">
        <v>1</v>
      </c>
      <c r="C21" s="121">
        <v>3109</v>
      </c>
      <c r="D21" s="118">
        <v>2618</v>
      </c>
      <c r="E21" s="180"/>
      <c r="F21" s="66" t="s">
        <v>288</v>
      </c>
      <c r="G21" s="16">
        <f>23+97+0+0</f>
        <v>120</v>
      </c>
      <c r="H21" s="17">
        <f>15+62+0+0</f>
        <v>77</v>
      </c>
    </row>
    <row r="22" spans="1:8" ht="13.5" customHeight="1">
      <c r="A22" s="39"/>
      <c r="B22" s="138" t="s">
        <v>283</v>
      </c>
      <c r="C22" s="16">
        <v>71</v>
      </c>
      <c r="D22" s="17">
        <v>58</v>
      </c>
      <c r="E22" s="180"/>
      <c r="F22" s="136" t="s">
        <v>289</v>
      </c>
      <c r="G22" s="16"/>
      <c r="H22" s="17"/>
    </row>
    <row r="23" spans="1:8" ht="13.5" customHeight="1">
      <c r="A23" s="39"/>
      <c r="B23" s="39" t="s">
        <v>284</v>
      </c>
      <c r="C23" s="121">
        <v>270</v>
      </c>
      <c r="D23" s="118">
        <v>290</v>
      </c>
      <c r="E23" s="180"/>
      <c r="F23" s="39" t="s">
        <v>287</v>
      </c>
      <c r="G23" s="16">
        <v>746</v>
      </c>
      <c r="H23" s="17">
        <v>513</v>
      </c>
    </row>
    <row r="24" spans="1:8" ht="13.5" customHeight="1">
      <c r="A24" s="39"/>
      <c r="B24" s="39" t="s">
        <v>478</v>
      </c>
      <c r="C24" s="121">
        <v>56</v>
      </c>
      <c r="D24" s="118">
        <v>56</v>
      </c>
      <c r="E24" s="180"/>
      <c r="F24" s="52" t="s">
        <v>290</v>
      </c>
      <c r="G24" s="16">
        <v>417</v>
      </c>
      <c r="H24" s="17">
        <v>368</v>
      </c>
    </row>
    <row r="25" spans="1:8" ht="13.5" customHeight="1">
      <c r="A25" s="39"/>
      <c r="B25" s="39" t="s">
        <v>479</v>
      </c>
      <c r="C25" s="121">
        <v>33</v>
      </c>
      <c r="D25" s="118">
        <v>9</v>
      </c>
      <c r="E25" s="180"/>
      <c r="F25" s="52" t="s">
        <v>291</v>
      </c>
      <c r="G25" s="16">
        <v>196</v>
      </c>
      <c r="H25" s="17">
        <v>248</v>
      </c>
    </row>
    <row r="26" spans="1:8" ht="13.5" customHeight="1">
      <c r="A26" s="54"/>
      <c r="B26" s="39" t="s">
        <v>285</v>
      </c>
      <c r="C26" s="16">
        <v>52</v>
      </c>
      <c r="D26" s="17">
        <v>22</v>
      </c>
      <c r="E26" s="180"/>
      <c r="F26" s="52" t="s">
        <v>480</v>
      </c>
      <c r="G26" s="16">
        <v>43</v>
      </c>
      <c r="H26" s="17">
        <v>45</v>
      </c>
    </row>
    <row r="27" spans="1:8" ht="13.5" customHeight="1">
      <c r="A27" s="39"/>
      <c r="B27" s="63" t="s">
        <v>286</v>
      </c>
      <c r="C27" s="16">
        <v>72</v>
      </c>
      <c r="D27" s="17">
        <v>45</v>
      </c>
      <c r="E27" s="180"/>
      <c r="F27" s="52" t="s">
        <v>292</v>
      </c>
      <c r="G27" s="16">
        <v>82</v>
      </c>
      <c r="H27" s="17">
        <v>82</v>
      </c>
    </row>
    <row r="28" spans="1:8" ht="13.5" customHeight="1">
      <c r="A28" s="63"/>
      <c r="B28" s="39" t="s">
        <v>481</v>
      </c>
      <c r="C28" s="16">
        <v>32</v>
      </c>
      <c r="D28" s="17">
        <v>31</v>
      </c>
      <c r="E28" s="180"/>
      <c r="F28" s="52" t="s">
        <v>293</v>
      </c>
      <c r="G28" s="16">
        <v>386</v>
      </c>
      <c r="H28" s="17">
        <v>352</v>
      </c>
    </row>
    <row r="29" spans="1:8" ht="13.5" customHeight="1">
      <c r="A29" s="39"/>
      <c r="B29" s="39" t="s">
        <v>482</v>
      </c>
      <c r="C29" s="16">
        <v>30</v>
      </c>
      <c r="D29" s="17">
        <v>23</v>
      </c>
      <c r="E29" s="180"/>
      <c r="F29" s="52" t="s">
        <v>294</v>
      </c>
      <c r="G29" s="171">
        <v>44</v>
      </c>
      <c r="H29" s="118">
        <v>33</v>
      </c>
    </row>
    <row r="30" spans="1:8" ht="13.5" customHeight="1">
      <c r="A30" s="58"/>
      <c r="B30" s="172" t="s">
        <v>45</v>
      </c>
      <c r="C30" s="20">
        <v>207</v>
      </c>
      <c r="D30" s="21">
        <v>124</v>
      </c>
      <c r="E30" s="181"/>
      <c r="F30" s="41" t="s">
        <v>483</v>
      </c>
      <c r="G30" s="20">
        <f>C21-(SUM(C22:C30)+SUM(G21:G29))</f>
        <v>252</v>
      </c>
      <c r="H30" s="21">
        <f>D21-(SUM(D22:D30)+SUM(H21:H29))</f>
        <v>242</v>
      </c>
    </row>
    <row r="31" ht="12" customHeight="1">
      <c r="A31" s="3" t="s">
        <v>484</v>
      </c>
    </row>
    <row r="32" ht="12" customHeight="1">
      <c r="A32" s="2" t="s">
        <v>46</v>
      </c>
    </row>
    <row r="33" spans="2:3" ht="8.25" customHeight="1">
      <c r="B33" s="23"/>
      <c r="C33" s="23"/>
    </row>
    <row r="34" spans="1:10" ht="17.25">
      <c r="A34" s="131" t="s">
        <v>329</v>
      </c>
      <c r="C34" s="15"/>
      <c r="J34" s="15"/>
    </row>
    <row r="35" spans="1:10" ht="4.5" customHeight="1">
      <c r="A35" s="6"/>
      <c r="B35" s="6"/>
      <c r="C35" s="6"/>
      <c r="D35" s="6"/>
      <c r="E35" s="6"/>
      <c r="F35" s="6"/>
      <c r="G35" s="6"/>
      <c r="H35" s="6"/>
      <c r="I35" s="47"/>
      <c r="J35" s="15"/>
    </row>
    <row r="36" spans="1:10" ht="12" customHeight="1">
      <c r="A36" s="48"/>
      <c r="B36" s="36"/>
      <c r="C36" s="59"/>
      <c r="D36" s="59"/>
      <c r="E36" s="59" t="s">
        <v>281</v>
      </c>
      <c r="F36" s="59"/>
      <c r="G36" s="59"/>
      <c r="H36" s="59"/>
      <c r="I36" s="59"/>
      <c r="J36" s="15"/>
    </row>
    <row r="37" spans="1:10" ht="12" customHeight="1">
      <c r="A37" s="55"/>
      <c r="B37" s="71" t="s">
        <v>1</v>
      </c>
      <c r="C37" s="71" t="s">
        <v>47</v>
      </c>
      <c r="D37" s="22"/>
      <c r="E37" s="9"/>
      <c r="F37" s="56" t="s">
        <v>262</v>
      </c>
      <c r="G37" s="56" t="s">
        <v>263</v>
      </c>
      <c r="H37" s="9"/>
      <c r="I37" s="9"/>
      <c r="J37" s="15"/>
    </row>
    <row r="38" spans="2:10" ht="12" customHeight="1">
      <c r="B38" s="7"/>
      <c r="C38" s="7"/>
      <c r="D38" s="7"/>
      <c r="E38" s="71" t="s">
        <v>50</v>
      </c>
      <c r="F38" s="71" t="s">
        <v>51</v>
      </c>
      <c r="G38" s="71" t="s">
        <v>52</v>
      </c>
      <c r="H38" s="71" t="s">
        <v>53</v>
      </c>
      <c r="I38" s="7"/>
      <c r="J38" s="15"/>
    </row>
    <row r="39" spans="1:10" ht="12" customHeight="1">
      <c r="A39" s="56" t="s">
        <v>0</v>
      </c>
      <c r="B39" s="10"/>
      <c r="C39" s="10"/>
      <c r="D39" s="73" t="s">
        <v>49</v>
      </c>
      <c r="E39" s="73" t="s">
        <v>54</v>
      </c>
      <c r="F39" s="73" t="s">
        <v>55</v>
      </c>
      <c r="G39" s="10" t="s">
        <v>279</v>
      </c>
      <c r="H39" s="10" t="s">
        <v>280</v>
      </c>
      <c r="I39" s="73" t="s">
        <v>17</v>
      </c>
      <c r="J39" s="15"/>
    </row>
    <row r="40" spans="1:10" ht="13.5" customHeight="1">
      <c r="A40" s="148" t="s">
        <v>387</v>
      </c>
      <c r="B40" s="149">
        <v>148636</v>
      </c>
      <c r="C40" s="110">
        <v>498</v>
      </c>
      <c r="D40" s="110">
        <v>148138</v>
      </c>
      <c r="E40" s="110">
        <v>311</v>
      </c>
      <c r="F40" s="110">
        <v>119805</v>
      </c>
      <c r="G40" s="110">
        <v>26617</v>
      </c>
      <c r="H40" s="110">
        <v>1061</v>
      </c>
      <c r="I40" s="110">
        <v>344</v>
      </c>
      <c r="J40" s="15"/>
    </row>
    <row r="41" spans="1:16" ht="13.5" customHeight="1">
      <c r="A41" s="64" t="s">
        <v>390</v>
      </c>
      <c r="B41" s="121">
        <v>147204</v>
      </c>
      <c r="C41" s="110">
        <v>621</v>
      </c>
      <c r="D41" s="110">
        <v>146583</v>
      </c>
      <c r="E41" s="110">
        <v>278</v>
      </c>
      <c r="F41" s="110">
        <v>118251</v>
      </c>
      <c r="G41" s="110">
        <v>26796</v>
      </c>
      <c r="H41" s="110">
        <v>916</v>
      </c>
      <c r="I41" s="110">
        <v>342</v>
      </c>
      <c r="J41" s="26"/>
      <c r="K41" s="6"/>
      <c r="L41" s="6"/>
      <c r="M41" s="6"/>
      <c r="N41" s="6"/>
      <c r="O41" s="6"/>
      <c r="P41" s="6"/>
    </row>
    <row r="42" spans="1:10" ht="13.5" customHeight="1">
      <c r="A42" s="64" t="s">
        <v>391</v>
      </c>
      <c r="B42" s="121">
        <v>143500</v>
      </c>
      <c r="C42" s="110">
        <v>564</v>
      </c>
      <c r="D42" s="110">
        <v>142936</v>
      </c>
      <c r="E42" s="110">
        <v>393</v>
      </c>
      <c r="F42" s="110">
        <v>115302</v>
      </c>
      <c r="G42" s="110">
        <v>26232</v>
      </c>
      <c r="H42" s="110">
        <v>682</v>
      </c>
      <c r="I42" s="110">
        <v>327</v>
      </c>
      <c r="J42" s="15"/>
    </row>
    <row r="43" spans="1:10" ht="13.5" customHeight="1">
      <c r="A43" s="64" t="s">
        <v>392</v>
      </c>
      <c r="B43" s="121">
        <v>142083</v>
      </c>
      <c r="C43" s="110">
        <v>386</v>
      </c>
      <c r="D43" s="110">
        <v>141697</v>
      </c>
      <c r="E43" s="110">
        <v>496</v>
      </c>
      <c r="F43" s="110">
        <v>115574</v>
      </c>
      <c r="G43" s="110">
        <v>24725</v>
      </c>
      <c r="H43" s="110">
        <v>637</v>
      </c>
      <c r="I43" s="110">
        <v>265</v>
      </c>
      <c r="J43" s="15"/>
    </row>
    <row r="44" spans="1:9" ht="13.5" customHeight="1">
      <c r="A44" s="65" t="s">
        <v>388</v>
      </c>
      <c r="B44" s="122">
        <v>140363</v>
      </c>
      <c r="C44" s="123">
        <v>264</v>
      </c>
      <c r="D44" s="123">
        <v>140099</v>
      </c>
      <c r="E44" s="123">
        <v>439</v>
      </c>
      <c r="F44" s="123">
        <v>114889</v>
      </c>
      <c r="G44" s="123">
        <v>23916</v>
      </c>
      <c r="H44" s="123">
        <v>544</v>
      </c>
      <c r="I44" s="123">
        <v>311</v>
      </c>
    </row>
    <row r="45" ht="8.25" customHeight="1">
      <c r="J45" s="15"/>
    </row>
    <row r="46" spans="1:9" ht="12" customHeight="1">
      <c r="A46" s="48"/>
      <c r="B46" s="60"/>
      <c r="C46" s="59"/>
      <c r="D46" s="59"/>
      <c r="E46" s="59" t="s">
        <v>267</v>
      </c>
      <c r="F46" s="59"/>
      <c r="G46" s="59"/>
      <c r="H46" s="59"/>
      <c r="I46" s="61"/>
    </row>
    <row r="47" spans="1:9" ht="12" customHeight="1">
      <c r="A47" s="55"/>
      <c r="B47" s="71" t="s">
        <v>1</v>
      </c>
      <c r="C47" s="10"/>
      <c r="D47" s="56" t="s">
        <v>236</v>
      </c>
      <c r="E47" s="9"/>
      <c r="F47" s="10"/>
      <c r="G47" s="9" t="s">
        <v>237</v>
      </c>
      <c r="H47" s="9"/>
      <c r="I47" s="61"/>
    </row>
    <row r="48" spans="2:9" ht="12" customHeight="1">
      <c r="B48" s="7"/>
      <c r="C48" s="71"/>
      <c r="D48" s="71" t="s">
        <v>58</v>
      </c>
      <c r="E48" s="71" t="s">
        <v>59</v>
      </c>
      <c r="F48" s="71"/>
      <c r="G48" s="71"/>
      <c r="H48" s="71" t="s">
        <v>61</v>
      </c>
      <c r="I48" s="72"/>
    </row>
    <row r="49" spans="1:9" ht="12" customHeight="1">
      <c r="A49" s="56" t="s">
        <v>0</v>
      </c>
      <c r="B49" s="10"/>
      <c r="C49" s="73" t="s">
        <v>49</v>
      </c>
      <c r="D49" s="73" t="s">
        <v>62</v>
      </c>
      <c r="E49" s="73" t="s">
        <v>62</v>
      </c>
      <c r="F49" s="73" t="s">
        <v>49</v>
      </c>
      <c r="G49" s="73" t="s">
        <v>60</v>
      </c>
      <c r="H49" s="73" t="s">
        <v>63</v>
      </c>
      <c r="I49" s="132" t="s">
        <v>65</v>
      </c>
    </row>
    <row r="50" spans="1:9" ht="13.5" customHeight="1">
      <c r="A50" s="148" t="s">
        <v>387</v>
      </c>
      <c r="B50" s="149">
        <v>148015</v>
      </c>
      <c r="C50" s="110">
        <v>58009</v>
      </c>
      <c r="D50" s="110">
        <v>5464</v>
      </c>
      <c r="E50" s="110">
        <v>52545</v>
      </c>
      <c r="F50" s="110">
        <v>39481</v>
      </c>
      <c r="G50" s="110">
        <v>37339</v>
      </c>
      <c r="H50" s="110">
        <v>1535</v>
      </c>
      <c r="I50" s="110">
        <v>607</v>
      </c>
    </row>
    <row r="51" spans="1:16" ht="13.5" customHeight="1">
      <c r="A51" s="64" t="s">
        <v>390</v>
      </c>
      <c r="B51" s="121">
        <v>146640</v>
      </c>
      <c r="C51" s="110">
        <v>54804</v>
      </c>
      <c r="D51" s="110">
        <v>5669</v>
      </c>
      <c r="E51" s="110">
        <v>49135</v>
      </c>
      <c r="F51" s="110">
        <v>39952</v>
      </c>
      <c r="G51" s="110">
        <v>37824</v>
      </c>
      <c r="H51" s="110">
        <v>1472</v>
      </c>
      <c r="I51" s="110">
        <v>656</v>
      </c>
      <c r="P51" s="6"/>
    </row>
    <row r="52" spans="1:9" ht="13.5" customHeight="1">
      <c r="A52" s="64" t="s">
        <v>391</v>
      </c>
      <c r="B52" s="121">
        <v>143114</v>
      </c>
      <c r="C52" s="110">
        <v>52036</v>
      </c>
      <c r="D52" s="110">
        <v>5579</v>
      </c>
      <c r="E52" s="110">
        <v>46457</v>
      </c>
      <c r="F52" s="110">
        <v>41012</v>
      </c>
      <c r="G52" s="110">
        <v>38622</v>
      </c>
      <c r="H52" s="110">
        <v>1536</v>
      </c>
      <c r="I52" s="110">
        <v>854</v>
      </c>
    </row>
    <row r="53" spans="1:9" s="6" customFormat="1" ht="13.5" customHeight="1">
      <c r="A53" s="64" t="s">
        <v>392</v>
      </c>
      <c r="B53" s="121">
        <v>141819</v>
      </c>
      <c r="C53" s="110">
        <v>51371</v>
      </c>
      <c r="D53" s="110">
        <v>5633</v>
      </c>
      <c r="E53" s="110">
        <v>45738</v>
      </c>
      <c r="F53" s="110">
        <v>43117</v>
      </c>
      <c r="G53" s="110">
        <v>40136</v>
      </c>
      <c r="H53" s="110">
        <v>1992</v>
      </c>
      <c r="I53" s="110">
        <v>989</v>
      </c>
    </row>
    <row r="54" spans="1:10" s="6" customFormat="1" ht="13.5" customHeight="1">
      <c r="A54" s="65" t="s">
        <v>388</v>
      </c>
      <c r="B54" s="122">
        <v>140141</v>
      </c>
      <c r="C54" s="123">
        <v>50952</v>
      </c>
      <c r="D54" s="123">
        <v>6092</v>
      </c>
      <c r="E54" s="123">
        <v>44860</v>
      </c>
      <c r="F54" s="123">
        <v>43919</v>
      </c>
      <c r="G54" s="123">
        <v>40715</v>
      </c>
      <c r="H54" s="123">
        <v>2152</v>
      </c>
      <c r="I54" s="123">
        <v>1052</v>
      </c>
      <c r="J54" s="140"/>
    </row>
    <row r="55" spans="1:15" ht="12" customHeight="1">
      <c r="A55" s="47"/>
      <c r="B55" s="25"/>
      <c r="C55" s="25"/>
      <c r="D55" s="25"/>
      <c r="E55" s="25"/>
      <c r="F55" s="25"/>
      <c r="G55" s="25"/>
      <c r="H55" s="25"/>
      <c r="I55" s="25"/>
      <c r="J55" s="25"/>
      <c r="K55" s="25"/>
      <c r="L55" s="25"/>
      <c r="M55" s="25"/>
      <c r="N55" s="19"/>
      <c r="O55" s="25"/>
    </row>
    <row r="56" spans="1:15" ht="12" customHeight="1">
      <c r="A56" s="48"/>
      <c r="B56" s="60"/>
      <c r="C56" s="61"/>
      <c r="D56" s="75" t="s">
        <v>238</v>
      </c>
      <c r="E56" s="61"/>
      <c r="F56" s="61"/>
      <c r="G56" s="62"/>
      <c r="H56" s="25"/>
      <c r="I56" s="25"/>
      <c r="J56" s="25"/>
      <c r="K56" s="25"/>
      <c r="L56" s="25"/>
      <c r="M56" s="25"/>
      <c r="N56" s="19"/>
      <c r="O56" s="25"/>
    </row>
    <row r="57" spans="1:15" ht="12" customHeight="1">
      <c r="A57" s="55"/>
      <c r="B57" s="72" t="s">
        <v>64</v>
      </c>
      <c r="C57" s="29"/>
      <c r="D57" s="28" t="s">
        <v>266</v>
      </c>
      <c r="E57" s="28"/>
      <c r="F57" s="28"/>
      <c r="G57" s="72" t="s">
        <v>264</v>
      </c>
      <c r="H57" s="25"/>
      <c r="I57" s="25"/>
      <c r="J57" s="25"/>
      <c r="K57" s="25"/>
      <c r="L57" s="25"/>
      <c r="M57" s="25"/>
      <c r="N57" s="19"/>
      <c r="O57" s="25"/>
    </row>
    <row r="58" spans="2:15" ht="12" customHeight="1">
      <c r="B58" s="24"/>
      <c r="C58" s="72"/>
      <c r="D58" s="72" t="s">
        <v>66</v>
      </c>
      <c r="E58" s="72" t="s">
        <v>67</v>
      </c>
      <c r="F58" s="72"/>
      <c r="G58" s="72"/>
      <c r="H58" s="25"/>
      <c r="I58" s="25"/>
      <c r="J58" s="25"/>
      <c r="K58" s="25"/>
      <c r="L58" s="25"/>
      <c r="M58" s="25"/>
      <c r="N58" s="19"/>
      <c r="O58" s="25"/>
    </row>
    <row r="59" spans="1:15" ht="12" customHeight="1">
      <c r="A59" s="56" t="s">
        <v>0</v>
      </c>
      <c r="B59" s="27"/>
      <c r="C59" s="74" t="s">
        <v>49</v>
      </c>
      <c r="D59" s="74" t="s">
        <v>68</v>
      </c>
      <c r="E59" s="74" t="s">
        <v>69</v>
      </c>
      <c r="F59" s="74" t="s">
        <v>17</v>
      </c>
      <c r="G59" s="74"/>
      <c r="H59" s="25"/>
      <c r="I59" s="25"/>
      <c r="J59" s="25"/>
      <c r="K59" s="25"/>
      <c r="L59" s="25"/>
      <c r="M59" s="25"/>
      <c r="N59" s="19"/>
      <c r="O59" s="25"/>
    </row>
    <row r="60" spans="1:15" ht="13.5" customHeight="1">
      <c r="A60" s="148" t="s">
        <v>387</v>
      </c>
      <c r="B60" s="62">
        <v>261</v>
      </c>
      <c r="C60" s="110">
        <v>50264</v>
      </c>
      <c r="D60" s="110">
        <v>36388</v>
      </c>
      <c r="E60" s="110">
        <v>13876</v>
      </c>
      <c r="F60" s="19">
        <v>0</v>
      </c>
      <c r="G60" s="25">
        <v>621</v>
      </c>
      <c r="H60" s="25"/>
      <c r="I60" s="25"/>
      <c r="J60" s="25"/>
      <c r="K60" s="25"/>
      <c r="L60" s="25"/>
      <c r="M60" s="25"/>
      <c r="N60" s="19"/>
      <c r="O60" s="25"/>
    </row>
    <row r="61" spans="1:15" ht="13.5" customHeight="1">
      <c r="A61" s="64" t="s">
        <v>390</v>
      </c>
      <c r="B61" s="24">
        <v>268</v>
      </c>
      <c r="C61" s="110">
        <v>51616</v>
      </c>
      <c r="D61" s="110">
        <v>37642</v>
      </c>
      <c r="E61" s="110">
        <v>13974</v>
      </c>
      <c r="F61" s="19">
        <v>0</v>
      </c>
      <c r="G61" s="25">
        <v>564</v>
      </c>
      <c r="H61" s="25"/>
      <c r="I61" s="25"/>
      <c r="J61" s="25"/>
      <c r="K61" s="25"/>
      <c r="L61" s="25"/>
      <c r="M61" s="25"/>
      <c r="N61" s="19"/>
      <c r="O61" s="25"/>
    </row>
    <row r="62" spans="1:15" ht="13.5" customHeight="1">
      <c r="A62" s="64" t="s">
        <v>391</v>
      </c>
      <c r="B62" s="24">
        <v>219</v>
      </c>
      <c r="C62" s="110">
        <v>49847</v>
      </c>
      <c r="D62" s="110">
        <v>37029</v>
      </c>
      <c r="E62" s="110">
        <v>12818</v>
      </c>
      <c r="F62" s="19">
        <v>0</v>
      </c>
      <c r="G62" s="25">
        <v>386</v>
      </c>
      <c r="H62" s="25"/>
      <c r="I62" s="25"/>
      <c r="J62" s="25"/>
      <c r="K62" s="25"/>
      <c r="L62" s="25"/>
      <c r="M62" s="25"/>
      <c r="N62" s="19"/>
      <c r="O62" s="25"/>
    </row>
    <row r="63" spans="1:15" s="6" customFormat="1" ht="13.5" customHeight="1">
      <c r="A63" s="64" t="s">
        <v>392</v>
      </c>
      <c r="B63" s="24">
        <v>230</v>
      </c>
      <c r="C63" s="110">
        <v>47101</v>
      </c>
      <c r="D63" s="110">
        <v>34679</v>
      </c>
      <c r="E63" s="110">
        <v>12422</v>
      </c>
      <c r="F63" s="19">
        <v>0</v>
      </c>
      <c r="G63" s="25">
        <v>264</v>
      </c>
      <c r="H63" s="25"/>
      <c r="I63" s="25"/>
      <c r="J63" s="25"/>
      <c r="K63" s="25"/>
      <c r="L63" s="25"/>
      <c r="M63" s="25"/>
      <c r="N63" s="19"/>
      <c r="O63" s="25"/>
    </row>
    <row r="64" spans="1:15" s="6" customFormat="1" ht="13.5" customHeight="1">
      <c r="A64" s="65" t="s">
        <v>388</v>
      </c>
      <c r="B64" s="27">
        <v>172</v>
      </c>
      <c r="C64" s="123">
        <v>45098</v>
      </c>
      <c r="D64" s="123">
        <v>33606</v>
      </c>
      <c r="E64" s="123">
        <v>11492</v>
      </c>
      <c r="F64" s="21">
        <v>0</v>
      </c>
      <c r="G64" s="28">
        <v>222</v>
      </c>
      <c r="H64" s="25"/>
      <c r="I64" s="25"/>
      <c r="J64" s="25"/>
      <c r="K64" s="25"/>
      <c r="L64" s="25"/>
      <c r="M64" s="25"/>
      <c r="N64" s="19"/>
      <c r="O64" s="25"/>
    </row>
    <row r="65" spans="1:10" ht="12" customHeight="1">
      <c r="A65" s="51" t="s">
        <v>276</v>
      </c>
      <c r="J65" s="15"/>
    </row>
    <row r="66" ht="12">
      <c r="J66" s="15"/>
    </row>
    <row r="67" spans="23:24" ht="12" customHeight="1">
      <c r="W67" s="33"/>
      <c r="X67" s="33"/>
    </row>
    <row r="68" spans="2:21" ht="11.25">
      <c r="B68" s="1"/>
      <c r="C68" s="1"/>
      <c r="D68" s="1"/>
      <c r="E68" s="1"/>
      <c r="F68" s="1"/>
      <c r="G68" s="1"/>
      <c r="H68" s="1"/>
      <c r="I68" s="1"/>
      <c r="J68" s="1"/>
      <c r="K68" s="1"/>
      <c r="L68" s="1"/>
      <c r="M68" s="1"/>
      <c r="N68" s="1"/>
      <c r="O68" s="1"/>
      <c r="P68" s="1"/>
      <c r="Q68" s="1"/>
      <c r="R68" s="1"/>
      <c r="S68" s="1"/>
      <c r="T68" s="1"/>
      <c r="U68" s="1"/>
    </row>
  </sheetData>
  <printOptions/>
  <pageMargins left="0.55" right="0.52" top="0.5905511811023623" bottom="0.6"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A83"/>
  <sheetViews>
    <sheetView workbookViewId="0" topLeftCell="A1">
      <selection activeCell="A1" sqref="A1"/>
    </sheetView>
  </sheetViews>
  <sheetFormatPr defaultColWidth="9.00390625" defaultRowHeight="12.75"/>
  <cols>
    <col min="1" max="1" width="12.25390625" style="2" customWidth="1"/>
    <col min="2" max="19" width="8.875" style="2" customWidth="1"/>
    <col min="20" max="20" width="6.875" style="2" customWidth="1"/>
    <col min="21" max="16384" width="8.875" style="2" customWidth="1"/>
  </cols>
  <sheetData>
    <row r="1" spans="1:6" ht="17.25">
      <c r="A1" s="131" t="s">
        <v>330</v>
      </c>
      <c r="F1" s="15"/>
    </row>
    <row r="2" spans="1:11" ht="14.25">
      <c r="A2" s="67" t="s">
        <v>492</v>
      </c>
      <c r="B2" s="6"/>
      <c r="C2" s="6"/>
      <c r="D2" s="6"/>
      <c r="E2" s="6"/>
      <c r="F2" s="6"/>
      <c r="G2" s="6"/>
      <c r="H2" s="6"/>
      <c r="I2" s="6"/>
      <c r="J2" s="6"/>
      <c r="K2" s="6"/>
    </row>
    <row r="3" spans="1:11" ht="10.5" customHeight="1">
      <c r="A3" s="76"/>
      <c r="B3" s="60"/>
      <c r="C3" s="59"/>
      <c r="D3" s="68" t="s">
        <v>265</v>
      </c>
      <c r="E3" s="59"/>
      <c r="F3" s="59"/>
      <c r="G3" s="36"/>
      <c r="H3" s="59"/>
      <c r="I3" s="59" t="s">
        <v>72</v>
      </c>
      <c r="J3" s="59"/>
      <c r="K3" s="59"/>
    </row>
    <row r="4" spans="1:11" ht="10.5" customHeight="1">
      <c r="A4" s="56" t="s">
        <v>0</v>
      </c>
      <c r="B4" s="73" t="s">
        <v>47</v>
      </c>
      <c r="C4" s="73" t="s">
        <v>48</v>
      </c>
      <c r="D4" s="73" t="s">
        <v>49</v>
      </c>
      <c r="E4" s="73" t="s">
        <v>74</v>
      </c>
      <c r="F4" s="73" t="s">
        <v>75</v>
      </c>
      <c r="G4" s="73" t="s">
        <v>47</v>
      </c>
      <c r="H4" s="73" t="s">
        <v>48</v>
      </c>
      <c r="I4" s="73" t="s">
        <v>49</v>
      </c>
      <c r="J4" s="73" t="s">
        <v>74</v>
      </c>
      <c r="K4" s="73" t="s">
        <v>75</v>
      </c>
    </row>
    <row r="5" spans="1:11" ht="11.25" customHeight="1">
      <c r="A5" s="64" t="s">
        <v>387</v>
      </c>
      <c r="B5" s="121">
        <v>1396</v>
      </c>
      <c r="C5" s="110">
        <v>15347</v>
      </c>
      <c r="D5" s="110">
        <v>16743</v>
      </c>
      <c r="E5" s="110">
        <v>15320</v>
      </c>
      <c r="F5" s="110">
        <v>1423</v>
      </c>
      <c r="G5" s="110">
        <v>1385</v>
      </c>
      <c r="H5" s="110">
        <v>4448</v>
      </c>
      <c r="I5" s="110">
        <v>5833</v>
      </c>
      <c r="J5" s="110">
        <v>4422</v>
      </c>
      <c r="K5" s="110">
        <v>1411</v>
      </c>
    </row>
    <row r="6" spans="1:11" ht="11.25" customHeight="1">
      <c r="A6" s="64" t="s">
        <v>390</v>
      </c>
      <c r="B6" s="121">
        <v>1423</v>
      </c>
      <c r="C6" s="110">
        <v>16365</v>
      </c>
      <c r="D6" s="110">
        <v>17788</v>
      </c>
      <c r="E6" s="110">
        <v>16303</v>
      </c>
      <c r="F6" s="110">
        <v>1485</v>
      </c>
      <c r="G6" s="110">
        <v>1411</v>
      </c>
      <c r="H6" s="110">
        <v>4602</v>
      </c>
      <c r="I6" s="110">
        <v>6013</v>
      </c>
      <c r="J6" s="110">
        <v>4542</v>
      </c>
      <c r="K6" s="110">
        <v>1471</v>
      </c>
    </row>
    <row r="7" spans="1:11" ht="11.25" customHeight="1">
      <c r="A7" s="64" t="s">
        <v>391</v>
      </c>
      <c r="B7" s="121">
        <v>1485</v>
      </c>
      <c r="C7" s="110">
        <v>14415</v>
      </c>
      <c r="D7" s="110">
        <v>15900</v>
      </c>
      <c r="E7" s="110">
        <v>14500</v>
      </c>
      <c r="F7" s="110">
        <v>1400</v>
      </c>
      <c r="G7" s="110">
        <v>1471</v>
      </c>
      <c r="H7" s="110">
        <v>4479</v>
      </c>
      <c r="I7" s="110">
        <v>5950</v>
      </c>
      <c r="J7" s="110">
        <v>4575</v>
      </c>
      <c r="K7" s="110">
        <v>1375</v>
      </c>
    </row>
    <row r="8" spans="1:11" ht="11.25" customHeight="1">
      <c r="A8" s="64" t="s">
        <v>392</v>
      </c>
      <c r="B8" s="121">
        <v>1400</v>
      </c>
      <c r="C8" s="110">
        <v>14188</v>
      </c>
      <c r="D8" s="110">
        <v>15588</v>
      </c>
      <c r="E8" s="110">
        <v>14167</v>
      </c>
      <c r="F8" s="110">
        <v>1421</v>
      </c>
      <c r="G8" s="110">
        <v>1375</v>
      </c>
      <c r="H8" s="110">
        <v>4382</v>
      </c>
      <c r="I8" s="110">
        <v>5757</v>
      </c>
      <c r="J8" s="110">
        <v>4375</v>
      </c>
      <c r="K8" s="110">
        <v>1382</v>
      </c>
    </row>
    <row r="9" spans="1:11" ht="11.25" customHeight="1">
      <c r="A9" s="65" t="s">
        <v>388</v>
      </c>
      <c r="B9" s="122">
        <v>1421</v>
      </c>
      <c r="C9" s="123">
        <v>14781</v>
      </c>
      <c r="D9" s="123">
        <v>16202</v>
      </c>
      <c r="E9" s="123">
        <v>14804</v>
      </c>
      <c r="F9" s="123">
        <v>1398</v>
      </c>
      <c r="G9" s="123">
        <v>1382</v>
      </c>
      <c r="H9" s="123">
        <v>4746</v>
      </c>
      <c r="I9" s="123">
        <v>6128</v>
      </c>
      <c r="J9" s="123">
        <v>4757</v>
      </c>
      <c r="K9" s="123">
        <v>1371</v>
      </c>
    </row>
    <row r="10" ht="5.25" customHeight="1"/>
    <row r="11" spans="1:11" ht="10.5" customHeight="1">
      <c r="A11" s="82"/>
      <c r="B11" s="80"/>
      <c r="C11" s="59"/>
      <c r="D11" s="68" t="s">
        <v>73</v>
      </c>
      <c r="E11" s="59"/>
      <c r="F11" s="59"/>
      <c r="G11" s="60"/>
      <c r="H11" s="59" t="s">
        <v>240</v>
      </c>
      <c r="I11" s="68"/>
      <c r="J11" s="59"/>
      <c r="K11" s="59"/>
    </row>
    <row r="12" spans="1:11" ht="10.5" customHeight="1">
      <c r="A12" s="101" t="s">
        <v>0</v>
      </c>
      <c r="B12" s="56" t="s">
        <v>47</v>
      </c>
      <c r="C12" s="73" t="s">
        <v>48</v>
      </c>
      <c r="D12" s="73" t="s">
        <v>49</v>
      </c>
      <c r="E12" s="73" t="s">
        <v>74</v>
      </c>
      <c r="F12" s="73" t="s">
        <v>75</v>
      </c>
      <c r="G12" s="73" t="s">
        <v>47</v>
      </c>
      <c r="H12" s="73" t="s">
        <v>48</v>
      </c>
      <c r="I12" s="73" t="s">
        <v>49</v>
      </c>
      <c r="J12" s="73" t="s">
        <v>74</v>
      </c>
      <c r="K12" s="73" t="s">
        <v>75</v>
      </c>
    </row>
    <row r="13" spans="1:11" ht="11.25" customHeight="1">
      <c r="A13" s="148" t="s">
        <v>387</v>
      </c>
      <c r="B13" s="31">
        <v>0</v>
      </c>
      <c r="C13" s="31">
        <v>0</v>
      </c>
      <c r="D13" s="31">
        <v>0</v>
      </c>
      <c r="E13" s="31">
        <v>0</v>
      </c>
      <c r="F13" s="31">
        <v>0</v>
      </c>
      <c r="G13" s="12">
        <v>11</v>
      </c>
      <c r="H13" s="110">
        <v>10899</v>
      </c>
      <c r="I13" s="110">
        <v>10910</v>
      </c>
      <c r="J13" s="110">
        <v>10898</v>
      </c>
      <c r="K13" s="12">
        <v>12</v>
      </c>
    </row>
    <row r="14" spans="1:11" ht="11.25" customHeight="1">
      <c r="A14" s="64" t="s">
        <v>390</v>
      </c>
      <c r="B14" s="31">
        <v>0</v>
      </c>
      <c r="C14" s="31">
        <v>0</v>
      </c>
      <c r="D14" s="31">
        <v>0</v>
      </c>
      <c r="E14" s="31">
        <v>0</v>
      </c>
      <c r="F14" s="31">
        <v>0</v>
      </c>
      <c r="G14" s="12">
        <v>12</v>
      </c>
      <c r="H14" s="110">
        <v>11763</v>
      </c>
      <c r="I14" s="110">
        <v>11775</v>
      </c>
      <c r="J14" s="110">
        <v>11761</v>
      </c>
      <c r="K14" s="12">
        <v>14</v>
      </c>
    </row>
    <row r="15" spans="1:11" ht="11.25" customHeight="1">
      <c r="A15" s="64" t="s">
        <v>391</v>
      </c>
      <c r="B15" s="31">
        <v>0</v>
      </c>
      <c r="C15" s="31">
        <v>0</v>
      </c>
      <c r="D15" s="31">
        <v>0</v>
      </c>
      <c r="E15" s="31">
        <v>0</v>
      </c>
      <c r="F15" s="31">
        <v>0</v>
      </c>
      <c r="G15" s="12">
        <v>14</v>
      </c>
      <c r="H15" s="110">
        <v>9936</v>
      </c>
      <c r="I15" s="110">
        <v>9950</v>
      </c>
      <c r="J15" s="110">
        <v>9925</v>
      </c>
      <c r="K15" s="12">
        <v>25</v>
      </c>
    </row>
    <row r="16" spans="1:11" ht="11.25" customHeight="1">
      <c r="A16" s="64" t="s">
        <v>392</v>
      </c>
      <c r="B16" s="31">
        <v>0</v>
      </c>
      <c r="C16" s="31">
        <v>0</v>
      </c>
      <c r="D16" s="31">
        <v>0</v>
      </c>
      <c r="E16" s="31">
        <v>0</v>
      </c>
      <c r="F16" s="31">
        <v>0</v>
      </c>
      <c r="G16" s="12">
        <v>25</v>
      </c>
      <c r="H16" s="110">
        <v>9806</v>
      </c>
      <c r="I16" s="110">
        <v>9831</v>
      </c>
      <c r="J16" s="110">
        <v>9792</v>
      </c>
      <c r="K16" s="12">
        <v>39</v>
      </c>
    </row>
    <row r="17" spans="1:11" ht="11.25" customHeight="1">
      <c r="A17" s="65" t="s">
        <v>388</v>
      </c>
      <c r="B17" s="32">
        <v>0</v>
      </c>
      <c r="C17" s="32">
        <v>0</v>
      </c>
      <c r="D17" s="32">
        <v>0</v>
      </c>
      <c r="E17" s="32">
        <v>0</v>
      </c>
      <c r="F17" s="32">
        <v>0</v>
      </c>
      <c r="G17" s="13">
        <v>39</v>
      </c>
      <c r="H17" s="123">
        <v>10035</v>
      </c>
      <c r="I17" s="123">
        <v>10074</v>
      </c>
      <c r="J17" s="123">
        <v>10047</v>
      </c>
      <c r="K17" s="13">
        <v>27</v>
      </c>
    </row>
    <row r="18" ht="12" customHeight="1">
      <c r="A18" s="2" t="s">
        <v>239</v>
      </c>
    </row>
    <row r="19" ht="5.25" customHeight="1"/>
    <row r="20" spans="1:19" ht="14.25">
      <c r="A20" s="67" t="s">
        <v>493</v>
      </c>
      <c r="B20" s="12"/>
      <c r="C20" s="12"/>
      <c r="D20" s="12"/>
      <c r="E20" s="12"/>
      <c r="F20" s="12"/>
      <c r="G20" s="12"/>
      <c r="H20" s="12"/>
      <c r="I20" s="12"/>
      <c r="J20" s="12"/>
      <c r="K20" s="12"/>
      <c r="L20" s="12"/>
      <c r="M20" s="12"/>
      <c r="N20" s="12"/>
      <c r="O20" s="12"/>
      <c r="P20" s="12"/>
      <c r="Q20" s="12"/>
      <c r="R20" s="12"/>
      <c r="S20" s="12"/>
    </row>
    <row r="21" spans="1:11" ht="10.5" customHeight="1">
      <c r="A21" s="76"/>
      <c r="B21" s="77"/>
      <c r="C21" s="78"/>
      <c r="D21" s="85" t="s">
        <v>70</v>
      </c>
      <c r="E21" s="78"/>
      <c r="F21" s="78"/>
      <c r="G21" s="79"/>
      <c r="H21" s="78"/>
      <c r="I21" s="78" t="s">
        <v>76</v>
      </c>
      <c r="J21" s="78"/>
      <c r="K21" s="78"/>
    </row>
    <row r="22" spans="1:11" ht="10.5" customHeight="1">
      <c r="A22" s="56" t="s">
        <v>0</v>
      </c>
      <c r="B22" s="83" t="s">
        <v>47</v>
      </c>
      <c r="C22" s="83" t="s">
        <v>48</v>
      </c>
      <c r="D22" s="83" t="s">
        <v>49</v>
      </c>
      <c r="E22" s="83" t="s">
        <v>74</v>
      </c>
      <c r="F22" s="83" t="s">
        <v>75</v>
      </c>
      <c r="G22" s="83" t="s">
        <v>47</v>
      </c>
      <c r="H22" s="83" t="s">
        <v>48</v>
      </c>
      <c r="I22" s="83" t="s">
        <v>49</v>
      </c>
      <c r="J22" s="83" t="s">
        <v>74</v>
      </c>
      <c r="K22" s="83" t="s">
        <v>75</v>
      </c>
    </row>
    <row r="23" spans="1:11" ht="11.25" customHeight="1">
      <c r="A23" s="148" t="s">
        <v>387</v>
      </c>
      <c r="B23" s="8">
        <v>494</v>
      </c>
      <c r="C23" s="110">
        <v>62900</v>
      </c>
      <c r="D23" s="110">
        <v>63394</v>
      </c>
      <c r="E23" s="110">
        <v>62988</v>
      </c>
      <c r="F23" s="12">
        <v>406</v>
      </c>
      <c r="G23" s="12">
        <v>83</v>
      </c>
      <c r="H23" s="12">
        <v>555</v>
      </c>
      <c r="I23" s="12">
        <v>638</v>
      </c>
      <c r="J23" s="12">
        <v>553</v>
      </c>
      <c r="K23" s="12">
        <v>85</v>
      </c>
    </row>
    <row r="24" spans="1:11" s="6" customFormat="1" ht="11.25" customHeight="1">
      <c r="A24" s="64" t="s">
        <v>390</v>
      </c>
      <c r="B24" s="8">
        <v>406</v>
      </c>
      <c r="C24" s="110">
        <v>62144</v>
      </c>
      <c r="D24" s="110">
        <v>62550</v>
      </c>
      <c r="E24" s="110">
        <v>61976</v>
      </c>
      <c r="F24" s="12">
        <v>574</v>
      </c>
      <c r="G24" s="12">
        <v>85</v>
      </c>
      <c r="H24" s="12">
        <v>571</v>
      </c>
      <c r="I24" s="12">
        <v>656</v>
      </c>
      <c r="J24" s="12">
        <v>529</v>
      </c>
      <c r="K24" s="12">
        <v>127</v>
      </c>
    </row>
    <row r="25" spans="1:11" ht="11.25" customHeight="1">
      <c r="A25" s="64" t="s">
        <v>391</v>
      </c>
      <c r="B25" s="8">
        <v>574</v>
      </c>
      <c r="C25" s="110">
        <v>62259</v>
      </c>
      <c r="D25" s="110">
        <v>62833</v>
      </c>
      <c r="E25" s="110">
        <v>62297</v>
      </c>
      <c r="F25" s="12">
        <v>536</v>
      </c>
      <c r="G25" s="12">
        <v>127</v>
      </c>
      <c r="H25" s="12">
        <v>617</v>
      </c>
      <c r="I25" s="12">
        <v>744</v>
      </c>
      <c r="J25" s="12">
        <v>641</v>
      </c>
      <c r="K25" s="12">
        <v>103</v>
      </c>
    </row>
    <row r="26" spans="1:11" ht="11.25" customHeight="1">
      <c r="A26" s="64" t="s">
        <v>392</v>
      </c>
      <c r="B26" s="8">
        <v>536</v>
      </c>
      <c r="C26" s="110">
        <v>62048</v>
      </c>
      <c r="D26" s="110">
        <v>62584</v>
      </c>
      <c r="E26" s="110">
        <v>61988</v>
      </c>
      <c r="F26" s="12">
        <v>596</v>
      </c>
      <c r="G26" s="12">
        <v>103</v>
      </c>
      <c r="H26" s="12">
        <v>743</v>
      </c>
      <c r="I26" s="12">
        <v>846</v>
      </c>
      <c r="J26" s="12">
        <v>703</v>
      </c>
      <c r="K26" s="12">
        <v>143</v>
      </c>
    </row>
    <row r="27" spans="1:11" ht="11.25" customHeight="1">
      <c r="A27" s="65" t="s">
        <v>388</v>
      </c>
      <c r="B27" s="11">
        <v>596</v>
      </c>
      <c r="C27" s="123">
        <v>62501</v>
      </c>
      <c r="D27" s="123">
        <v>63097</v>
      </c>
      <c r="E27" s="123">
        <v>62602</v>
      </c>
      <c r="F27" s="13">
        <v>495</v>
      </c>
      <c r="G27" s="13">
        <v>143</v>
      </c>
      <c r="H27" s="13">
        <v>709</v>
      </c>
      <c r="I27" s="13">
        <v>852</v>
      </c>
      <c r="J27" s="13">
        <v>742</v>
      </c>
      <c r="K27" s="13">
        <v>110</v>
      </c>
    </row>
    <row r="28" spans="23:27" ht="5.25" customHeight="1">
      <c r="W28" s="33"/>
      <c r="X28" s="33"/>
      <c r="Y28" s="33"/>
      <c r="Z28" s="33"/>
      <c r="AA28" s="33"/>
    </row>
    <row r="29" spans="1:11" ht="10.5" customHeight="1">
      <c r="A29" s="76"/>
      <c r="B29" s="79"/>
      <c r="C29" s="78"/>
      <c r="D29" s="85" t="s">
        <v>77</v>
      </c>
      <c r="E29" s="78"/>
      <c r="F29" s="78"/>
      <c r="G29" s="77"/>
      <c r="H29" s="78"/>
      <c r="I29" s="85" t="s">
        <v>17</v>
      </c>
      <c r="J29" s="78"/>
      <c r="K29" s="78"/>
    </row>
    <row r="30" spans="1:11" ht="10.5" customHeight="1">
      <c r="A30" s="101" t="s">
        <v>0</v>
      </c>
      <c r="B30" s="84" t="s">
        <v>47</v>
      </c>
      <c r="C30" s="83" t="s">
        <v>48</v>
      </c>
      <c r="D30" s="83" t="s">
        <v>49</v>
      </c>
      <c r="E30" s="83" t="s">
        <v>74</v>
      </c>
      <c r="F30" s="83" t="s">
        <v>75</v>
      </c>
      <c r="G30" s="83" t="s">
        <v>47</v>
      </c>
      <c r="H30" s="83" t="s">
        <v>48</v>
      </c>
      <c r="I30" s="83" t="s">
        <v>49</v>
      </c>
      <c r="J30" s="83" t="s">
        <v>74</v>
      </c>
      <c r="K30" s="83" t="s">
        <v>75</v>
      </c>
    </row>
    <row r="31" spans="1:11" ht="11.25" customHeight="1">
      <c r="A31" s="148" t="s">
        <v>387</v>
      </c>
      <c r="B31" s="8">
        <v>408</v>
      </c>
      <c r="C31" s="110">
        <v>52705</v>
      </c>
      <c r="D31" s="110">
        <v>53113</v>
      </c>
      <c r="E31" s="110">
        <v>52794</v>
      </c>
      <c r="F31" s="12">
        <v>319</v>
      </c>
      <c r="G31" s="19">
        <v>3</v>
      </c>
      <c r="H31" s="110">
        <v>9640</v>
      </c>
      <c r="I31" s="110">
        <v>9643</v>
      </c>
      <c r="J31" s="110">
        <v>9641</v>
      </c>
      <c r="K31" s="19">
        <v>2</v>
      </c>
    </row>
    <row r="32" spans="1:12" ht="11.25" customHeight="1">
      <c r="A32" s="64" t="s">
        <v>390</v>
      </c>
      <c r="B32" s="8">
        <v>319</v>
      </c>
      <c r="C32" s="110">
        <v>49179</v>
      </c>
      <c r="D32" s="110">
        <v>49498</v>
      </c>
      <c r="E32" s="110">
        <v>49054</v>
      </c>
      <c r="F32" s="12">
        <v>444</v>
      </c>
      <c r="G32" s="19">
        <v>2</v>
      </c>
      <c r="H32" s="110">
        <v>12394</v>
      </c>
      <c r="I32" s="110">
        <v>12396</v>
      </c>
      <c r="J32" s="110">
        <v>12393</v>
      </c>
      <c r="K32" s="19">
        <v>3</v>
      </c>
      <c r="L32" s="6"/>
    </row>
    <row r="33" spans="1:11" ht="11.25" customHeight="1">
      <c r="A33" s="64" t="s">
        <v>391</v>
      </c>
      <c r="B33" s="8">
        <v>444</v>
      </c>
      <c r="C33" s="110">
        <v>46482</v>
      </c>
      <c r="D33" s="110">
        <v>46926</v>
      </c>
      <c r="E33" s="110">
        <v>46494</v>
      </c>
      <c r="F33" s="12">
        <v>432</v>
      </c>
      <c r="G33" s="19">
        <v>3</v>
      </c>
      <c r="H33" s="110">
        <v>15160</v>
      </c>
      <c r="I33" s="110">
        <v>15163</v>
      </c>
      <c r="J33" s="110">
        <v>15162</v>
      </c>
      <c r="K33" s="19">
        <v>1</v>
      </c>
    </row>
    <row r="34" spans="1:11" ht="11.25" customHeight="1">
      <c r="A34" s="64" t="s">
        <v>392</v>
      </c>
      <c r="B34" s="8">
        <v>432</v>
      </c>
      <c r="C34" s="110">
        <v>45694</v>
      </c>
      <c r="D34" s="110">
        <v>46126</v>
      </c>
      <c r="E34" s="110">
        <v>45674</v>
      </c>
      <c r="F34" s="12">
        <v>452</v>
      </c>
      <c r="G34" s="19">
        <v>1</v>
      </c>
      <c r="H34" s="110">
        <v>15611</v>
      </c>
      <c r="I34" s="110">
        <v>15612</v>
      </c>
      <c r="J34" s="110">
        <v>15611</v>
      </c>
      <c r="K34" s="19">
        <v>1</v>
      </c>
    </row>
    <row r="35" spans="1:11" ht="11.25" customHeight="1">
      <c r="A35" s="65" t="s">
        <v>388</v>
      </c>
      <c r="B35" s="13">
        <v>452</v>
      </c>
      <c r="C35" s="123">
        <v>44960</v>
      </c>
      <c r="D35" s="123">
        <v>45412</v>
      </c>
      <c r="E35" s="123">
        <v>45028</v>
      </c>
      <c r="F35" s="13">
        <v>384</v>
      </c>
      <c r="G35" s="21">
        <v>1</v>
      </c>
      <c r="H35" s="123">
        <v>16832</v>
      </c>
      <c r="I35" s="123">
        <v>16833</v>
      </c>
      <c r="J35" s="123">
        <v>16832</v>
      </c>
      <c r="K35" s="21">
        <v>1</v>
      </c>
    </row>
    <row r="36" spans="1:12" ht="12" customHeight="1">
      <c r="A36" s="2" t="s">
        <v>239</v>
      </c>
      <c r="L36" s="33"/>
    </row>
    <row r="37" ht="5.25" customHeight="1"/>
    <row r="38" spans="1:8" ht="17.25">
      <c r="A38" s="131" t="s">
        <v>331</v>
      </c>
      <c r="H38" s="15"/>
    </row>
    <row r="39" spans="1:23" ht="14.25">
      <c r="A39" s="67" t="s">
        <v>494</v>
      </c>
      <c r="B39" s="6"/>
      <c r="C39" s="6"/>
      <c r="D39" s="6"/>
      <c r="E39" s="6"/>
      <c r="F39" s="6"/>
      <c r="G39" s="6"/>
      <c r="H39" s="6"/>
      <c r="I39" s="6"/>
      <c r="J39" s="6"/>
      <c r="K39" s="6"/>
      <c r="L39" s="6"/>
      <c r="M39" s="6"/>
      <c r="N39" s="6"/>
      <c r="O39" s="6"/>
      <c r="P39" s="6"/>
      <c r="Q39" s="6"/>
      <c r="R39" s="6"/>
      <c r="S39" s="6"/>
      <c r="T39" s="6"/>
      <c r="U39" s="6"/>
      <c r="V39" s="6"/>
      <c r="W39" s="6"/>
    </row>
    <row r="40" spans="1:11" ht="11.25">
      <c r="A40" s="76"/>
      <c r="B40" s="36"/>
      <c r="C40" s="59"/>
      <c r="D40" s="68" t="s">
        <v>70</v>
      </c>
      <c r="E40" s="59"/>
      <c r="F40" s="59"/>
      <c r="G40" s="36"/>
      <c r="H40" s="59"/>
      <c r="I40" s="68" t="s">
        <v>360</v>
      </c>
      <c r="J40" s="59"/>
      <c r="K40" s="59"/>
    </row>
    <row r="41" spans="1:11" ht="10.5" customHeight="1">
      <c r="A41" s="56" t="s">
        <v>0</v>
      </c>
      <c r="B41" s="73" t="s">
        <v>47</v>
      </c>
      <c r="C41" s="73" t="s">
        <v>48</v>
      </c>
      <c r="D41" s="73" t="s">
        <v>49</v>
      </c>
      <c r="E41" s="73" t="s">
        <v>74</v>
      </c>
      <c r="F41" s="73" t="s">
        <v>75</v>
      </c>
      <c r="G41" s="73" t="s">
        <v>47</v>
      </c>
      <c r="H41" s="73" t="s">
        <v>48</v>
      </c>
      <c r="I41" s="73" t="s">
        <v>49</v>
      </c>
      <c r="J41" s="73" t="s">
        <v>74</v>
      </c>
      <c r="K41" s="73" t="s">
        <v>75</v>
      </c>
    </row>
    <row r="42" spans="1:11" ht="11.25">
      <c r="A42" s="148" t="s">
        <v>387</v>
      </c>
      <c r="B42" s="121">
        <v>23221</v>
      </c>
      <c r="C42" s="110">
        <v>47557</v>
      </c>
      <c r="D42" s="110">
        <v>70778</v>
      </c>
      <c r="E42" s="110">
        <v>47305</v>
      </c>
      <c r="F42" s="110">
        <v>23473</v>
      </c>
      <c r="G42" s="110">
        <v>4997</v>
      </c>
      <c r="H42" s="110">
        <v>7176</v>
      </c>
      <c r="I42" s="110">
        <v>12173</v>
      </c>
      <c r="J42" s="110">
        <v>7500</v>
      </c>
      <c r="K42" s="110">
        <v>4673</v>
      </c>
    </row>
    <row r="43" spans="1:11" ht="11.25">
      <c r="A43" s="64" t="s">
        <v>390</v>
      </c>
      <c r="B43" s="121">
        <v>23473</v>
      </c>
      <c r="C43" s="110">
        <v>54773</v>
      </c>
      <c r="D43" s="110">
        <v>78246</v>
      </c>
      <c r="E43" s="110">
        <v>54385</v>
      </c>
      <c r="F43" s="110">
        <v>23861</v>
      </c>
      <c r="G43" s="110">
        <v>4673</v>
      </c>
      <c r="H43" s="110">
        <v>7020</v>
      </c>
      <c r="I43" s="110">
        <v>11693</v>
      </c>
      <c r="J43" s="110">
        <v>7344</v>
      </c>
      <c r="K43" s="110">
        <v>4349</v>
      </c>
    </row>
    <row r="44" spans="1:11" ht="11.25">
      <c r="A44" s="64" t="s">
        <v>391</v>
      </c>
      <c r="B44" s="121">
        <v>23861</v>
      </c>
      <c r="C44" s="110">
        <v>58342</v>
      </c>
      <c r="D44" s="110">
        <v>82203</v>
      </c>
      <c r="E44" s="110">
        <v>61296</v>
      </c>
      <c r="F44" s="110">
        <v>20907</v>
      </c>
      <c r="G44" s="110">
        <v>4349</v>
      </c>
      <c r="H44" s="110">
        <v>7367</v>
      </c>
      <c r="I44" s="110">
        <v>11716</v>
      </c>
      <c r="J44" s="110">
        <v>7177</v>
      </c>
      <c r="K44" s="110">
        <v>4539</v>
      </c>
    </row>
    <row r="45" spans="1:11" ht="11.25">
      <c r="A45" s="64" t="s">
        <v>392</v>
      </c>
      <c r="B45" s="110">
        <v>20907</v>
      </c>
      <c r="C45" s="110">
        <v>55102</v>
      </c>
      <c r="D45" s="110">
        <v>76009</v>
      </c>
      <c r="E45" s="110">
        <v>57646</v>
      </c>
      <c r="F45" s="110">
        <v>18363</v>
      </c>
      <c r="G45" s="110">
        <v>4539</v>
      </c>
      <c r="H45" s="110">
        <v>6541</v>
      </c>
      <c r="I45" s="110">
        <v>11080</v>
      </c>
      <c r="J45" s="110">
        <v>7237</v>
      </c>
      <c r="K45" s="110">
        <v>3843</v>
      </c>
    </row>
    <row r="46" spans="1:11" ht="11.25">
      <c r="A46" s="65" t="s">
        <v>388</v>
      </c>
      <c r="B46" s="123">
        <v>18363</v>
      </c>
      <c r="C46" s="123">
        <v>43298</v>
      </c>
      <c r="D46" s="123">
        <v>61661</v>
      </c>
      <c r="E46" s="123">
        <v>46834</v>
      </c>
      <c r="F46" s="123">
        <v>14827</v>
      </c>
      <c r="G46" s="123">
        <v>3843</v>
      </c>
      <c r="H46" s="123">
        <v>6556</v>
      </c>
      <c r="I46" s="123">
        <v>10399</v>
      </c>
      <c r="J46" s="123">
        <v>6643</v>
      </c>
      <c r="K46" s="123">
        <v>3756</v>
      </c>
    </row>
    <row r="47" ht="5.25" customHeight="1">
      <c r="A47" s="3"/>
    </row>
    <row r="48" spans="1:11" ht="11.25">
      <c r="A48" s="76"/>
      <c r="B48" s="36"/>
      <c r="C48" s="59"/>
      <c r="D48" s="68" t="s">
        <v>78</v>
      </c>
      <c r="E48" s="59"/>
      <c r="F48" s="59"/>
      <c r="G48" s="60"/>
      <c r="H48" s="59"/>
      <c r="I48" s="68" t="s">
        <v>79</v>
      </c>
      <c r="J48" s="59"/>
      <c r="K48" s="59"/>
    </row>
    <row r="49" spans="1:11" ht="10.5" customHeight="1">
      <c r="A49" s="56" t="s">
        <v>0</v>
      </c>
      <c r="B49" s="73" t="s">
        <v>47</v>
      </c>
      <c r="C49" s="73" t="s">
        <v>48</v>
      </c>
      <c r="D49" s="73" t="s">
        <v>49</v>
      </c>
      <c r="E49" s="73" t="s">
        <v>74</v>
      </c>
      <c r="F49" s="73" t="s">
        <v>75</v>
      </c>
      <c r="G49" s="73" t="s">
        <v>47</v>
      </c>
      <c r="H49" s="73" t="s">
        <v>48</v>
      </c>
      <c r="I49" s="73" t="s">
        <v>49</v>
      </c>
      <c r="J49" s="73" t="s">
        <v>74</v>
      </c>
      <c r="K49" s="73" t="s">
        <v>75</v>
      </c>
    </row>
    <row r="50" spans="1:11" ht="11.25">
      <c r="A50" s="148" t="s">
        <v>387</v>
      </c>
      <c r="B50" s="12">
        <v>40</v>
      </c>
      <c r="C50" s="12">
        <v>137</v>
      </c>
      <c r="D50" s="12">
        <v>177</v>
      </c>
      <c r="E50" s="12">
        <v>110</v>
      </c>
      <c r="F50" s="12">
        <v>67</v>
      </c>
      <c r="G50" s="12">
        <v>25</v>
      </c>
      <c r="H50" s="12">
        <v>52</v>
      </c>
      <c r="I50" s="12">
        <v>77</v>
      </c>
      <c r="J50" s="12">
        <v>48</v>
      </c>
      <c r="K50" s="12">
        <v>29</v>
      </c>
    </row>
    <row r="51" spans="1:15" ht="11.25">
      <c r="A51" s="64" t="s">
        <v>390</v>
      </c>
      <c r="B51" s="12">
        <v>67</v>
      </c>
      <c r="C51" s="12">
        <v>160</v>
      </c>
      <c r="D51" s="12">
        <v>227</v>
      </c>
      <c r="E51" s="12">
        <v>171</v>
      </c>
      <c r="F51" s="12">
        <v>56</v>
      </c>
      <c r="G51" s="12">
        <v>29</v>
      </c>
      <c r="H51" s="12">
        <v>57</v>
      </c>
      <c r="I51" s="12">
        <v>86</v>
      </c>
      <c r="J51" s="12">
        <v>48</v>
      </c>
      <c r="K51" s="12">
        <v>38</v>
      </c>
      <c r="O51" s="6"/>
    </row>
    <row r="52" spans="1:11" ht="11.25">
      <c r="A52" s="64" t="s">
        <v>391</v>
      </c>
      <c r="B52" s="12">
        <v>56</v>
      </c>
      <c r="C52" s="12">
        <v>134</v>
      </c>
      <c r="D52" s="12">
        <v>190</v>
      </c>
      <c r="E52" s="12">
        <v>137</v>
      </c>
      <c r="F52" s="12">
        <v>53</v>
      </c>
      <c r="G52" s="12">
        <v>38</v>
      </c>
      <c r="H52" s="12">
        <v>54</v>
      </c>
      <c r="I52" s="12">
        <v>92</v>
      </c>
      <c r="J52" s="12">
        <v>41</v>
      </c>
      <c r="K52" s="12">
        <v>51</v>
      </c>
    </row>
    <row r="53" spans="1:11" ht="11.25">
      <c r="A53" s="64" t="s">
        <v>392</v>
      </c>
      <c r="B53" s="8">
        <v>53</v>
      </c>
      <c r="C53" s="12">
        <v>120</v>
      </c>
      <c r="D53" s="12">
        <v>173</v>
      </c>
      <c r="E53" s="12">
        <v>122</v>
      </c>
      <c r="F53" s="12">
        <v>51</v>
      </c>
      <c r="G53" s="12">
        <v>51</v>
      </c>
      <c r="H53" s="12">
        <v>37</v>
      </c>
      <c r="I53" s="12">
        <v>88</v>
      </c>
      <c r="J53" s="12">
        <v>53</v>
      </c>
      <c r="K53" s="12">
        <v>35</v>
      </c>
    </row>
    <row r="54" spans="1:11" ht="11.25">
      <c r="A54" s="65" t="s">
        <v>388</v>
      </c>
      <c r="B54" s="11">
        <v>51</v>
      </c>
      <c r="C54" s="13">
        <v>131</v>
      </c>
      <c r="D54" s="13">
        <v>182</v>
      </c>
      <c r="E54" s="13">
        <v>128</v>
      </c>
      <c r="F54" s="13">
        <v>54</v>
      </c>
      <c r="G54" s="13">
        <v>35</v>
      </c>
      <c r="H54" s="13">
        <v>39</v>
      </c>
      <c r="I54" s="13">
        <v>74</v>
      </c>
      <c r="J54" s="13">
        <v>49</v>
      </c>
      <c r="K54" s="13">
        <v>25</v>
      </c>
    </row>
    <row r="55" ht="5.25" customHeight="1">
      <c r="A55" s="3"/>
    </row>
    <row r="56" spans="1:6" ht="11.25">
      <c r="A56" s="76"/>
      <c r="B56" s="60"/>
      <c r="C56" s="80"/>
      <c r="D56" s="68" t="s">
        <v>17</v>
      </c>
      <c r="E56" s="59"/>
      <c r="F56" s="59"/>
    </row>
    <row r="57" spans="1:6" ht="10.5" customHeight="1">
      <c r="A57" s="56" t="s">
        <v>0</v>
      </c>
      <c r="B57" s="73" t="s">
        <v>47</v>
      </c>
      <c r="C57" s="73" t="s">
        <v>48</v>
      </c>
      <c r="D57" s="73" t="s">
        <v>49</v>
      </c>
      <c r="E57" s="73" t="s">
        <v>74</v>
      </c>
      <c r="F57" s="73" t="s">
        <v>75</v>
      </c>
    </row>
    <row r="58" spans="1:6" ht="11.25">
      <c r="A58" s="148" t="s">
        <v>387</v>
      </c>
      <c r="B58" s="121">
        <v>18159</v>
      </c>
      <c r="C58" s="110">
        <v>40192</v>
      </c>
      <c r="D58" s="110">
        <v>58351</v>
      </c>
      <c r="E58" s="110">
        <v>39647</v>
      </c>
      <c r="F58" s="110">
        <v>18704</v>
      </c>
    </row>
    <row r="59" spans="1:6" ht="11.25">
      <c r="A59" s="64" t="s">
        <v>390</v>
      </c>
      <c r="B59" s="121">
        <v>18704</v>
      </c>
      <c r="C59" s="110">
        <v>47536</v>
      </c>
      <c r="D59" s="110">
        <v>66240</v>
      </c>
      <c r="E59" s="110">
        <v>46822</v>
      </c>
      <c r="F59" s="110">
        <v>19418</v>
      </c>
    </row>
    <row r="60" spans="1:6" ht="11.25">
      <c r="A60" s="64" t="s">
        <v>391</v>
      </c>
      <c r="B60" s="121">
        <v>19418</v>
      </c>
      <c r="C60" s="110">
        <v>50787</v>
      </c>
      <c r="D60" s="110">
        <v>70205</v>
      </c>
      <c r="E60" s="110">
        <v>53941</v>
      </c>
      <c r="F60" s="110">
        <v>16264</v>
      </c>
    </row>
    <row r="61" spans="1:6" ht="11.25">
      <c r="A61" s="64" t="s">
        <v>392</v>
      </c>
      <c r="B61" s="110">
        <v>16264</v>
      </c>
      <c r="C61" s="110">
        <v>48404</v>
      </c>
      <c r="D61" s="110">
        <v>64668</v>
      </c>
      <c r="E61" s="110">
        <v>50234</v>
      </c>
      <c r="F61" s="110">
        <v>14434</v>
      </c>
    </row>
    <row r="62" spans="1:6" ht="11.25">
      <c r="A62" s="65" t="s">
        <v>388</v>
      </c>
      <c r="B62" s="122">
        <v>14434</v>
      </c>
      <c r="C62" s="123">
        <v>36572</v>
      </c>
      <c r="D62" s="123">
        <v>51006</v>
      </c>
      <c r="E62" s="123">
        <v>40014</v>
      </c>
      <c r="F62" s="123">
        <v>10992</v>
      </c>
    </row>
    <row r="63" ht="11.25">
      <c r="A63" s="3" t="s">
        <v>268</v>
      </c>
    </row>
    <row r="64" ht="10.5" customHeight="1">
      <c r="A64" s="3" t="s">
        <v>361</v>
      </c>
    </row>
    <row r="65" ht="5.25" customHeight="1">
      <c r="A65" s="3"/>
    </row>
    <row r="66" spans="1:19" ht="14.25">
      <c r="A66" s="67" t="s">
        <v>495</v>
      </c>
      <c r="G66" s="6"/>
      <c r="H66" s="6"/>
      <c r="I66" s="6"/>
      <c r="J66" s="6"/>
      <c r="K66" s="6"/>
      <c r="L66" s="6"/>
      <c r="M66" s="6"/>
      <c r="N66" s="6"/>
      <c r="O66" s="6"/>
      <c r="P66" s="6"/>
      <c r="Q66" s="6"/>
      <c r="R66" s="6"/>
      <c r="S66" s="6"/>
    </row>
    <row r="67" spans="1:11" ht="10.5" customHeight="1">
      <c r="A67" s="76"/>
      <c r="B67" s="60"/>
      <c r="C67" s="59"/>
      <c r="D67" s="68" t="s">
        <v>70</v>
      </c>
      <c r="E67" s="59"/>
      <c r="F67" s="59"/>
      <c r="G67" s="60"/>
      <c r="H67" s="59"/>
      <c r="I67" s="68" t="s">
        <v>360</v>
      </c>
      <c r="J67" s="59"/>
      <c r="K67" s="59"/>
    </row>
    <row r="68" spans="1:11" ht="10.5" customHeight="1">
      <c r="A68" s="56" t="s">
        <v>0</v>
      </c>
      <c r="B68" s="73" t="s">
        <v>47</v>
      </c>
      <c r="C68" s="73" t="s">
        <v>48</v>
      </c>
      <c r="D68" s="73" t="s">
        <v>49</v>
      </c>
      <c r="E68" s="73" t="s">
        <v>74</v>
      </c>
      <c r="F68" s="73" t="s">
        <v>75</v>
      </c>
      <c r="G68" s="73" t="s">
        <v>47</v>
      </c>
      <c r="H68" s="73" t="s">
        <v>48</v>
      </c>
      <c r="I68" s="73" t="s">
        <v>49</v>
      </c>
      <c r="J68" s="73" t="s">
        <v>74</v>
      </c>
      <c r="K68" s="73" t="s">
        <v>75</v>
      </c>
    </row>
    <row r="69" spans="1:11" ht="11.25">
      <c r="A69" s="148" t="s">
        <v>387</v>
      </c>
      <c r="B69" s="121">
        <v>5679</v>
      </c>
      <c r="C69" s="110">
        <v>87343</v>
      </c>
      <c r="D69" s="110">
        <v>93022</v>
      </c>
      <c r="E69" s="110">
        <v>86914</v>
      </c>
      <c r="F69" s="110">
        <v>6108</v>
      </c>
      <c r="G69" s="110">
        <v>1441</v>
      </c>
      <c r="H69" s="110">
        <v>9297</v>
      </c>
      <c r="I69" s="110">
        <v>10738</v>
      </c>
      <c r="J69" s="110">
        <v>9041</v>
      </c>
      <c r="K69" s="110">
        <v>1697</v>
      </c>
    </row>
    <row r="70" spans="1:25" ht="11.25">
      <c r="A70" s="64" t="s">
        <v>390</v>
      </c>
      <c r="B70" s="121">
        <v>6108</v>
      </c>
      <c r="C70" s="110">
        <v>82720</v>
      </c>
      <c r="D70" s="110">
        <v>88828</v>
      </c>
      <c r="E70" s="110">
        <v>83082</v>
      </c>
      <c r="F70" s="110">
        <v>5746</v>
      </c>
      <c r="G70" s="110">
        <v>1697</v>
      </c>
      <c r="H70" s="110">
        <v>9298</v>
      </c>
      <c r="I70" s="110">
        <v>10995</v>
      </c>
      <c r="J70" s="110">
        <v>9446</v>
      </c>
      <c r="K70" s="110">
        <v>1549</v>
      </c>
      <c r="U70" s="6"/>
      <c r="V70" s="6"/>
      <c r="W70" s="6"/>
      <c r="X70" s="6"/>
      <c r="Y70" s="6"/>
    </row>
    <row r="71" spans="1:11" ht="11.25">
      <c r="A71" s="64" t="s">
        <v>391</v>
      </c>
      <c r="B71" s="121">
        <v>5746</v>
      </c>
      <c r="C71" s="110">
        <v>81921</v>
      </c>
      <c r="D71" s="110">
        <v>87667</v>
      </c>
      <c r="E71" s="110">
        <v>81855</v>
      </c>
      <c r="F71" s="110">
        <v>5812</v>
      </c>
      <c r="G71" s="110">
        <v>1549</v>
      </c>
      <c r="H71" s="110">
        <v>10330</v>
      </c>
      <c r="I71" s="110">
        <v>11879</v>
      </c>
      <c r="J71" s="110">
        <v>9877</v>
      </c>
      <c r="K71" s="110">
        <v>2002</v>
      </c>
    </row>
    <row r="72" spans="1:11" ht="11.25">
      <c r="A72" s="64" t="s">
        <v>392</v>
      </c>
      <c r="B72" s="110">
        <v>5812</v>
      </c>
      <c r="C72" s="110">
        <v>72064</v>
      </c>
      <c r="D72" s="110">
        <v>77876</v>
      </c>
      <c r="E72" s="110">
        <v>73042</v>
      </c>
      <c r="F72" s="110">
        <v>4834</v>
      </c>
      <c r="G72" s="110">
        <v>2002</v>
      </c>
      <c r="H72" s="110">
        <v>11270</v>
      </c>
      <c r="I72" s="110">
        <v>13272</v>
      </c>
      <c r="J72" s="110">
        <v>11154</v>
      </c>
      <c r="K72" s="110">
        <v>2118</v>
      </c>
    </row>
    <row r="73" spans="1:11" ht="11.25">
      <c r="A73" s="65" t="s">
        <v>388</v>
      </c>
      <c r="B73" s="122">
        <v>4834</v>
      </c>
      <c r="C73" s="123">
        <v>58206</v>
      </c>
      <c r="D73" s="123">
        <v>63040</v>
      </c>
      <c r="E73" s="123">
        <v>59013</v>
      </c>
      <c r="F73" s="123">
        <v>4027</v>
      </c>
      <c r="G73" s="123">
        <v>2118</v>
      </c>
      <c r="H73" s="123">
        <v>11539</v>
      </c>
      <c r="I73" s="123">
        <v>13657</v>
      </c>
      <c r="J73" s="123">
        <v>11290</v>
      </c>
      <c r="K73" s="123">
        <v>2367</v>
      </c>
    </row>
    <row r="74" ht="5.25" customHeight="1">
      <c r="A74" s="3"/>
    </row>
    <row r="75" spans="1:11" ht="10.5" customHeight="1">
      <c r="A75" s="76"/>
      <c r="B75" s="60"/>
      <c r="C75" s="59"/>
      <c r="D75" s="68" t="s">
        <v>79</v>
      </c>
      <c r="E75" s="59"/>
      <c r="F75" s="59"/>
      <c r="G75" s="60"/>
      <c r="H75" s="59"/>
      <c r="I75" s="68" t="s">
        <v>17</v>
      </c>
      <c r="J75" s="59"/>
      <c r="K75" s="59"/>
    </row>
    <row r="76" spans="1:11" ht="10.5" customHeight="1">
      <c r="A76" s="56" t="s">
        <v>0</v>
      </c>
      <c r="B76" s="73" t="s">
        <v>47</v>
      </c>
      <c r="C76" s="73" t="s">
        <v>48</v>
      </c>
      <c r="D76" s="73" t="s">
        <v>49</v>
      </c>
      <c r="E76" s="73" t="s">
        <v>74</v>
      </c>
      <c r="F76" s="73" t="s">
        <v>75</v>
      </c>
      <c r="G76" s="73" t="s">
        <v>47</v>
      </c>
      <c r="H76" s="73" t="s">
        <v>48</v>
      </c>
      <c r="I76" s="73" t="s">
        <v>49</v>
      </c>
      <c r="J76" s="73" t="s">
        <v>74</v>
      </c>
      <c r="K76" s="73" t="s">
        <v>75</v>
      </c>
    </row>
    <row r="77" spans="1:11" ht="11.25">
      <c r="A77" s="148" t="s">
        <v>387</v>
      </c>
      <c r="B77" s="121">
        <v>3158</v>
      </c>
      <c r="C77" s="110">
        <v>16194</v>
      </c>
      <c r="D77" s="110">
        <v>19352</v>
      </c>
      <c r="E77" s="110">
        <v>15889</v>
      </c>
      <c r="F77" s="110">
        <v>3463</v>
      </c>
      <c r="G77" s="110">
        <v>1080</v>
      </c>
      <c r="H77" s="110">
        <v>61852</v>
      </c>
      <c r="I77" s="110">
        <v>62932</v>
      </c>
      <c r="J77" s="110">
        <v>61984</v>
      </c>
      <c r="K77" s="110">
        <v>948</v>
      </c>
    </row>
    <row r="78" spans="1:11" ht="11.25">
      <c r="A78" s="64" t="s">
        <v>390</v>
      </c>
      <c r="B78" s="121">
        <v>3463</v>
      </c>
      <c r="C78" s="110">
        <v>19409</v>
      </c>
      <c r="D78" s="110">
        <v>22872</v>
      </c>
      <c r="E78" s="110">
        <v>19496</v>
      </c>
      <c r="F78" s="110">
        <v>3376</v>
      </c>
      <c r="G78" s="110">
        <v>948</v>
      </c>
      <c r="H78" s="110">
        <v>54013</v>
      </c>
      <c r="I78" s="110">
        <v>54961</v>
      </c>
      <c r="J78" s="110">
        <v>54140</v>
      </c>
      <c r="K78" s="110">
        <v>821</v>
      </c>
    </row>
    <row r="79" spans="1:11" ht="11.25">
      <c r="A79" s="64" t="s">
        <v>391</v>
      </c>
      <c r="B79" s="121">
        <v>3376</v>
      </c>
      <c r="C79" s="110">
        <v>20825</v>
      </c>
      <c r="D79" s="110">
        <v>24201</v>
      </c>
      <c r="E79" s="110">
        <v>20983</v>
      </c>
      <c r="F79" s="110">
        <v>3218</v>
      </c>
      <c r="G79" s="110">
        <v>821</v>
      </c>
      <c r="H79" s="110">
        <v>50766</v>
      </c>
      <c r="I79" s="110">
        <v>51587</v>
      </c>
      <c r="J79" s="110">
        <v>50995</v>
      </c>
      <c r="K79" s="110">
        <v>592</v>
      </c>
    </row>
    <row r="80" spans="1:11" ht="11.25">
      <c r="A80" s="64" t="s">
        <v>392</v>
      </c>
      <c r="B80" s="110">
        <v>3218</v>
      </c>
      <c r="C80" s="110">
        <v>16857</v>
      </c>
      <c r="D80" s="110">
        <v>20075</v>
      </c>
      <c r="E80" s="110">
        <v>17823</v>
      </c>
      <c r="F80" s="110">
        <v>2252</v>
      </c>
      <c r="G80" s="110">
        <v>592</v>
      </c>
      <c r="H80" s="110">
        <v>43937</v>
      </c>
      <c r="I80" s="110">
        <v>44529</v>
      </c>
      <c r="J80" s="110">
        <v>44065</v>
      </c>
      <c r="K80" s="110">
        <v>464</v>
      </c>
    </row>
    <row r="81" spans="1:11" ht="11.25">
      <c r="A81" s="65" t="s">
        <v>388</v>
      </c>
      <c r="B81" s="122">
        <v>2252</v>
      </c>
      <c r="C81" s="123">
        <v>9391</v>
      </c>
      <c r="D81" s="123">
        <v>11643</v>
      </c>
      <c r="E81" s="123">
        <v>10420</v>
      </c>
      <c r="F81" s="123">
        <v>1223</v>
      </c>
      <c r="G81" s="123">
        <v>464</v>
      </c>
      <c r="H81" s="123">
        <v>37276</v>
      </c>
      <c r="I81" s="123">
        <v>37740</v>
      </c>
      <c r="J81" s="123">
        <v>37303</v>
      </c>
      <c r="K81" s="123">
        <v>437</v>
      </c>
    </row>
    <row r="82" ht="11.25">
      <c r="A82" s="3" t="s">
        <v>239</v>
      </c>
    </row>
    <row r="83" ht="10.5" customHeight="1">
      <c r="A83" s="2" t="s">
        <v>362</v>
      </c>
    </row>
  </sheetData>
  <printOptions/>
  <pageMargins left="0.74" right="0.61" top="0.49" bottom="0.29" header="0.48" footer="0.22"/>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T311"/>
  <sheetViews>
    <sheetView workbookViewId="0" topLeftCell="A1">
      <selection activeCell="A1" sqref="A1"/>
    </sheetView>
  </sheetViews>
  <sheetFormatPr defaultColWidth="9.00390625" defaultRowHeight="12.75"/>
  <cols>
    <col min="1" max="1" width="8.75390625" style="2" customWidth="1"/>
    <col min="2" max="2" width="5.75390625" style="2" customWidth="1"/>
    <col min="3" max="7" width="5.25390625" style="2" customWidth="1"/>
    <col min="8" max="8" width="5.625" style="2" customWidth="1"/>
    <col min="9" max="9" width="5.25390625" style="2" customWidth="1"/>
    <col min="10" max="10" width="5.625" style="2" customWidth="1"/>
    <col min="11" max="12" width="5.75390625" style="2" customWidth="1"/>
    <col min="13" max="13" width="5.25390625" style="2" customWidth="1"/>
    <col min="14" max="14" width="5.625" style="2" customWidth="1"/>
    <col min="15" max="15" width="5.25390625" style="2" customWidth="1"/>
    <col min="16" max="16" width="5.625" style="2" customWidth="1"/>
    <col min="17" max="17" width="5.25390625" style="2" customWidth="1"/>
    <col min="18" max="18" width="5.625" style="2" customWidth="1"/>
    <col min="19" max="19" width="5.25390625" style="2" customWidth="1"/>
    <col min="20" max="20" width="5.625" style="2" customWidth="1"/>
    <col min="21" max="27" width="5.75390625" style="2" customWidth="1"/>
    <col min="28" max="16384" width="8.875" style="2" customWidth="1"/>
  </cols>
  <sheetData>
    <row r="1" spans="1:4" ht="18" customHeight="1">
      <c r="A1" s="126" t="s">
        <v>332</v>
      </c>
      <c r="D1" s="15"/>
    </row>
    <row r="2" spans="1:16" ht="4.5" customHeight="1">
      <c r="A2" s="6"/>
      <c r="B2" s="6"/>
      <c r="C2" s="6"/>
      <c r="D2" s="6"/>
      <c r="E2" s="6"/>
      <c r="F2" s="6"/>
      <c r="G2" s="6"/>
      <c r="H2" s="6"/>
      <c r="I2" s="6"/>
      <c r="J2" s="6"/>
      <c r="K2" s="6"/>
      <c r="L2" s="6"/>
      <c r="M2" s="6"/>
      <c r="N2" s="6"/>
      <c r="O2" s="26"/>
      <c r="P2" s="47"/>
    </row>
    <row r="3" spans="1:17" ht="12" customHeight="1">
      <c r="A3" s="48"/>
      <c r="B3" s="81"/>
      <c r="C3" s="94"/>
      <c r="D3" s="86"/>
      <c r="E3" s="59" t="s">
        <v>272</v>
      </c>
      <c r="F3" s="59" t="s">
        <v>273</v>
      </c>
      <c r="G3" s="59"/>
      <c r="H3" s="95"/>
      <c r="I3" s="86"/>
      <c r="J3" s="87"/>
      <c r="K3" s="59"/>
      <c r="L3" s="68" t="s">
        <v>271</v>
      </c>
      <c r="M3" s="59"/>
      <c r="N3" s="59"/>
      <c r="O3" s="59"/>
      <c r="P3" s="94"/>
      <c r="Q3" s="94"/>
    </row>
    <row r="4" spans="2:17" ht="12" customHeight="1">
      <c r="B4" s="37"/>
      <c r="C4" s="7"/>
      <c r="D4" s="71"/>
      <c r="E4" s="71"/>
      <c r="F4" s="7"/>
      <c r="G4" s="71"/>
      <c r="H4" s="71"/>
      <c r="I4" s="71"/>
      <c r="J4" s="71" t="s">
        <v>56</v>
      </c>
      <c r="K4" s="71" t="s">
        <v>57</v>
      </c>
      <c r="L4" s="71" t="s">
        <v>57</v>
      </c>
      <c r="M4" s="71" t="s">
        <v>85</v>
      </c>
      <c r="N4" s="71" t="s">
        <v>82</v>
      </c>
      <c r="O4" s="71"/>
      <c r="P4" s="71"/>
      <c r="Q4" s="71" t="s">
        <v>81</v>
      </c>
    </row>
    <row r="5" spans="1:17" ht="12" customHeight="1">
      <c r="A5" s="9" t="s">
        <v>269</v>
      </c>
      <c r="B5" s="41"/>
      <c r="C5" s="73" t="s">
        <v>47</v>
      </c>
      <c r="D5" s="73" t="s">
        <v>49</v>
      </c>
      <c r="E5" s="73" t="s">
        <v>82</v>
      </c>
      <c r="F5" s="73" t="s">
        <v>83</v>
      </c>
      <c r="G5" s="73" t="s">
        <v>84</v>
      </c>
      <c r="H5" s="73" t="s">
        <v>70</v>
      </c>
      <c r="I5" s="73" t="s">
        <v>49</v>
      </c>
      <c r="J5" s="73" t="s">
        <v>87</v>
      </c>
      <c r="K5" s="73" t="s">
        <v>88</v>
      </c>
      <c r="L5" s="73" t="s">
        <v>87</v>
      </c>
      <c r="M5" s="73" t="s">
        <v>89</v>
      </c>
      <c r="N5" s="73" t="s">
        <v>90</v>
      </c>
      <c r="O5" s="73" t="s">
        <v>84</v>
      </c>
      <c r="P5" s="73" t="s">
        <v>75</v>
      </c>
      <c r="Q5" s="73" t="s">
        <v>86</v>
      </c>
    </row>
    <row r="6" spans="1:17" ht="15.75" customHeight="1">
      <c r="A6" s="47"/>
      <c r="B6" s="39" t="s">
        <v>395</v>
      </c>
      <c r="C6" s="16">
        <v>51</v>
      </c>
      <c r="D6" s="19">
        <v>84</v>
      </c>
      <c r="E6" s="19">
        <v>83</v>
      </c>
      <c r="F6" s="19">
        <v>0</v>
      </c>
      <c r="G6" s="19">
        <v>1</v>
      </c>
      <c r="H6" s="19">
        <v>135</v>
      </c>
      <c r="I6" s="19">
        <v>91</v>
      </c>
      <c r="J6" s="19">
        <v>0</v>
      </c>
      <c r="K6" s="19">
        <v>8</v>
      </c>
      <c r="L6" s="19">
        <v>75</v>
      </c>
      <c r="M6" s="19">
        <v>8</v>
      </c>
      <c r="N6" s="19">
        <v>0</v>
      </c>
      <c r="O6" s="19">
        <v>0</v>
      </c>
      <c r="P6" s="19">
        <v>44</v>
      </c>
      <c r="Q6" s="19">
        <v>0</v>
      </c>
    </row>
    <row r="7" spans="1:17" s="6" customFormat="1" ht="15.75" customHeight="1">
      <c r="A7" s="47"/>
      <c r="B7" s="57" t="s">
        <v>396</v>
      </c>
      <c r="C7" s="16">
        <v>44</v>
      </c>
      <c r="D7" s="19">
        <v>116</v>
      </c>
      <c r="E7" s="19">
        <v>116</v>
      </c>
      <c r="F7" s="19">
        <v>0</v>
      </c>
      <c r="G7" s="19">
        <v>0</v>
      </c>
      <c r="H7" s="19">
        <v>160</v>
      </c>
      <c r="I7" s="19">
        <v>98</v>
      </c>
      <c r="J7" s="19">
        <v>0</v>
      </c>
      <c r="K7" s="19">
        <v>4</v>
      </c>
      <c r="L7" s="19">
        <v>82</v>
      </c>
      <c r="M7" s="19">
        <v>12</v>
      </c>
      <c r="N7" s="19">
        <v>0</v>
      </c>
      <c r="O7" s="19">
        <v>0</v>
      </c>
      <c r="P7" s="19">
        <v>62</v>
      </c>
      <c r="Q7" s="19">
        <v>0</v>
      </c>
    </row>
    <row r="8" spans="1:17" ht="15.75" customHeight="1">
      <c r="A8" s="47"/>
      <c r="B8" s="39" t="s">
        <v>397</v>
      </c>
      <c r="C8" s="16">
        <v>62</v>
      </c>
      <c r="D8" s="19">
        <v>74</v>
      </c>
      <c r="E8" s="19">
        <v>74</v>
      </c>
      <c r="F8" s="19">
        <v>0</v>
      </c>
      <c r="G8" s="19">
        <v>0</v>
      </c>
      <c r="H8" s="19">
        <v>136</v>
      </c>
      <c r="I8" s="19">
        <v>66</v>
      </c>
      <c r="J8" s="19">
        <v>0</v>
      </c>
      <c r="K8" s="19">
        <v>3</v>
      </c>
      <c r="L8" s="19">
        <v>58</v>
      </c>
      <c r="M8" s="19">
        <v>5</v>
      </c>
      <c r="O8" s="19">
        <v>0</v>
      </c>
      <c r="P8" s="19">
        <v>70</v>
      </c>
      <c r="Q8" s="19">
        <v>0</v>
      </c>
    </row>
    <row r="9" spans="1:17" ht="15.75" customHeight="1">
      <c r="A9" s="47"/>
      <c r="B9" s="52" t="s">
        <v>398</v>
      </c>
      <c r="C9" s="16">
        <v>70</v>
      </c>
      <c r="D9" s="19">
        <v>179</v>
      </c>
      <c r="E9" s="19">
        <v>179</v>
      </c>
      <c r="F9" s="19">
        <v>0</v>
      </c>
      <c r="G9" s="19">
        <v>0</v>
      </c>
      <c r="H9" s="19">
        <v>249</v>
      </c>
      <c r="I9" s="19">
        <v>132</v>
      </c>
      <c r="J9" s="19">
        <v>2</v>
      </c>
      <c r="K9" s="19">
        <v>6</v>
      </c>
      <c r="L9" s="19">
        <v>117</v>
      </c>
      <c r="M9" s="19">
        <v>7</v>
      </c>
      <c r="N9" s="19">
        <v>0</v>
      </c>
      <c r="O9" s="19">
        <v>0</v>
      </c>
      <c r="P9" s="19">
        <v>117</v>
      </c>
      <c r="Q9" s="19">
        <v>0</v>
      </c>
    </row>
    <row r="10" spans="1:17" ht="15.75" customHeight="1">
      <c r="A10" s="34"/>
      <c r="B10" s="53" t="s">
        <v>399</v>
      </c>
      <c r="C10" s="20">
        <v>117</v>
      </c>
      <c r="D10" s="21">
        <v>135</v>
      </c>
      <c r="E10" s="21">
        <v>135</v>
      </c>
      <c r="F10" s="21">
        <v>0</v>
      </c>
      <c r="G10" s="21">
        <v>0</v>
      </c>
      <c r="H10" s="21">
        <v>252</v>
      </c>
      <c r="I10" s="21">
        <v>176</v>
      </c>
      <c r="J10" s="21">
        <v>2</v>
      </c>
      <c r="K10" s="21">
        <v>11</v>
      </c>
      <c r="L10" s="21">
        <v>151</v>
      </c>
      <c r="M10" s="21">
        <v>8</v>
      </c>
      <c r="N10" s="21">
        <v>4</v>
      </c>
      <c r="O10" s="21">
        <v>0</v>
      </c>
      <c r="P10" s="21">
        <v>76</v>
      </c>
      <c r="Q10" s="21">
        <v>0</v>
      </c>
    </row>
    <row r="11" ht="12" customHeight="1">
      <c r="A11" s="51" t="s">
        <v>80</v>
      </c>
    </row>
    <row r="12" spans="2:8" ht="11.25">
      <c r="B12" s="2" t="s">
        <v>91</v>
      </c>
      <c r="C12" s="17"/>
      <c r="G12" s="17"/>
      <c r="H12" s="17"/>
    </row>
    <row r="13" spans="1:11" ht="18">
      <c r="A13" s="126" t="s">
        <v>333</v>
      </c>
      <c r="F13" s="17"/>
      <c r="G13" s="17"/>
      <c r="H13" s="17"/>
      <c r="I13" s="17"/>
      <c r="J13" s="17"/>
      <c r="K13" s="17"/>
    </row>
    <row r="14" spans="1:10" ht="4.5" customHeight="1">
      <c r="A14" s="6"/>
      <c r="B14" s="6"/>
      <c r="C14" s="6"/>
      <c r="D14" s="6"/>
      <c r="E14" s="6"/>
      <c r="F14" s="19"/>
      <c r="G14" s="19"/>
      <c r="H14" s="19"/>
      <c r="I14" s="19"/>
      <c r="J14" s="88"/>
    </row>
    <row r="15" spans="1:20" ht="12" customHeight="1">
      <c r="A15" s="48"/>
      <c r="B15" s="76"/>
      <c r="C15" s="48"/>
      <c r="D15" s="76"/>
      <c r="E15" s="48"/>
      <c r="F15" s="81"/>
      <c r="G15" s="91"/>
      <c r="H15" s="48"/>
      <c r="I15" s="90"/>
      <c r="J15" s="81"/>
      <c r="K15" s="90"/>
      <c r="L15" s="48"/>
      <c r="M15" s="90"/>
      <c r="N15" s="48"/>
      <c r="O15" s="90"/>
      <c r="P15" s="48"/>
      <c r="Q15" s="92" t="s">
        <v>394</v>
      </c>
      <c r="R15" s="48"/>
      <c r="S15" s="92"/>
      <c r="T15" s="48"/>
    </row>
    <row r="16" spans="1:20" ht="12" customHeight="1">
      <c r="A16" s="9"/>
      <c r="B16" s="9" t="s">
        <v>254</v>
      </c>
      <c r="C16" s="56"/>
      <c r="D16" s="9" t="s">
        <v>255</v>
      </c>
      <c r="E16" s="9"/>
      <c r="F16" s="41"/>
      <c r="G16" s="20" t="s">
        <v>295</v>
      </c>
      <c r="H16" s="41"/>
      <c r="I16" s="20" t="s">
        <v>356</v>
      </c>
      <c r="J16" s="9"/>
      <c r="K16" s="20" t="s">
        <v>371</v>
      </c>
      <c r="L16" s="9"/>
      <c r="M16" s="20" t="s">
        <v>393</v>
      </c>
      <c r="N16" s="9"/>
      <c r="O16" s="93" t="s">
        <v>270</v>
      </c>
      <c r="P16" s="59"/>
      <c r="Q16" s="93" t="s">
        <v>241</v>
      </c>
      <c r="R16" s="59"/>
      <c r="S16" s="93" t="s">
        <v>242</v>
      </c>
      <c r="T16" s="59"/>
    </row>
    <row r="17" spans="1:19" ht="12" customHeight="1">
      <c r="A17" s="6"/>
      <c r="C17" s="6"/>
      <c r="D17" s="6"/>
      <c r="F17" s="37"/>
      <c r="G17" s="19"/>
      <c r="I17" s="19"/>
      <c r="K17" s="19"/>
      <c r="M17" s="19"/>
      <c r="O17" s="19"/>
      <c r="Q17" s="19"/>
      <c r="S17" s="19"/>
    </row>
    <row r="18" spans="2:20" ht="12.75" customHeight="1">
      <c r="B18" s="2" t="s">
        <v>260</v>
      </c>
      <c r="C18" s="6"/>
      <c r="D18" s="6" t="s">
        <v>259</v>
      </c>
      <c r="F18" s="37"/>
      <c r="G18" s="110"/>
      <c r="H18" s="110">
        <v>16473</v>
      </c>
      <c r="I18" s="110"/>
      <c r="J18" s="110">
        <v>16318</v>
      </c>
      <c r="K18" s="110"/>
      <c r="L18" s="110">
        <v>17697</v>
      </c>
      <c r="M18" s="110"/>
      <c r="N18" s="110">
        <v>17809</v>
      </c>
      <c r="O18" s="110"/>
      <c r="P18" s="110">
        <f>R18+T18</f>
        <v>18094</v>
      </c>
      <c r="Q18" s="110"/>
      <c r="R18" s="110">
        <v>6556</v>
      </c>
      <c r="S18" s="110"/>
      <c r="T18" s="110">
        <v>11538</v>
      </c>
    </row>
    <row r="19" spans="3:20" ht="12" customHeight="1">
      <c r="C19" s="6"/>
      <c r="D19" s="6"/>
      <c r="F19" s="37"/>
      <c r="G19" s="110"/>
      <c r="H19" s="110"/>
      <c r="I19" s="110"/>
      <c r="J19" s="110"/>
      <c r="K19" s="110"/>
      <c r="L19" s="110"/>
      <c r="M19" s="110"/>
      <c r="N19" s="110"/>
      <c r="O19" s="110"/>
      <c r="P19" s="110"/>
      <c r="Q19" s="110"/>
      <c r="R19" s="110"/>
      <c r="S19" s="110"/>
      <c r="T19" s="110"/>
    </row>
    <row r="20" spans="2:20" ht="12.75" customHeight="1">
      <c r="B20" s="2" t="s">
        <v>261</v>
      </c>
      <c r="C20" s="6"/>
      <c r="D20" s="6"/>
      <c r="F20" s="37"/>
      <c r="G20" s="110"/>
      <c r="H20" s="110">
        <v>15916</v>
      </c>
      <c r="I20" s="110"/>
      <c r="J20" s="110">
        <v>15566</v>
      </c>
      <c r="K20" s="110"/>
      <c r="L20" s="110">
        <v>16940</v>
      </c>
      <c r="M20" s="110"/>
      <c r="N20" s="110">
        <v>16790</v>
      </c>
      <c r="O20" s="110"/>
      <c r="P20" s="110">
        <f>R20+T20</f>
        <v>16975</v>
      </c>
      <c r="Q20" s="110"/>
      <c r="R20" s="110">
        <v>6414</v>
      </c>
      <c r="S20" s="110"/>
      <c r="T20" s="110">
        <v>10561</v>
      </c>
    </row>
    <row r="21" spans="3:20" ht="12" customHeight="1">
      <c r="C21" s="6"/>
      <c r="D21" s="6"/>
      <c r="F21" s="37"/>
      <c r="G21" s="19"/>
      <c r="H21" s="19"/>
      <c r="I21" s="19"/>
      <c r="J21" s="19"/>
      <c r="K21" s="19"/>
      <c r="L21" s="19"/>
      <c r="M21" s="19"/>
      <c r="N21" s="19"/>
      <c r="O21" s="19"/>
      <c r="P21" s="110"/>
      <c r="Q21" s="19"/>
      <c r="R21" s="110"/>
      <c r="S21" s="19"/>
      <c r="T21" s="19"/>
    </row>
    <row r="22" spans="2:20" ht="12.75" customHeight="1">
      <c r="B22" s="2" t="s">
        <v>92</v>
      </c>
      <c r="C22" s="6"/>
      <c r="D22" s="6"/>
      <c r="F22" s="37"/>
      <c r="G22" s="19"/>
      <c r="H22" s="19">
        <v>415</v>
      </c>
      <c r="I22" s="19"/>
      <c r="J22" s="19">
        <v>444</v>
      </c>
      <c r="K22" s="19"/>
      <c r="L22" s="19">
        <v>475</v>
      </c>
      <c r="M22" s="19"/>
      <c r="N22" s="19">
        <v>166</v>
      </c>
      <c r="O22" s="19"/>
      <c r="P22" s="110">
        <f>R22+T22</f>
        <v>4</v>
      </c>
      <c r="Q22" s="19"/>
      <c r="R22" s="110">
        <v>4</v>
      </c>
      <c r="S22" s="19"/>
      <c r="T22" s="19">
        <v>0</v>
      </c>
    </row>
    <row r="23" spans="3:20" ht="12.75" customHeight="1">
      <c r="C23" s="6"/>
      <c r="D23" s="6"/>
      <c r="F23" s="52" t="s">
        <v>93</v>
      </c>
      <c r="G23" s="31"/>
      <c r="H23" s="130" t="s">
        <v>94</v>
      </c>
      <c r="I23" s="31"/>
      <c r="J23" s="130" t="s">
        <v>94</v>
      </c>
      <c r="K23" s="31"/>
      <c r="L23" s="130" t="s">
        <v>94</v>
      </c>
      <c r="M23" s="31"/>
      <c r="N23" s="130" t="s">
        <v>94</v>
      </c>
      <c r="O23" s="31"/>
      <c r="P23" s="130" t="s">
        <v>94</v>
      </c>
      <c r="Q23" s="31"/>
      <c r="R23" s="130" t="s">
        <v>94</v>
      </c>
      <c r="S23" s="31"/>
      <c r="T23" s="31" t="s">
        <v>94</v>
      </c>
    </row>
    <row r="24" spans="3:20" ht="12.75" customHeight="1">
      <c r="C24" s="6"/>
      <c r="D24" s="6"/>
      <c r="F24" s="52" t="s">
        <v>95</v>
      </c>
      <c r="G24" s="31"/>
      <c r="H24" s="130" t="s">
        <v>94</v>
      </c>
      <c r="I24" s="31"/>
      <c r="J24" s="130" t="s">
        <v>94</v>
      </c>
      <c r="K24" s="31"/>
      <c r="L24" s="130" t="s">
        <v>94</v>
      </c>
      <c r="M24" s="31"/>
      <c r="N24" s="130" t="s">
        <v>94</v>
      </c>
      <c r="O24" s="31"/>
      <c r="P24" s="130" t="s">
        <v>94</v>
      </c>
      <c r="Q24" s="31"/>
      <c r="R24" s="130" t="s">
        <v>94</v>
      </c>
      <c r="S24" s="31"/>
      <c r="T24" s="31" t="s">
        <v>94</v>
      </c>
    </row>
    <row r="25" spans="3:20" ht="12.75" customHeight="1">
      <c r="C25" s="6"/>
      <c r="D25" s="6"/>
      <c r="F25" s="52" t="s">
        <v>96</v>
      </c>
      <c r="G25" s="31"/>
      <c r="H25" s="130" t="s">
        <v>94</v>
      </c>
      <c r="I25" s="31"/>
      <c r="J25" s="130" t="s">
        <v>94</v>
      </c>
      <c r="K25" s="31"/>
      <c r="L25" s="130" t="s">
        <v>94</v>
      </c>
      <c r="M25" s="31"/>
      <c r="N25" s="130" t="s">
        <v>94</v>
      </c>
      <c r="O25" s="31"/>
      <c r="P25" s="130" t="s">
        <v>94</v>
      </c>
      <c r="Q25" s="31"/>
      <c r="R25" s="130" t="s">
        <v>94</v>
      </c>
      <c r="S25" s="31"/>
      <c r="T25" s="31" t="s">
        <v>94</v>
      </c>
    </row>
    <row r="26" spans="3:20" ht="12.75" customHeight="1">
      <c r="C26" s="6"/>
      <c r="D26" s="6"/>
      <c r="F26" s="52" t="s">
        <v>97</v>
      </c>
      <c r="G26" s="31"/>
      <c r="H26" s="130" t="s">
        <v>94</v>
      </c>
      <c r="I26" s="31"/>
      <c r="J26" s="130" t="s">
        <v>94</v>
      </c>
      <c r="K26" s="31"/>
      <c r="L26" s="130" t="s">
        <v>94</v>
      </c>
      <c r="M26" s="31"/>
      <c r="N26" s="130" t="s">
        <v>94</v>
      </c>
      <c r="O26" s="31"/>
      <c r="P26" s="130" t="s">
        <v>94</v>
      </c>
      <c r="Q26" s="31"/>
      <c r="R26" s="130" t="s">
        <v>94</v>
      </c>
      <c r="S26" s="31"/>
      <c r="T26" s="31" t="s">
        <v>94</v>
      </c>
    </row>
    <row r="27" spans="3:20" ht="12.75" customHeight="1">
      <c r="C27" s="6"/>
      <c r="D27" s="6"/>
      <c r="F27" s="52" t="s">
        <v>98</v>
      </c>
      <c r="G27" s="31"/>
      <c r="H27" s="130" t="s">
        <v>94</v>
      </c>
      <c r="I27" s="31"/>
      <c r="J27" s="130" t="s">
        <v>94</v>
      </c>
      <c r="K27" s="31"/>
      <c r="L27" s="130" t="s">
        <v>94</v>
      </c>
      <c r="M27" s="31"/>
      <c r="N27" s="130" t="s">
        <v>94</v>
      </c>
      <c r="O27" s="31"/>
      <c r="P27" s="130" t="s">
        <v>94</v>
      </c>
      <c r="Q27" s="31"/>
      <c r="R27" s="130" t="s">
        <v>94</v>
      </c>
      <c r="S27" s="31"/>
      <c r="T27" s="31" t="s">
        <v>94</v>
      </c>
    </row>
    <row r="28" spans="3:20" ht="12.75" customHeight="1">
      <c r="C28" s="6"/>
      <c r="D28" s="6"/>
      <c r="F28" s="52" t="s">
        <v>99</v>
      </c>
      <c r="G28" s="31"/>
      <c r="H28" s="130" t="s">
        <v>94</v>
      </c>
      <c r="I28" s="31"/>
      <c r="J28" s="130" t="s">
        <v>94</v>
      </c>
      <c r="K28" s="31"/>
      <c r="L28" s="130" t="s">
        <v>94</v>
      </c>
      <c r="M28" s="31"/>
      <c r="N28" s="130" t="s">
        <v>94</v>
      </c>
      <c r="O28" s="31"/>
      <c r="P28" s="130" t="s">
        <v>94</v>
      </c>
      <c r="Q28" s="31"/>
      <c r="R28" s="130" t="s">
        <v>94</v>
      </c>
      <c r="S28" s="31"/>
      <c r="T28" s="31" t="s">
        <v>94</v>
      </c>
    </row>
    <row r="29" spans="1:20" ht="12.75" customHeight="1">
      <c r="A29" s="17"/>
      <c r="C29" s="6"/>
      <c r="D29" s="6"/>
      <c r="F29" s="52" t="s">
        <v>100</v>
      </c>
      <c r="G29" s="31"/>
      <c r="H29" s="130" t="s">
        <v>94</v>
      </c>
      <c r="I29" s="31"/>
      <c r="J29" s="130" t="s">
        <v>94</v>
      </c>
      <c r="K29" s="31"/>
      <c r="L29" s="130" t="s">
        <v>94</v>
      </c>
      <c r="M29" s="31"/>
      <c r="N29" s="130" t="s">
        <v>94</v>
      </c>
      <c r="O29" s="31"/>
      <c r="P29" s="130" t="s">
        <v>94</v>
      </c>
      <c r="Q29" s="31"/>
      <c r="R29" s="130" t="s">
        <v>94</v>
      </c>
      <c r="S29" s="31"/>
      <c r="T29" s="31" t="s">
        <v>94</v>
      </c>
    </row>
    <row r="30" spans="3:20" ht="12" customHeight="1">
      <c r="C30" s="6"/>
      <c r="D30" s="6"/>
      <c r="F30" s="37"/>
      <c r="G30" s="19"/>
      <c r="H30" s="19"/>
      <c r="I30" s="19"/>
      <c r="J30" s="19"/>
      <c r="K30" s="19"/>
      <c r="L30" s="19"/>
      <c r="M30" s="19"/>
      <c r="N30" s="19"/>
      <c r="O30" s="19"/>
      <c r="P30" s="110"/>
      <c r="Q30" s="19"/>
      <c r="R30" s="110"/>
      <c r="S30" s="19"/>
      <c r="T30" s="19"/>
    </row>
    <row r="31" spans="2:20" ht="12.75" customHeight="1">
      <c r="B31" s="2" t="s">
        <v>101</v>
      </c>
      <c r="C31" s="6"/>
      <c r="D31" s="6"/>
      <c r="F31" s="37"/>
      <c r="G31" s="110"/>
      <c r="H31" s="110">
        <v>12532</v>
      </c>
      <c r="I31" s="110"/>
      <c r="J31" s="110">
        <v>12256</v>
      </c>
      <c r="K31" s="110"/>
      <c r="L31" s="110">
        <v>13494</v>
      </c>
      <c r="M31" s="110"/>
      <c r="N31" s="110">
        <v>13623</v>
      </c>
      <c r="O31" s="110"/>
      <c r="P31" s="110">
        <f aca="true" t="shared" si="0" ref="P31:P40">R31+T31</f>
        <v>13781</v>
      </c>
      <c r="Q31" s="110"/>
      <c r="R31" s="110">
        <v>3676</v>
      </c>
      <c r="S31" s="110"/>
      <c r="T31" s="110">
        <v>10105</v>
      </c>
    </row>
    <row r="32" spans="1:20" ht="12.75" customHeight="1">
      <c r="A32" s="3"/>
      <c r="C32" s="6"/>
      <c r="D32" s="6"/>
      <c r="F32" s="52" t="s">
        <v>102</v>
      </c>
      <c r="G32" s="110"/>
      <c r="H32" s="110">
        <v>403</v>
      </c>
      <c r="I32" s="110"/>
      <c r="J32" s="110">
        <v>467</v>
      </c>
      <c r="K32" s="110"/>
      <c r="L32" s="110">
        <v>393</v>
      </c>
      <c r="M32" s="110"/>
      <c r="N32" s="110">
        <v>505</v>
      </c>
      <c r="O32" s="110"/>
      <c r="P32" s="110">
        <f t="shared" si="0"/>
        <v>332</v>
      </c>
      <c r="Q32" s="110"/>
      <c r="R32" s="110">
        <v>91</v>
      </c>
      <c r="S32" s="110"/>
      <c r="T32" s="110">
        <v>241</v>
      </c>
    </row>
    <row r="33" spans="3:20" ht="12.75" customHeight="1">
      <c r="C33" s="6"/>
      <c r="D33" s="6"/>
      <c r="F33" s="52" t="s">
        <v>103</v>
      </c>
      <c r="G33" s="110"/>
      <c r="H33" s="110">
        <v>4561</v>
      </c>
      <c r="I33" s="110"/>
      <c r="J33" s="110">
        <v>4009</v>
      </c>
      <c r="K33" s="110"/>
      <c r="L33" s="110">
        <v>3947</v>
      </c>
      <c r="M33" s="110"/>
      <c r="N33" s="110">
        <v>3818</v>
      </c>
      <c r="O33" s="110"/>
      <c r="P33" s="110">
        <f t="shared" si="0"/>
        <v>3811</v>
      </c>
      <c r="Q33" s="110"/>
      <c r="R33" s="110">
        <v>377</v>
      </c>
      <c r="S33" s="110"/>
      <c r="T33" s="110">
        <v>3434</v>
      </c>
    </row>
    <row r="34" spans="3:20" ht="12.75" customHeight="1">
      <c r="C34" s="6"/>
      <c r="D34" s="6"/>
      <c r="F34" s="52" t="s">
        <v>104</v>
      </c>
      <c r="G34" s="110"/>
      <c r="H34" s="110">
        <v>2031</v>
      </c>
      <c r="I34" s="110"/>
      <c r="J34" s="110">
        <v>1664</v>
      </c>
      <c r="K34" s="110"/>
      <c r="L34" s="110">
        <v>1576</v>
      </c>
      <c r="M34" s="110"/>
      <c r="N34" s="110">
        <v>1876</v>
      </c>
      <c r="O34" s="110"/>
      <c r="P34" s="110">
        <f t="shared" si="0"/>
        <v>1951</v>
      </c>
      <c r="Q34" s="110"/>
      <c r="R34" s="110">
        <v>156</v>
      </c>
      <c r="S34" s="110"/>
      <c r="T34" s="110">
        <v>1795</v>
      </c>
    </row>
    <row r="35" spans="1:20" ht="12.75" customHeight="1">
      <c r="A35" s="3"/>
      <c r="C35" s="6"/>
      <c r="D35" s="6"/>
      <c r="F35" s="52" t="s">
        <v>258</v>
      </c>
      <c r="G35" s="110"/>
      <c r="H35" s="110">
        <v>459</v>
      </c>
      <c r="I35" s="110"/>
      <c r="J35" s="110">
        <v>509</v>
      </c>
      <c r="K35" s="110"/>
      <c r="L35" s="110">
        <v>500</v>
      </c>
      <c r="M35" s="110"/>
      <c r="N35" s="110">
        <v>533</v>
      </c>
      <c r="O35" s="110"/>
      <c r="P35" s="110">
        <f t="shared" si="0"/>
        <v>615</v>
      </c>
      <c r="Q35" s="110"/>
      <c r="R35" s="110">
        <v>372</v>
      </c>
      <c r="S35" s="110"/>
      <c r="T35" s="110">
        <v>243</v>
      </c>
    </row>
    <row r="36" spans="3:20" ht="12.75" customHeight="1">
      <c r="C36" s="6"/>
      <c r="D36" s="6"/>
      <c r="F36" s="52" t="s">
        <v>105</v>
      </c>
      <c r="G36" s="110"/>
      <c r="H36" s="110">
        <v>944</v>
      </c>
      <c r="I36" s="110"/>
      <c r="J36" s="110">
        <v>875</v>
      </c>
      <c r="K36" s="110"/>
      <c r="L36" s="110">
        <v>897</v>
      </c>
      <c r="M36" s="110"/>
      <c r="N36" s="110">
        <v>971</v>
      </c>
      <c r="O36" s="110"/>
      <c r="P36" s="110">
        <f t="shared" si="0"/>
        <v>1016</v>
      </c>
      <c r="Q36" s="110"/>
      <c r="R36" s="110">
        <v>821</v>
      </c>
      <c r="S36" s="110"/>
      <c r="T36" s="110">
        <v>195</v>
      </c>
    </row>
    <row r="37" spans="1:20" ht="12.75" customHeight="1">
      <c r="A37" s="3"/>
      <c r="C37" s="6"/>
      <c r="D37" s="6"/>
      <c r="F37" s="52" t="s">
        <v>106</v>
      </c>
      <c r="G37" s="110"/>
      <c r="H37" s="110">
        <v>65</v>
      </c>
      <c r="I37" s="110"/>
      <c r="J37" s="110">
        <v>27</v>
      </c>
      <c r="K37" s="110"/>
      <c r="L37" s="110">
        <v>14</v>
      </c>
      <c r="M37" s="110"/>
      <c r="N37" s="110">
        <v>6</v>
      </c>
      <c r="O37" s="110"/>
      <c r="P37" s="110">
        <f t="shared" si="0"/>
        <v>40</v>
      </c>
      <c r="Q37" s="110"/>
      <c r="R37" s="110">
        <v>29</v>
      </c>
      <c r="S37" s="110"/>
      <c r="T37" s="19">
        <v>11</v>
      </c>
    </row>
    <row r="38" spans="1:20" ht="12.75" customHeight="1">
      <c r="A38" s="45"/>
      <c r="C38" s="6"/>
      <c r="D38" s="6"/>
      <c r="F38" s="52" t="s">
        <v>107</v>
      </c>
      <c r="G38" s="129"/>
      <c r="H38" s="129">
        <v>34</v>
      </c>
      <c r="I38" s="129"/>
      <c r="J38" s="129">
        <v>22</v>
      </c>
      <c r="K38" s="129"/>
      <c r="L38" s="129">
        <v>21</v>
      </c>
      <c r="M38" s="129"/>
      <c r="N38" s="129">
        <v>25</v>
      </c>
      <c r="O38" s="129"/>
      <c r="P38" s="173">
        <f t="shared" si="0"/>
        <v>28</v>
      </c>
      <c r="Q38" s="129"/>
      <c r="R38" s="129">
        <v>25</v>
      </c>
      <c r="S38" s="19"/>
      <c r="T38" s="129">
        <v>3</v>
      </c>
    </row>
    <row r="39" spans="3:20" ht="12.75" customHeight="1">
      <c r="C39" s="6"/>
      <c r="D39" s="6"/>
      <c r="F39" s="52" t="s">
        <v>108</v>
      </c>
      <c r="G39" s="19"/>
      <c r="H39" s="19">
        <v>240</v>
      </c>
      <c r="I39" s="19"/>
      <c r="J39" s="19">
        <v>194</v>
      </c>
      <c r="K39" s="19"/>
      <c r="L39" s="19">
        <v>206</v>
      </c>
      <c r="M39" s="19"/>
      <c r="N39" s="19">
        <v>125</v>
      </c>
      <c r="O39" s="19"/>
      <c r="P39" s="110">
        <f t="shared" si="0"/>
        <v>116</v>
      </c>
      <c r="Q39" s="19"/>
      <c r="R39" s="110">
        <v>97</v>
      </c>
      <c r="S39" s="19"/>
      <c r="T39" s="19">
        <v>19</v>
      </c>
    </row>
    <row r="40" spans="3:20" ht="12.75" customHeight="1">
      <c r="C40" s="6"/>
      <c r="D40" s="6"/>
      <c r="F40" s="52" t="s">
        <v>100</v>
      </c>
      <c r="G40" s="110"/>
      <c r="H40" s="110">
        <v>3829</v>
      </c>
      <c r="I40" s="110"/>
      <c r="J40" s="110">
        <v>4511</v>
      </c>
      <c r="K40" s="110"/>
      <c r="L40" s="110">
        <v>5961</v>
      </c>
      <c r="M40" s="110"/>
      <c r="N40" s="110">
        <v>5789</v>
      </c>
      <c r="O40" s="110"/>
      <c r="P40" s="110">
        <f t="shared" si="0"/>
        <v>5900</v>
      </c>
      <c r="Q40" s="110"/>
      <c r="R40" s="110">
        <v>1733</v>
      </c>
      <c r="S40" s="110"/>
      <c r="T40" s="110">
        <v>4167</v>
      </c>
    </row>
    <row r="41" spans="3:20" ht="12" customHeight="1">
      <c r="C41" s="6"/>
      <c r="D41" s="6"/>
      <c r="F41" s="37"/>
      <c r="G41" s="110"/>
      <c r="H41" s="110"/>
      <c r="I41" s="110"/>
      <c r="J41" s="110"/>
      <c r="K41" s="110"/>
      <c r="L41" s="110"/>
      <c r="M41" s="110"/>
      <c r="N41" s="110"/>
      <c r="O41" s="110"/>
      <c r="P41" s="110"/>
      <c r="Q41" s="110"/>
      <c r="R41" s="110"/>
      <c r="S41" s="110"/>
      <c r="T41" s="110"/>
    </row>
    <row r="42" spans="2:20" ht="12.75" customHeight="1">
      <c r="B42" s="2" t="s">
        <v>109</v>
      </c>
      <c r="C42" s="6"/>
      <c r="D42" s="6"/>
      <c r="F42" s="37"/>
      <c r="G42" s="110"/>
      <c r="H42" s="110">
        <v>1987</v>
      </c>
      <c r="I42" s="110"/>
      <c r="J42" s="110">
        <v>1968</v>
      </c>
      <c r="K42" s="110"/>
      <c r="L42" s="110">
        <v>2030</v>
      </c>
      <c r="M42" s="110"/>
      <c r="N42" s="110">
        <v>2139</v>
      </c>
      <c r="O42" s="110"/>
      <c r="P42" s="110">
        <f>R42+T42</f>
        <v>2278</v>
      </c>
      <c r="Q42" s="110"/>
      <c r="R42" s="110">
        <v>1984</v>
      </c>
      <c r="S42" s="110"/>
      <c r="T42" s="110">
        <v>294</v>
      </c>
    </row>
    <row r="43" spans="3:20" ht="12.75" customHeight="1">
      <c r="C43" s="6"/>
      <c r="D43" s="6"/>
      <c r="F43" s="52" t="s">
        <v>110</v>
      </c>
      <c r="G43" s="31"/>
      <c r="H43" s="130" t="s">
        <v>94</v>
      </c>
      <c r="I43" s="31"/>
      <c r="J43" s="130" t="s">
        <v>94</v>
      </c>
      <c r="K43" s="31"/>
      <c r="L43" s="130" t="s">
        <v>94</v>
      </c>
      <c r="M43" s="31"/>
      <c r="N43" s="130" t="s">
        <v>94</v>
      </c>
      <c r="O43" s="31"/>
      <c r="P43" s="130" t="s">
        <v>94</v>
      </c>
      <c r="Q43" s="31"/>
      <c r="R43" s="130" t="s">
        <v>94</v>
      </c>
      <c r="S43" s="31"/>
      <c r="T43" s="31" t="s">
        <v>94</v>
      </c>
    </row>
    <row r="44" spans="3:20" ht="12.75" customHeight="1">
      <c r="C44" s="6"/>
      <c r="D44" s="6"/>
      <c r="F44" s="52" t="s">
        <v>111</v>
      </c>
      <c r="G44" s="31"/>
      <c r="H44" s="130" t="s">
        <v>94</v>
      </c>
      <c r="I44" s="31"/>
      <c r="J44" s="130" t="s">
        <v>94</v>
      </c>
      <c r="K44" s="31"/>
      <c r="L44" s="130" t="s">
        <v>94</v>
      </c>
      <c r="M44" s="31"/>
      <c r="N44" s="130" t="s">
        <v>94</v>
      </c>
      <c r="O44" s="31"/>
      <c r="P44" s="130" t="s">
        <v>94</v>
      </c>
      <c r="Q44" s="31"/>
      <c r="R44" s="130" t="s">
        <v>94</v>
      </c>
      <c r="S44" s="31"/>
      <c r="T44" s="31" t="s">
        <v>94</v>
      </c>
    </row>
    <row r="45" spans="3:20" ht="12.75" customHeight="1">
      <c r="C45" s="6"/>
      <c r="D45" s="6"/>
      <c r="F45" s="52" t="s">
        <v>112</v>
      </c>
      <c r="G45" s="31"/>
      <c r="H45" s="130" t="s">
        <v>94</v>
      </c>
      <c r="I45" s="31"/>
      <c r="J45" s="130" t="s">
        <v>94</v>
      </c>
      <c r="K45" s="31"/>
      <c r="L45" s="130" t="s">
        <v>94</v>
      </c>
      <c r="M45" s="31"/>
      <c r="N45" s="130" t="s">
        <v>94</v>
      </c>
      <c r="O45" s="31"/>
      <c r="P45" s="130" t="s">
        <v>94</v>
      </c>
      <c r="Q45" s="31"/>
      <c r="R45" s="130" t="s">
        <v>94</v>
      </c>
      <c r="S45" s="31"/>
      <c r="T45" s="31" t="s">
        <v>94</v>
      </c>
    </row>
    <row r="46" spans="1:20" ht="12.75" customHeight="1">
      <c r="A46" s="17"/>
      <c r="C46" s="6"/>
      <c r="D46" s="6"/>
      <c r="F46" s="52" t="s">
        <v>113</v>
      </c>
      <c r="G46" s="31"/>
      <c r="H46" s="130" t="s">
        <v>94</v>
      </c>
      <c r="I46" s="31"/>
      <c r="J46" s="130" t="s">
        <v>94</v>
      </c>
      <c r="K46" s="31"/>
      <c r="L46" s="130" t="s">
        <v>94</v>
      </c>
      <c r="M46" s="31"/>
      <c r="N46" s="130" t="s">
        <v>94</v>
      </c>
      <c r="O46" s="31"/>
      <c r="P46" s="130" t="s">
        <v>94</v>
      </c>
      <c r="Q46" s="31"/>
      <c r="R46" s="130" t="s">
        <v>94</v>
      </c>
      <c r="S46" s="31"/>
      <c r="T46" s="31" t="s">
        <v>94</v>
      </c>
    </row>
    <row r="47" spans="3:20" ht="12.75" customHeight="1">
      <c r="C47" s="6"/>
      <c r="D47" s="6"/>
      <c r="F47" s="52" t="s">
        <v>100</v>
      </c>
      <c r="G47" s="31"/>
      <c r="H47" s="130" t="s">
        <v>94</v>
      </c>
      <c r="I47" s="31"/>
      <c r="J47" s="130" t="s">
        <v>94</v>
      </c>
      <c r="K47" s="31"/>
      <c r="L47" s="130" t="s">
        <v>94</v>
      </c>
      <c r="M47" s="31"/>
      <c r="N47" s="130" t="s">
        <v>94</v>
      </c>
      <c r="O47" s="31"/>
      <c r="P47" s="130" t="s">
        <v>94</v>
      </c>
      <c r="Q47" s="31"/>
      <c r="R47" s="130" t="s">
        <v>94</v>
      </c>
      <c r="S47" s="31"/>
      <c r="T47" s="31" t="s">
        <v>94</v>
      </c>
    </row>
    <row r="48" spans="3:20" ht="12" customHeight="1">
      <c r="C48" s="6"/>
      <c r="D48" s="6"/>
      <c r="F48" s="37"/>
      <c r="G48" s="19"/>
      <c r="H48" s="19"/>
      <c r="I48" s="19"/>
      <c r="J48" s="19"/>
      <c r="K48" s="19"/>
      <c r="L48" s="19"/>
      <c r="M48" s="19"/>
      <c r="N48" s="19"/>
      <c r="O48" s="19"/>
      <c r="P48" s="110"/>
      <c r="Q48" s="19"/>
      <c r="R48" s="110"/>
      <c r="S48" s="19"/>
      <c r="T48" s="19"/>
    </row>
    <row r="49" spans="2:20" ht="12.75" customHeight="1">
      <c r="B49" s="2" t="s">
        <v>114</v>
      </c>
      <c r="C49" s="6"/>
      <c r="D49" s="6"/>
      <c r="F49" s="37"/>
      <c r="G49" s="19"/>
      <c r="H49" s="19">
        <v>582</v>
      </c>
      <c r="I49" s="19"/>
      <c r="J49" s="19">
        <v>522</v>
      </c>
      <c r="K49" s="19"/>
      <c r="L49" s="19">
        <v>585</v>
      </c>
      <c r="M49" s="19"/>
      <c r="N49" s="19">
        <v>477</v>
      </c>
      <c r="O49" s="19"/>
      <c r="P49" s="110">
        <f>R49+T49</f>
        <v>565</v>
      </c>
      <c r="Q49" s="19"/>
      <c r="R49" s="110">
        <v>498</v>
      </c>
      <c r="S49" s="19"/>
      <c r="T49" s="19">
        <v>67</v>
      </c>
    </row>
    <row r="50" spans="3:20" ht="12.75" customHeight="1">
      <c r="C50" s="6"/>
      <c r="D50" s="6"/>
      <c r="F50" s="52" t="s">
        <v>115</v>
      </c>
      <c r="G50" s="31"/>
      <c r="H50" s="130" t="s">
        <v>94</v>
      </c>
      <c r="I50" s="31"/>
      <c r="J50" s="130" t="s">
        <v>94</v>
      </c>
      <c r="K50" s="31"/>
      <c r="L50" s="130" t="s">
        <v>94</v>
      </c>
      <c r="M50" s="31"/>
      <c r="N50" s="130" t="s">
        <v>94</v>
      </c>
      <c r="O50" s="31"/>
      <c r="P50" s="130" t="s">
        <v>94</v>
      </c>
      <c r="Q50" s="31"/>
      <c r="R50" s="130" t="s">
        <v>94</v>
      </c>
      <c r="S50" s="31"/>
      <c r="T50" s="31" t="s">
        <v>94</v>
      </c>
    </row>
    <row r="51" spans="3:20" ht="12.75" customHeight="1">
      <c r="C51" s="6"/>
      <c r="D51" s="6"/>
      <c r="F51" s="52" t="s">
        <v>116</v>
      </c>
      <c r="G51" s="31"/>
      <c r="H51" s="130" t="s">
        <v>94</v>
      </c>
      <c r="I51" s="31"/>
      <c r="J51" s="130" t="s">
        <v>94</v>
      </c>
      <c r="K51" s="31"/>
      <c r="L51" s="130" t="s">
        <v>94</v>
      </c>
      <c r="M51" s="31"/>
      <c r="N51" s="130" t="s">
        <v>94</v>
      </c>
      <c r="O51" s="31"/>
      <c r="P51" s="130" t="s">
        <v>94</v>
      </c>
      <c r="Q51" s="31"/>
      <c r="R51" s="130" t="s">
        <v>94</v>
      </c>
      <c r="S51" s="31"/>
      <c r="T51" s="31" t="s">
        <v>94</v>
      </c>
    </row>
    <row r="52" spans="3:20" ht="12.75" customHeight="1">
      <c r="C52" s="6"/>
      <c r="D52" s="6"/>
      <c r="F52" s="52" t="s">
        <v>117</v>
      </c>
      <c r="G52" s="31"/>
      <c r="H52" s="130" t="s">
        <v>94</v>
      </c>
      <c r="I52" s="31"/>
      <c r="J52" s="130" t="s">
        <v>94</v>
      </c>
      <c r="K52" s="31"/>
      <c r="L52" s="130" t="s">
        <v>94</v>
      </c>
      <c r="M52" s="31"/>
      <c r="N52" s="130" t="s">
        <v>94</v>
      </c>
      <c r="O52" s="31"/>
      <c r="P52" s="130" t="s">
        <v>94</v>
      </c>
      <c r="Q52" s="31"/>
      <c r="R52" s="130" t="s">
        <v>94</v>
      </c>
      <c r="S52" s="31"/>
      <c r="T52" s="31" t="s">
        <v>94</v>
      </c>
    </row>
    <row r="53" spans="3:20" ht="12.75" customHeight="1">
      <c r="C53" s="6"/>
      <c r="D53" s="6"/>
      <c r="F53" s="52" t="s">
        <v>118</v>
      </c>
      <c r="G53" s="31"/>
      <c r="H53" s="130" t="s">
        <v>94</v>
      </c>
      <c r="I53" s="31"/>
      <c r="J53" s="130" t="s">
        <v>94</v>
      </c>
      <c r="K53" s="31"/>
      <c r="L53" s="130" t="s">
        <v>94</v>
      </c>
      <c r="M53" s="31"/>
      <c r="N53" s="130" t="s">
        <v>94</v>
      </c>
      <c r="O53" s="31"/>
      <c r="P53" s="130" t="s">
        <v>94</v>
      </c>
      <c r="Q53" s="31"/>
      <c r="R53" s="130" t="s">
        <v>94</v>
      </c>
      <c r="S53" s="31"/>
      <c r="T53" s="31" t="s">
        <v>94</v>
      </c>
    </row>
    <row r="54" spans="3:20" ht="12.75" customHeight="1">
      <c r="C54" s="6"/>
      <c r="D54" s="6"/>
      <c r="F54" s="52" t="s">
        <v>119</v>
      </c>
      <c r="G54" s="31"/>
      <c r="H54" s="130" t="s">
        <v>94</v>
      </c>
      <c r="I54" s="31"/>
      <c r="J54" s="130" t="s">
        <v>94</v>
      </c>
      <c r="K54" s="31"/>
      <c r="L54" s="130" t="s">
        <v>94</v>
      </c>
      <c r="M54" s="31"/>
      <c r="N54" s="130" t="s">
        <v>94</v>
      </c>
      <c r="O54" s="31"/>
      <c r="P54" s="130" t="s">
        <v>94</v>
      </c>
      <c r="Q54" s="31"/>
      <c r="R54" s="130" t="s">
        <v>94</v>
      </c>
      <c r="S54" s="31"/>
      <c r="T54" s="31" t="s">
        <v>94</v>
      </c>
    </row>
    <row r="55" spans="3:20" ht="12.75" customHeight="1">
      <c r="C55" s="6"/>
      <c r="D55" s="6"/>
      <c r="F55" s="52" t="s">
        <v>100</v>
      </c>
      <c r="G55" s="31"/>
      <c r="H55" s="130" t="s">
        <v>94</v>
      </c>
      <c r="I55" s="31"/>
      <c r="J55" s="130" t="s">
        <v>94</v>
      </c>
      <c r="K55" s="31"/>
      <c r="L55" s="130" t="s">
        <v>94</v>
      </c>
      <c r="M55" s="31"/>
      <c r="N55" s="130" t="s">
        <v>94</v>
      </c>
      <c r="O55" s="31"/>
      <c r="P55" s="130" t="s">
        <v>94</v>
      </c>
      <c r="Q55" s="31"/>
      <c r="R55" s="130" t="s">
        <v>94</v>
      </c>
      <c r="S55" s="31"/>
      <c r="T55" s="31" t="s">
        <v>94</v>
      </c>
    </row>
    <row r="56" spans="3:20" ht="12" customHeight="1">
      <c r="C56" s="6"/>
      <c r="D56" s="6"/>
      <c r="F56" s="37"/>
      <c r="G56" s="31"/>
      <c r="H56" s="130"/>
      <c r="I56" s="31"/>
      <c r="J56" s="130"/>
      <c r="K56" s="31"/>
      <c r="L56" s="130"/>
      <c r="M56" s="31"/>
      <c r="N56" s="130"/>
      <c r="O56" s="31"/>
      <c r="P56" s="130"/>
      <c r="Q56" s="31"/>
      <c r="R56" s="130"/>
      <c r="S56" s="31"/>
      <c r="T56" s="31"/>
    </row>
    <row r="57" spans="2:20" ht="12.75" customHeight="1">
      <c r="B57" s="2" t="s">
        <v>120</v>
      </c>
      <c r="C57" s="6"/>
      <c r="D57" s="6"/>
      <c r="F57" s="37"/>
      <c r="G57" s="31"/>
      <c r="H57" s="130" t="s">
        <v>94</v>
      </c>
      <c r="I57" s="31"/>
      <c r="J57" s="130" t="s">
        <v>94</v>
      </c>
      <c r="K57" s="31"/>
      <c r="L57" s="130" t="s">
        <v>94</v>
      </c>
      <c r="M57" s="31"/>
      <c r="N57" s="130" t="s">
        <v>94</v>
      </c>
      <c r="O57" s="31"/>
      <c r="P57" s="130" t="s">
        <v>94</v>
      </c>
      <c r="Q57" s="31"/>
      <c r="R57" s="130" t="s">
        <v>94</v>
      </c>
      <c r="S57" s="31"/>
      <c r="T57" s="31" t="s">
        <v>94</v>
      </c>
    </row>
    <row r="58" spans="2:20" ht="12.75" customHeight="1">
      <c r="B58" s="37" t="s">
        <v>343</v>
      </c>
      <c r="C58" s="6"/>
      <c r="D58" s="6"/>
      <c r="F58" s="37"/>
      <c r="G58" s="19"/>
      <c r="H58" s="19">
        <v>23</v>
      </c>
      <c r="I58" s="19"/>
      <c r="J58" s="19">
        <v>21</v>
      </c>
      <c r="K58" s="19"/>
      <c r="L58" s="19">
        <v>31</v>
      </c>
      <c r="M58" s="19"/>
      <c r="N58" s="19">
        <v>21</v>
      </c>
      <c r="O58" s="19"/>
      <c r="P58" s="110">
        <f>R58+T58</f>
        <v>28</v>
      </c>
      <c r="Q58" s="19"/>
      <c r="R58" s="110">
        <v>19</v>
      </c>
      <c r="S58" s="19"/>
      <c r="T58" s="19">
        <v>9</v>
      </c>
    </row>
    <row r="59" spans="2:20" ht="12.75" customHeight="1">
      <c r="B59" s="37" t="s">
        <v>344</v>
      </c>
      <c r="C59" s="6"/>
      <c r="D59" s="6"/>
      <c r="F59" s="37"/>
      <c r="G59" s="19"/>
      <c r="H59" s="19">
        <v>29</v>
      </c>
      <c r="I59" s="19"/>
      <c r="J59" s="19">
        <v>14</v>
      </c>
      <c r="K59" s="19"/>
      <c r="L59" s="19">
        <v>17</v>
      </c>
      <c r="M59" s="19"/>
      <c r="N59" s="19">
        <v>21</v>
      </c>
      <c r="O59" s="19"/>
      <c r="P59" s="110">
        <f>R59+T59</f>
        <v>9</v>
      </c>
      <c r="Q59" s="19"/>
      <c r="R59" s="110">
        <v>7</v>
      </c>
      <c r="S59" s="19"/>
      <c r="T59" s="19">
        <v>2</v>
      </c>
    </row>
    <row r="60" spans="2:20" ht="12.75" customHeight="1">
      <c r="B60" s="37" t="s">
        <v>345</v>
      </c>
      <c r="C60" s="6"/>
      <c r="D60" s="6"/>
      <c r="F60" s="37"/>
      <c r="G60" s="19"/>
      <c r="H60" s="19">
        <v>348</v>
      </c>
      <c r="I60" s="19"/>
      <c r="J60" s="19">
        <v>341</v>
      </c>
      <c r="K60" s="19"/>
      <c r="L60" s="19">
        <v>308</v>
      </c>
      <c r="M60" s="19"/>
      <c r="N60" s="19">
        <v>331</v>
      </c>
      <c r="O60" s="19"/>
      <c r="P60" s="110">
        <f>R60+T60</f>
        <v>310</v>
      </c>
      <c r="Q60" s="19"/>
      <c r="R60" s="110">
        <v>226</v>
      </c>
      <c r="S60" s="19"/>
      <c r="T60" s="19">
        <v>84</v>
      </c>
    </row>
    <row r="61" spans="3:20" ht="12" customHeight="1">
      <c r="C61" s="6"/>
      <c r="D61" s="6"/>
      <c r="F61" s="37"/>
      <c r="G61" s="19"/>
      <c r="H61" s="19"/>
      <c r="I61" s="19"/>
      <c r="J61" s="19"/>
      <c r="K61" s="19"/>
      <c r="L61" s="19"/>
      <c r="M61" s="19"/>
      <c r="N61" s="19"/>
      <c r="O61" s="19"/>
      <c r="P61" s="110"/>
      <c r="Q61" s="19"/>
      <c r="R61" s="110"/>
      <c r="S61" s="19"/>
      <c r="T61" s="19"/>
    </row>
    <row r="62" spans="2:20" ht="12.75" customHeight="1">
      <c r="B62" s="2" t="s">
        <v>121</v>
      </c>
      <c r="C62" s="6"/>
      <c r="D62" s="6"/>
      <c r="F62" s="37"/>
      <c r="G62" s="19"/>
      <c r="H62" s="19">
        <v>189</v>
      </c>
      <c r="I62" s="19"/>
      <c r="J62" s="19">
        <v>145</v>
      </c>
      <c r="K62" s="19"/>
      <c r="L62" s="19">
        <v>122</v>
      </c>
      <c r="M62" s="19"/>
      <c r="N62" s="19">
        <v>95</v>
      </c>
      <c r="O62" s="19"/>
      <c r="P62" s="110">
        <f>R62+T62</f>
        <v>87</v>
      </c>
      <c r="Q62" s="19"/>
      <c r="R62" s="110">
        <v>70</v>
      </c>
      <c r="S62" s="19"/>
      <c r="T62" s="19">
        <v>17</v>
      </c>
    </row>
    <row r="63" spans="3:20" ht="12" customHeight="1">
      <c r="C63" s="6"/>
      <c r="D63" s="6"/>
      <c r="F63" s="37"/>
      <c r="G63" s="19"/>
      <c r="H63" s="19"/>
      <c r="I63" s="19"/>
      <c r="J63" s="19"/>
      <c r="K63" s="19"/>
      <c r="L63" s="19"/>
      <c r="M63" s="19"/>
      <c r="N63" s="19"/>
      <c r="O63" s="19"/>
      <c r="P63" s="110"/>
      <c r="Q63" s="19"/>
      <c r="R63" s="110"/>
      <c r="S63" s="19"/>
      <c r="T63" s="19"/>
    </row>
    <row r="64" spans="2:20" ht="12.75" customHeight="1">
      <c r="B64" s="2" t="s">
        <v>122</v>
      </c>
      <c r="C64" s="6"/>
      <c r="D64" s="6"/>
      <c r="F64" s="37"/>
      <c r="G64" s="19"/>
      <c r="H64" s="19">
        <v>317</v>
      </c>
      <c r="I64" s="19"/>
      <c r="J64" s="19">
        <v>543</v>
      </c>
      <c r="K64" s="19"/>
      <c r="L64" s="19">
        <v>576</v>
      </c>
      <c r="M64" s="19"/>
      <c r="N64" s="19">
        <v>848</v>
      </c>
      <c r="O64" s="19"/>
      <c r="P64" s="110">
        <v>938</v>
      </c>
      <c r="Q64" s="19"/>
      <c r="R64" s="30">
        <v>0</v>
      </c>
      <c r="S64" s="19"/>
      <c r="T64" s="19">
        <v>938</v>
      </c>
    </row>
    <row r="65" spans="3:20" ht="12" customHeight="1">
      <c r="C65" s="6"/>
      <c r="D65" s="6"/>
      <c r="F65" s="37"/>
      <c r="G65" s="19"/>
      <c r="H65" s="19"/>
      <c r="I65" s="19"/>
      <c r="J65" s="19"/>
      <c r="K65" s="19"/>
      <c r="L65" s="19"/>
      <c r="M65" s="19"/>
      <c r="N65" s="19"/>
      <c r="O65" s="19"/>
      <c r="P65" s="110"/>
      <c r="Q65" s="19"/>
      <c r="R65" s="110"/>
      <c r="S65" s="19"/>
      <c r="T65" s="19"/>
    </row>
    <row r="66" spans="2:20" ht="12.75" customHeight="1">
      <c r="B66" s="2" t="s">
        <v>123</v>
      </c>
      <c r="C66" s="6"/>
      <c r="D66" s="6"/>
      <c r="F66" s="37"/>
      <c r="G66" s="19"/>
      <c r="H66" s="19">
        <v>9</v>
      </c>
      <c r="I66" s="19"/>
      <c r="J66" s="19">
        <v>9</v>
      </c>
      <c r="K66" s="19"/>
      <c r="L66" s="19">
        <v>13</v>
      </c>
      <c r="M66" s="19"/>
      <c r="N66" s="19">
        <v>10</v>
      </c>
      <c r="O66" s="19"/>
      <c r="P66" s="110">
        <v>22</v>
      </c>
      <c r="Q66" s="19"/>
      <c r="R66" s="30">
        <v>0</v>
      </c>
      <c r="S66" s="19"/>
      <c r="T66" s="19">
        <v>22</v>
      </c>
    </row>
    <row r="67" spans="3:20" ht="12" customHeight="1">
      <c r="C67" s="6"/>
      <c r="D67" s="6"/>
      <c r="F67" s="37"/>
      <c r="G67" s="19"/>
      <c r="H67" s="19"/>
      <c r="I67" s="19"/>
      <c r="J67" s="19"/>
      <c r="K67" s="19"/>
      <c r="L67" s="19"/>
      <c r="M67" s="19"/>
      <c r="N67" s="19"/>
      <c r="O67" s="19"/>
      <c r="P67" s="110"/>
      <c r="Q67" s="19"/>
      <c r="R67" s="110"/>
      <c r="S67" s="19"/>
      <c r="T67" s="19"/>
    </row>
    <row r="68" spans="1:20" ht="12.75" customHeight="1">
      <c r="A68" s="9"/>
      <c r="B68" s="9" t="s">
        <v>124</v>
      </c>
      <c r="C68" s="9"/>
      <c r="D68" s="9"/>
      <c r="E68" s="9"/>
      <c r="F68" s="41"/>
      <c r="G68" s="21"/>
      <c r="H68" s="21">
        <v>42</v>
      </c>
      <c r="I68" s="21"/>
      <c r="J68" s="21">
        <v>55</v>
      </c>
      <c r="K68" s="21"/>
      <c r="L68" s="21">
        <v>46</v>
      </c>
      <c r="M68" s="21"/>
      <c r="N68" s="21">
        <v>66</v>
      </c>
      <c r="O68" s="21"/>
      <c r="P68" s="123">
        <v>72</v>
      </c>
      <c r="Q68" s="21"/>
      <c r="R68" s="123">
        <v>72</v>
      </c>
      <c r="S68" s="21"/>
      <c r="T68" s="32">
        <v>0</v>
      </c>
    </row>
    <row r="69" spans="1:19" ht="12" customHeight="1">
      <c r="A69" s="89" t="s">
        <v>71</v>
      </c>
      <c r="G69" s="40"/>
      <c r="I69" s="40"/>
      <c r="K69" s="40"/>
      <c r="M69" s="40"/>
      <c r="O69" s="19"/>
      <c r="Q69" s="19"/>
      <c r="S69" s="19"/>
    </row>
    <row r="70" spans="1:17" ht="12" customHeight="1">
      <c r="A70" s="46" t="s">
        <v>91</v>
      </c>
      <c r="M70" s="17"/>
      <c r="O70" s="17"/>
      <c r="Q70" s="17"/>
    </row>
    <row r="71" spans="11:17" ht="12" customHeight="1">
      <c r="K71" s="17"/>
      <c r="M71" s="17"/>
      <c r="O71" s="17"/>
      <c r="Q71" s="17"/>
    </row>
    <row r="72" spans="7:11" ht="11.25">
      <c r="G72" s="17"/>
      <c r="H72" s="17"/>
      <c r="I72" s="17"/>
      <c r="J72" s="17"/>
      <c r="K72" s="17"/>
    </row>
    <row r="73" spans="7:11" ht="11.25">
      <c r="G73" s="17"/>
      <c r="H73" s="17"/>
      <c r="I73" s="17"/>
      <c r="J73" s="17"/>
      <c r="K73" s="17"/>
    </row>
    <row r="74" spans="7:11" ht="11.25">
      <c r="G74" s="17"/>
      <c r="H74" s="17"/>
      <c r="I74" s="17"/>
      <c r="J74" s="17"/>
      <c r="K74" s="17"/>
    </row>
    <row r="75" spans="7:11" ht="11.25">
      <c r="G75" s="17"/>
      <c r="H75" s="17"/>
      <c r="I75" s="17"/>
      <c r="J75" s="17"/>
      <c r="K75" s="17"/>
    </row>
    <row r="76" spans="7:11" ht="11.25">
      <c r="G76" s="17"/>
      <c r="H76" s="17"/>
      <c r="I76" s="17"/>
      <c r="J76" s="17"/>
      <c r="K76" s="17"/>
    </row>
    <row r="77" spans="7:11" ht="11.25">
      <c r="G77" s="17"/>
      <c r="H77" s="17"/>
      <c r="I77" s="17"/>
      <c r="J77" s="17"/>
      <c r="K77" s="17"/>
    </row>
    <row r="78" spans="7:11" ht="11.25">
      <c r="G78" s="17"/>
      <c r="H78" s="17"/>
      <c r="I78" s="17"/>
      <c r="J78" s="17"/>
      <c r="K78" s="17"/>
    </row>
    <row r="79" spans="7:11" ht="11.25">
      <c r="G79" s="17"/>
      <c r="H79" s="17"/>
      <c r="I79" s="17"/>
      <c r="J79" s="17"/>
      <c r="K79" s="17"/>
    </row>
    <row r="80" spans="7:11" ht="11.25">
      <c r="G80" s="17"/>
      <c r="H80" s="17"/>
      <c r="I80" s="17"/>
      <c r="J80" s="17"/>
      <c r="K80" s="17"/>
    </row>
    <row r="81" spans="7:11" ht="11.25">
      <c r="G81" s="17"/>
      <c r="H81" s="17"/>
      <c r="I81" s="17"/>
      <c r="J81" s="17"/>
      <c r="K81" s="17"/>
    </row>
    <row r="82" spans="7:11" ht="11.25">
      <c r="G82" s="17"/>
      <c r="H82" s="17"/>
      <c r="I82" s="17"/>
      <c r="J82" s="17"/>
      <c r="K82" s="17"/>
    </row>
    <row r="83" spans="7:11" ht="11.25">
      <c r="G83" s="17"/>
      <c r="H83" s="17"/>
      <c r="I83" s="17"/>
      <c r="J83" s="17"/>
      <c r="K83" s="17"/>
    </row>
    <row r="84" spans="7:11" ht="11.25">
      <c r="G84" s="17"/>
      <c r="H84" s="17"/>
      <c r="I84" s="17"/>
      <c r="J84" s="17"/>
      <c r="K84" s="17"/>
    </row>
    <row r="85" spans="7:11" ht="11.25">
      <c r="G85" s="17"/>
      <c r="H85" s="17"/>
      <c r="I85" s="17"/>
      <c r="J85" s="17"/>
      <c r="K85" s="17"/>
    </row>
    <row r="86" spans="7:11" ht="11.25">
      <c r="G86" s="17"/>
      <c r="H86" s="17"/>
      <c r="I86" s="17"/>
      <c r="J86" s="17"/>
      <c r="K86" s="17"/>
    </row>
    <row r="87" spans="7:11" ht="11.25">
      <c r="G87" s="17"/>
      <c r="H87" s="17"/>
      <c r="I87" s="17"/>
      <c r="J87" s="17"/>
      <c r="K87" s="17"/>
    </row>
    <row r="88" spans="7:11" ht="11.25">
      <c r="G88" s="17"/>
      <c r="H88" s="17"/>
      <c r="I88" s="17"/>
      <c r="J88" s="17"/>
      <c r="K88" s="17"/>
    </row>
    <row r="89" spans="7:11" ht="11.25">
      <c r="G89" s="17"/>
      <c r="H89" s="17"/>
      <c r="I89" s="17"/>
      <c r="J89" s="17"/>
      <c r="K89" s="17"/>
    </row>
    <row r="90" spans="7:11" ht="11.25">
      <c r="G90" s="17"/>
      <c r="H90" s="17"/>
      <c r="I90" s="17"/>
      <c r="J90" s="17"/>
      <c r="K90" s="17"/>
    </row>
    <row r="91" spans="7:11" ht="11.25">
      <c r="G91" s="17"/>
      <c r="H91" s="17"/>
      <c r="I91" s="17"/>
      <c r="J91" s="17"/>
      <c r="K91" s="17"/>
    </row>
    <row r="92" spans="7:11" ht="11.25">
      <c r="G92" s="17"/>
      <c r="H92" s="17"/>
      <c r="I92" s="17"/>
      <c r="J92" s="17"/>
      <c r="K92" s="17"/>
    </row>
    <row r="93" spans="7:11" ht="11.25">
      <c r="G93" s="17"/>
      <c r="H93" s="17"/>
      <c r="I93" s="17"/>
      <c r="J93" s="17"/>
      <c r="K93" s="17"/>
    </row>
    <row r="94" spans="7:11" ht="11.25">
      <c r="G94" s="17"/>
      <c r="H94" s="17"/>
      <c r="I94" s="17"/>
      <c r="J94" s="17"/>
      <c r="K94" s="17"/>
    </row>
    <row r="95" spans="7:11" ht="11.25">
      <c r="G95" s="17"/>
      <c r="H95" s="17"/>
      <c r="I95" s="17"/>
      <c r="J95" s="17"/>
      <c r="K95" s="17"/>
    </row>
    <row r="96" spans="7:11" ht="11.25">
      <c r="G96" s="17"/>
      <c r="H96" s="17"/>
      <c r="I96" s="17"/>
      <c r="J96" s="17"/>
      <c r="K96" s="17"/>
    </row>
    <row r="97" spans="7:11" ht="11.25">
      <c r="G97" s="17"/>
      <c r="H97" s="17"/>
      <c r="I97" s="17"/>
      <c r="J97" s="17"/>
      <c r="K97" s="17"/>
    </row>
    <row r="98" spans="7:11" ht="11.25">
      <c r="G98" s="17"/>
      <c r="H98" s="17"/>
      <c r="I98" s="17"/>
      <c r="J98" s="17"/>
      <c r="K98" s="17"/>
    </row>
    <row r="99" spans="7:11" ht="11.25">
      <c r="G99" s="17"/>
      <c r="H99" s="17"/>
      <c r="I99" s="17"/>
      <c r="J99" s="17"/>
      <c r="K99" s="17"/>
    </row>
    <row r="100" spans="7:11" ht="11.25">
      <c r="G100" s="17"/>
      <c r="H100" s="17"/>
      <c r="I100" s="17"/>
      <c r="J100" s="17"/>
      <c r="K100" s="17"/>
    </row>
    <row r="101" spans="7:11" ht="11.25">
      <c r="G101" s="17"/>
      <c r="H101" s="17"/>
      <c r="I101" s="17"/>
      <c r="J101" s="17"/>
      <c r="K101" s="17"/>
    </row>
    <row r="102" spans="7:11" ht="11.25">
      <c r="G102" s="17"/>
      <c r="H102" s="17"/>
      <c r="I102" s="17"/>
      <c r="J102" s="17"/>
      <c r="K102" s="17"/>
    </row>
    <row r="103" spans="7:11" ht="11.25">
      <c r="G103" s="17"/>
      <c r="H103" s="17"/>
      <c r="I103" s="17"/>
      <c r="J103" s="17"/>
      <c r="K103" s="17"/>
    </row>
    <row r="104" spans="7:11" ht="11.25">
      <c r="G104" s="17"/>
      <c r="H104" s="17"/>
      <c r="I104" s="17"/>
      <c r="J104" s="17"/>
      <c r="K104" s="17"/>
    </row>
    <row r="105" spans="7:11" ht="11.25">
      <c r="G105" s="17"/>
      <c r="H105" s="17"/>
      <c r="I105" s="17"/>
      <c r="J105" s="17"/>
      <c r="K105" s="17"/>
    </row>
    <row r="106" spans="7:11" ht="11.25">
      <c r="G106" s="17"/>
      <c r="H106" s="17"/>
      <c r="I106" s="17"/>
      <c r="J106" s="17"/>
      <c r="K106" s="17"/>
    </row>
    <row r="107" spans="7:11" ht="11.25">
      <c r="G107" s="17"/>
      <c r="H107" s="17"/>
      <c r="I107" s="17"/>
      <c r="J107" s="17"/>
      <c r="K107" s="17"/>
    </row>
    <row r="108" spans="7:11" ht="11.25">
      <c r="G108" s="17"/>
      <c r="H108" s="17"/>
      <c r="I108" s="17"/>
      <c r="J108" s="17"/>
      <c r="K108" s="17"/>
    </row>
    <row r="109" spans="7:11" ht="11.25">
      <c r="G109" s="17"/>
      <c r="H109" s="17"/>
      <c r="I109" s="17"/>
      <c r="J109" s="17"/>
      <c r="K109" s="17"/>
    </row>
    <row r="110" spans="7:11" ht="11.25">
      <c r="G110" s="17"/>
      <c r="H110" s="17"/>
      <c r="I110" s="17"/>
      <c r="J110" s="17"/>
      <c r="K110" s="17"/>
    </row>
    <row r="111" spans="7:11" ht="11.25">
      <c r="G111" s="17"/>
      <c r="H111" s="17"/>
      <c r="I111" s="17"/>
      <c r="J111" s="17"/>
      <c r="K111" s="17"/>
    </row>
    <row r="112" spans="7:11" ht="11.25">
      <c r="G112" s="17"/>
      <c r="H112" s="17"/>
      <c r="I112" s="17"/>
      <c r="J112" s="17"/>
      <c r="K112" s="17"/>
    </row>
    <row r="113" spans="7:11" ht="11.25">
      <c r="G113" s="17"/>
      <c r="H113" s="17"/>
      <c r="I113" s="17"/>
      <c r="J113" s="17"/>
      <c r="K113" s="17"/>
    </row>
    <row r="114" spans="7:11" ht="11.25">
      <c r="G114" s="17"/>
      <c r="H114" s="17"/>
      <c r="I114" s="17"/>
      <c r="J114" s="17"/>
      <c r="K114" s="17"/>
    </row>
    <row r="115" spans="7:11" ht="11.25">
      <c r="G115" s="17"/>
      <c r="H115" s="17"/>
      <c r="I115" s="17"/>
      <c r="J115" s="17"/>
      <c r="K115" s="17"/>
    </row>
    <row r="116" spans="7:11" ht="11.25">
      <c r="G116" s="17"/>
      <c r="H116" s="17"/>
      <c r="I116" s="17"/>
      <c r="J116" s="17"/>
      <c r="K116" s="17"/>
    </row>
    <row r="117" spans="7:11" ht="11.25">
      <c r="G117" s="17"/>
      <c r="H117" s="17"/>
      <c r="I117" s="17"/>
      <c r="J117" s="17"/>
      <c r="K117" s="17"/>
    </row>
    <row r="118" spans="7:11" ht="11.25">
      <c r="G118" s="17"/>
      <c r="H118" s="17"/>
      <c r="I118" s="17"/>
      <c r="J118" s="17"/>
      <c r="K118" s="17"/>
    </row>
    <row r="119" spans="7:11" ht="11.25">
      <c r="G119" s="17"/>
      <c r="H119" s="17"/>
      <c r="I119" s="17"/>
      <c r="J119" s="17"/>
      <c r="K119" s="17"/>
    </row>
    <row r="120" spans="7:11" ht="11.25">
      <c r="G120" s="17"/>
      <c r="H120" s="17"/>
      <c r="I120" s="17"/>
      <c r="J120" s="17"/>
      <c r="K120" s="17"/>
    </row>
    <row r="121" spans="7:11" ht="11.25">
      <c r="G121" s="17"/>
      <c r="H121" s="17"/>
      <c r="I121" s="17"/>
      <c r="J121" s="17"/>
      <c r="K121" s="17"/>
    </row>
    <row r="122" spans="7:11" ht="11.25">
      <c r="G122" s="17"/>
      <c r="H122" s="17"/>
      <c r="I122" s="17"/>
      <c r="J122" s="17"/>
      <c r="K122" s="17"/>
    </row>
    <row r="123" spans="7:11" ht="11.25">
      <c r="G123" s="17"/>
      <c r="H123" s="17"/>
      <c r="I123" s="17"/>
      <c r="J123" s="17"/>
      <c r="K123" s="17"/>
    </row>
    <row r="124" spans="7:11" ht="11.25">
      <c r="G124" s="17"/>
      <c r="H124" s="17"/>
      <c r="I124" s="17"/>
      <c r="J124" s="17"/>
      <c r="K124" s="17"/>
    </row>
    <row r="125" spans="7:11" ht="11.25">
      <c r="G125" s="17"/>
      <c r="H125" s="17"/>
      <c r="I125" s="17"/>
      <c r="J125" s="17"/>
      <c r="K125" s="17"/>
    </row>
    <row r="126" spans="7:11" ht="11.25">
      <c r="G126" s="17"/>
      <c r="H126" s="17"/>
      <c r="I126" s="17"/>
      <c r="J126" s="17"/>
      <c r="K126" s="17"/>
    </row>
    <row r="127" spans="7:11" ht="11.25">
      <c r="G127" s="17"/>
      <c r="H127" s="17"/>
      <c r="I127" s="17"/>
      <c r="J127" s="17"/>
      <c r="K127" s="17"/>
    </row>
    <row r="128" spans="7:11" ht="11.25">
      <c r="G128" s="17"/>
      <c r="H128" s="17"/>
      <c r="I128" s="17"/>
      <c r="J128" s="17"/>
      <c r="K128" s="17"/>
    </row>
    <row r="129" spans="7:11" ht="11.25">
      <c r="G129" s="17"/>
      <c r="H129" s="17"/>
      <c r="I129" s="17"/>
      <c r="J129" s="17"/>
      <c r="K129" s="17"/>
    </row>
    <row r="130" spans="7:11" ht="11.25">
      <c r="G130" s="17"/>
      <c r="H130" s="17"/>
      <c r="I130" s="17"/>
      <c r="J130" s="17"/>
      <c r="K130" s="17"/>
    </row>
    <row r="131" spans="7:11" ht="11.25">
      <c r="G131" s="17"/>
      <c r="H131" s="17"/>
      <c r="I131" s="17"/>
      <c r="J131" s="17"/>
      <c r="K131" s="17"/>
    </row>
    <row r="132" spans="7:11" ht="11.25">
      <c r="G132" s="17"/>
      <c r="H132" s="17"/>
      <c r="I132" s="17"/>
      <c r="J132" s="17"/>
      <c r="K132" s="17"/>
    </row>
    <row r="133" spans="7:11" ht="11.25">
      <c r="G133" s="17"/>
      <c r="H133" s="17"/>
      <c r="I133" s="17"/>
      <c r="J133" s="17"/>
      <c r="K133" s="17"/>
    </row>
    <row r="134" spans="7:11" ht="11.25">
      <c r="G134" s="17"/>
      <c r="H134" s="17"/>
      <c r="I134" s="17"/>
      <c r="J134" s="17"/>
      <c r="K134" s="17"/>
    </row>
    <row r="135" spans="7:11" ht="11.25">
      <c r="G135" s="17"/>
      <c r="H135" s="17"/>
      <c r="I135" s="17"/>
      <c r="J135" s="17"/>
      <c r="K135" s="17"/>
    </row>
    <row r="136" spans="7:11" ht="11.25">
      <c r="G136" s="17"/>
      <c r="H136" s="17"/>
      <c r="I136" s="17"/>
      <c r="J136" s="17"/>
      <c r="K136" s="17"/>
    </row>
    <row r="137" spans="7:11" ht="11.25">
      <c r="G137" s="17"/>
      <c r="H137" s="17"/>
      <c r="I137" s="17"/>
      <c r="J137" s="17"/>
      <c r="K137" s="17"/>
    </row>
    <row r="138" spans="7:11" ht="11.25">
      <c r="G138" s="17"/>
      <c r="H138" s="17"/>
      <c r="I138" s="17"/>
      <c r="J138" s="17"/>
      <c r="K138" s="17"/>
    </row>
    <row r="139" spans="7:11" ht="11.25">
      <c r="G139" s="17"/>
      <c r="H139" s="17"/>
      <c r="I139" s="17"/>
      <c r="J139" s="17"/>
      <c r="K139" s="17"/>
    </row>
    <row r="140" spans="7:11" ht="11.25">
      <c r="G140" s="17"/>
      <c r="H140" s="17"/>
      <c r="I140" s="17"/>
      <c r="J140" s="17"/>
      <c r="K140" s="17"/>
    </row>
    <row r="141" spans="7:11" ht="11.25">
      <c r="G141" s="17"/>
      <c r="H141" s="17"/>
      <c r="I141" s="17"/>
      <c r="J141" s="17"/>
      <c r="K141" s="17"/>
    </row>
    <row r="142" spans="7:11" ht="11.25">
      <c r="G142" s="17"/>
      <c r="H142" s="17"/>
      <c r="I142" s="17"/>
      <c r="J142" s="17"/>
      <c r="K142" s="17"/>
    </row>
    <row r="143" spans="7:11" ht="11.25">
      <c r="G143" s="17"/>
      <c r="H143" s="17"/>
      <c r="I143" s="17"/>
      <c r="J143" s="17"/>
      <c r="K143" s="17"/>
    </row>
    <row r="144" spans="7:11" ht="11.25">
      <c r="G144" s="17"/>
      <c r="H144" s="17"/>
      <c r="I144" s="17"/>
      <c r="J144" s="17"/>
      <c r="K144" s="17"/>
    </row>
    <row r="145" spans="7:11" ht="11.25">
      <c r="G145" s="17"/>
      <c r="H145" s="17"/>
      <c r="I145" s="17"/>
      <c r="J145" s="17"/>
      <c r="K145" s="17"/>
    </row>
    <row r="146" spans="7:11" ht="11.25">
      <c r="G146" s="17"/>
      <c r="H146" s="17"/>
      <c r="I146" s="17"/>
      <c r="J146" s="17"/>
      <c r="K146" s="17"/>
    </row>
    <row r="147" spans="7:11" ht="11.25">
      <c r="G147" s="17"/>
      <c r="H147" s="17"/>
      <c r="I147" s="17"/>
      <c r="J147" s="17"/>
      <c r="K147" s="17"/>
    </row>
    <row r="148" spans="7:11" ht="11.25">
      <c r="G148" s="17"/>
      <c r="H148" s="17"/>
      <c r="I148" s="17"/>
      <c r="J148" s="17"/>
      <c r="K148" s="17"/>
    </row>
    <row r="149" spans="7:11" ht="11.25">
      <c r="G149" s="17"/>
      <c r="H149" s="17"/>
      <c r="I149" s="17"/>
      <c r="J149" s="17"/>
      <c r="K149" s="17"/>
    </row>
    <row r="150" spans="7:11" ht="11.25">
      <c r="G150" s="17"/>
      <c r="H150" s="17"/>
      <c r="I150" s="17"/>
      <c r="J150" s="17"/>
      <c r="K150" s="17"/>
    </row>
    <row r="151" spans="7:11" ht="11.25">
      <c r="G151" s="17"/>
      <c r="H151" s="17"/>
      <c r="I151" s="17"/>
      <c r="J151" s="17"/>
      <c r="K151" s="17"/>
    </row>
    <row r="152" spans="7:11" ht="11.25">
      <c r="G152" s="17"/>
      <c r="H152" s="17"/>
      <c r="I152" s="17"/>
      <c r="J152" s="17"/>
      <c r="K152" s="17"/>
    </row>
    <row r="153" spans="7:11" ht="11.25">
      <c r="G153" s="17"/>
      <c r="H153" s="17"/>
      <c r="I153" s="17"/>
      <c r="J153" s="17"/>
      <c r="K153" s="17"/>
    </row>
    <row r="154" spans="7:11" ht="11.25">
      <c r="G154" s="17"/>
      <c r="H154" s="17"/>
      <c r="I154" s="17"/>
      <c r="J154" s="17"/>
      <c r="K154" s="17"/>
    </row>
    <row r="155" spans="7:11" ht="11.25">
      <c r="G155" s="17"/>
      <c r="H155" s="17"/>
      <c r="I155" s="17"/>
      <c r="J155" s="17"/>
      <c r="K155" s="17"/>
    </row>
    <row r="156" spans="6:11" ht="11.25">
      <c r="F156" s="17"/>
      <c r="G156" s="17"/>
      <c r="H156" s="17"/>
      <c r="I156" s="17"/>
      <c r="J156" s="17"/>
      <c r="K156" s="17"/>
    </row>
    <row r="157" spans="6:11" ht="11.25">
      <c r="F157" s="17"/>
      <c r="G157" s="17"/>
      <c r="H157" s="17"/>
      <c r="I157" s="17"/>
      <c r="J157" s="17"/>
      <c r="K157" s="17"/>
    </row>
    <row r="158" spans="6:11" ht="11.25">
      <c r="F158" s="17"/>
      <c r="G158" s="17"/>
      <c r="H158" s="17"/>
      <c r="I158" s="17"/>
      <c r="J158" s="17"/>
      <c r="K158" s="17"/>
    </row>
    <row r="159" spans="6:11" ht="11.25">
      <c r="F159" s="17"/>
      <c r="G159" s="17"/>
      <c r="H159" s="17"/>
      <c r="I159" s="17"/>
      <c r="J159" s="17"/>
      <c r="K159" s="17"/>
    </row>
    <row r="160" spans="6:11" ht="11.25">
      <c r="F160" s="17"/>
      <c r="G160" s="17"/>
      <c r="H160" s="17"/>
      <c r="I160" s="17"/>
      <c r="J160" s="17"/>
      <c r="K160" s="17"/>
    </row>
    <row r="161" spans="6:11" ht="11.25">
      <c r="F161" s="17"/>
      <c r="G161" s="17"/>
      <c r="H161" s="17"/>
      <c r="I161" s="17"/>
      <c r="J161" s="17"/>
      <c r="K161" s="17"/>
    </row>
    <row r="162" spans="6:11" ht="11.25">
      <c r="F162" s="17"/>
      <c r="G162" s="17"/>
      <c r="H162" s="17"/>
      <c r="I162" s="17"/>
      <c r="J162" s="17"/>
      <c r="K162" s="17"/>
    </row>
    <row r="163" spans="6:11" ht="11.25">
      <c r="F163" s="17"/>
      <c r="G163" s="17"/>
      <c r="H163" s="17"/>
      <c r="I163" s="17"/>
      <c r="J163" s="17"/>
      <c r="K163" s="17"/>
    </row>
    <row r="164" spans="6:11" ht="11.25">
      <c r="F164" s="17"/>
      <c r="G164" s="17"/>
      <c r="H164" s="17"/>
      <c r="I164" s="17"/>
      <c r="J164" s="17"/>
      <c r="K164" s="17"/>
    </row>
    <row r="165" spans="6:11" ht="11.25">
      <c r="F165" s="17"/>
      <c r="G165" s="17"/>
      <c r="H165" s="17"/>
      <c r="I165" s="17"/>
      <c r="J165" s="17"/>
      <c r="K165" s="17"/>
    </row>
    <row r="166" spans="6:11" ht="11.25">
      <c r="F166" s="17"/>
      <c r="G166" s="17"/>
      <c r="H166" s="17"/>
      <c r="I166" s="17"/>
      <c r="J166" s="17"/>
      <c r="K166" s="17"/>
    </row>
    <row r="167" spans="6:11" ht="11.25">
      <c r="F167" s="17"/>
      <c r="G167" s="17"/>
      <c r="H167" s="17"/>
      <c r="I167" s="17"/>
      <c r="J167" s="17"/>
      <c r="K167" s="17"/>
    </row>
    <row r="168" spans="6:11" ht="11.25">
      <c r="F168" s="17"/>
      <c r="G168" s="17"/>
      <c r="H168" s="17"/>
      <c r="I168" s="17"/>
      <c r="J168" s="17"/>
      <c r="K168" s="17"/>
    </row>
    <row r="169" spans="6:11" ht="11.25">
      <c r="F169" s="17"/>
      <c r="G169" s="17"/>
      <c r="H169" s="17"/>
      <c r="I169" s="17"/>
      <c r="J169" s="17"/>
      <c r="K169" s="17"/>
    </row>
    <row r="170" spans="6:11" ht="11.25">
      <c r="F170" s="17"/>
      <c r="G170" s="17"/>
      <c r="H170" s="17"/>
      <c r="I170" s="17"/>
      <c r="J170" s="17"/>
      <c r="K170" s="17"/>
    </row>
    <row r="171" spans="6:11" ht="11.25">
      <c r="F171" s="17"/>
      <c r="G171" s="17"/>
      <c r="H171" s="17"/>
      <c r="I171" s="17"/>
      <c r="J171" s="17"/>
      <c r="K171" s="17"/>
    </row>
    <row r="172" spans="6:11" ht="11.25">
      <c r="F172" s="17"/>
      <c r="G172" s="17"/>
      <c r="H172" s="17"/>
      <c r="I172" s="17"/>
      <c r="J172" s="17"/>
      <c r="K172" s="17"/>
    </row>
    <row r="173" spans="6:11" ht="11.25">
      <c r="F173" s="17"/>
      <c r="G173" s="17"/>
      <c r="H173" s="17"/>
      <c r="I173" s="17"/>
      <c r="J173" s="17"/>
      <c r="K173" s="17"/>
    </row>
    <row r="174" spans="6:11" ht="11.25">
      <c r="F174" s="17"/>
      <c r="G174" s="17"/>
      <c r="H174" s="17"/>
      <c r="I174" s="17"/>
      <c r="J174" s="17"/>
      <c r="K174" s="17"/>
    </row>
    <row r="175" spans="6:11" ht="11.25">
      <c r="F175" s="17"/>
      <c r="G175" s="17"/>
      <c r="H175" s="17"/>
      <c r="I175" s="17"/>
      <c r="J175" s="17"/>
      <c r="K175" s="17"/>
    </row>
    <row r="176" spans="6:11" ht="11.25">
      <c r="F176" s="17"/>
      <c r="G176" s="17"/>
      <c r="H176" s="17"/>
      <c r="I176" s="17"/>
      <c r="J176" s="17"/>
      <c r="K176" s="17"/>
    </row>
    <row r="177" spans="6:11" ht="11.25">
      <c r="F177" s="17"/>
      <c r="G177" s="17"/>
      <c r="H177" s="17"/>
      <c r="I177" s="17"/>
      <c r="J177" s="17"/>
      <c r="K177" s="17"/>
    </row>
    <row r="178" spans="6:11" ht="11.25">
      <c r="F178" s="17"/>
      <c r="G178" s="17"/>
      <c r="H178" s="17"/>
      <c r="I178" s="17"/>
      <c r="J178" s="17"/>
      <c r="K178" s="17"/>
    </row>
    <row r="179" spans="6:11" ht="11.25">
      <c r="F179" s="17"/>
      <c r="G179" s="17"/>
      <c r="H179" s="17"/>
      <c r="I179" s="17"/>
      <c r="J179" s="17"/>
      <c r="K179" s="17"/>
    </row>
    <row r="180" spans="6:11" ht="11.25">
      <c r="F180" s="17"/>
      <c r="G180" s="17"/>
      <c r="H180" s="17"/>
      <c r="I180" s="17"/>
      <c r="J180" s="17"/>
      <c r="K180" s="17"/>
    </row>
    <row r="181" spans="6:11" ht="11.25">
      <c r="F181" s="17"/>
      <c r="G181" s="17"/>
      <c r="H181" s="17"/>
      <c r="I181" s="17"/>
      <c r="J181" s="17"/>
      <c r="K181" s="17"/>
    </row>
    <row r="182" spans="6:11" ht="11.25">
      <c r="F182" s="17"/>
      <c r="G182" s="17"/>
      <c r="H182" s="17"/>
      <c r="I182" s="17"/>
      <c r="J182" s="17"/>
      <c r="K182" s="17"/>
    </row>
    <row r="183" spans="6:11" ht="11.25">
      <c r="F183" s="17"/>
      <c r="G183" s="17"/>
      <c r="H183" s="17"/>
      <c r="I183" s="17"/>
      <c r="J183" s="17"/>
      <c r="K183" s="17"/>
    </row>
    <row r="184" spans="6:11" ht="11.25">
      <c r="F184" s="17"/>
      <c r="G184" s="17"/>
      <c r="H184" s="17"/>
      <c r="I184" s="17"/>
      <c r="J184" s="17"/>
      <c r="K184" s="17"/>
    </row>
    <row r="185" spans="6:11" ht="11.25">
      <c r="F185" s="17"/>
      <c r="G185" s="17"/>
      <c r="H185" s="17"/>
      <c r="I185" s="17"/>
      <c r="J185" s="17"/>
      <c r="K185" s="17"/>
    </row>
    <row r="186" spans="6:11" ht="11.25">
      <c r="F186" s="17"/>
      <c r="G186" s="17"/>
      <c r="H186" s="17"/>
      <c r="I186" s="17"/>
      <c r="J186" s="17"/>
      <c r="K186" s="17"/>
    </row>
    <row r="187" spans="6:11" ht="11.25">
      <c r="F187" s="17"/>
      <c r="G187" s="17"/>
      <c r="H187" s="17"/>
      <c r="I187" s="17"/>
      <c r="J187" s="17"/>
      <c r="K187" s="17"/>
    </row>
    <row r="188" spans="6:11" ht="11.25">
      <c r="F188" s="17"/>
      <c r="G188" s="17"/>
      <c r="H188" s="17"/>
      <c r="I188" s="17"/>
      <c r="J188" s="17"/>
      <c r="K188" s="17"/>
    </row>
    <row r="189" spans="6:11" ht="11.25">
      <c r="F189" s="17"/>
      <c r="G189" s="17"/>
      <c r="H189" s="17"/>
      <c r="I189" s="17"/>
      <c r="J189" s="17"/>
      <c r="K189" s="17"/>
    </row>
    <row r="190" spans="6:11" ht="11.25">
      <c r="F190" s="17"/>
      <c r="G190" s="17"/>
      <c r="H190" s="17"/>
      <c r="I190" s="17"/>
      <c r="J190" s="17"/>
      <c r="K190" s="17"/>
    </row>
    <row r="191" spans="6:11" ht="11.25">
      <c r="F191" s="17"/>
      <c r="G191" s="17"/>
      <c r="H191" s="17"/>
      <c r="I191" s="17"/>
      <c r="J191" s="17"/>
      <c r="K191" s="17"/>
    </row>
    <row r="192" spans="6:11" ht="11.25">
      <c r="F192" s="17"/>
      <c r="G192" s="17"/>
      <c r="H192" s="17"/>
      <c r="I192" s="17"/>
      <c r="J192" s="17"/>
      <c r="K192" s="17"/>
    </row>
    <row r="193" spans="6:11" ht="11.25">
      <c r="F193" s="17"/>
      <c r="G193" s="17"/>
      <c r="H193" s="17"/>
      <c r="I193" s="17"/>
      <c r="J193" s="17"/>
      <c r="K193" s="17"/>
    </row>
    <row r="194" spans="6:11" ht="11.25">
      <c r="F194" s="17"/>
      <c r="G194" s="17"/>
      <c r="H194" s="17"/>
      <c r="I194" s="17"/>
      <c r="J194" s="17"/>
      <c r="K194" s="17"/>
    </row>
    <row r="195" spans="6:11" ht="11.25">
      <c r="F195" s="17"/>
      <c r="G195" s="17"/>
      <c r="H195" s="17"/>
      <c r="I195" s="17"/>
      <c r="J195" s="17"/>
      <c r="K195" s="17"/>
    </row>
    <row r="196" spans="6:11" ht="11.25">
      <c r="F196" s="17"/>
      <c r="G196" s="17"/>
      <c r="H196" s="17"/>
      <c r="I196" s="17"/>
      <c r="J196" s="17"/>
      <c r="K196" s="17"/>
    </row>
    <row r="197" spans="6:11" ht="11.25">
      <c r="F197" s="17"/>
      <c r="G197" s="17"/>
      <c r="H197" s="17"/>
      <c r="I197" s="17"/>
      <c r="J197" s="17"/>
      <c r="K197" s="17"/>
    </row>
    <row r="198" spans="6:11" ht="11.25">
      <c r="F198" s="17"/>
      <c r="G198" s="17"/>
      <c r="H198" s="17"/>
      <c r="I198" s="17"/>
      <c r="J198" s="17"/>
      <c r="K198" s="17"/>
    </row>
    <row r="199" spans="6:11" ht="11.25">
      <c r="F199" s="17"/>
      <c r="G199" s="17"/>
      <c r="H199" s="17"/>
      <c r="I199" s="17"/>
      <c r="J199" s="17"/>
      <c r="K199" s="17"/>
    </row>
    <row r="200" spans="6:11" ht="11.25">
      <c r="F200" s="17"/>
      <c r="G200" s="17"/>
      <c r="H200" s="17"/>
      <c r="I200" s="17"/>
      <c r="J200" s="17"/>
      <c r="K200" s="17"/>
    </row>
    <row r="201" spans="6:11" ht="11.25">
      <c r="F201" s="17"/>
      <c r="G201" s="17"/>
      <c r="H201" s="17"/>
      <c r="I201" s="17"/>
      <c r="J201" s="17"/>
      <c r="K201" s="17"/>
    </row>
    <row r="202" spans="6:11" ht="11.25">
      <c r="F202" s="17"/>
      <c r="G202" s="17"/>
      <c r="H202" s="17"/>
      <c r="I202" s="17"/>
      <c r="J202" s="17"/>
      <c r="K202" s="17"/>
    </row>
    <row r="203" spans="6:11" ht="11.25">
      <c r="F203" s="17"/>
      <c r="G203" s="17"/>
      <c r="H203" s="17"/>
      <c r="I203" s="17"/>
      <c r="J203" s="17"/>
      <c r="K203" s="17"/>
    </row>
    <row r="204" spans="6:11" ht="11.25">
      <c r="F204" s="17"/>
      <c r="G204" s="17"/>
      <c r="H204" s="17"/>
      <c r="I204" s="17"/>
      <c r="J204" s="17"/>
      <c r="K204" s="17"/>
    </row>
    <row r="205" spans="6:11" ht="11.25">
      <c r="F205" s="17"/>
      <c r="G205" s="17"/>
      <c r="H205" s="17"/>
      <c r="I205" s="17"/>
      <c r="J205" s="17"/>
      <c r="K205" s="17"/>
    </row>
    <row r="206" spans="6:11" ht="11.25">
      <c r="F206" s="17"/>
      <c r="G206" s="17"/>
      <c r="H206" s="17"/>
      <c r="I206" s="17"/>
      <c r="J206" s="17"/>
      <c r="K206" s="17"/>
    </row>
    <row r="207" spans="6:11" ht="11.25">
      <c r="F207" s="17"/>
      <c r="G207" s="17"/>
      <c r="H207" s="17"/>
      <c r="I207" s="17"/>
      <c r="J207" s="17"/>
      <c r="K207" s="17"/>
    </row>
    <row r="208" spans="6:11" ht="11.25">
      <c r="F208" s="17"/>
      <c r="G208" s="17"/>
      <c r="H208" s="17"/>
      <c r="I208" s="17"/>
      <c r="J208" s="17"/>
      <c r="K208" s="17"/>
    </row>
    <row r="209" spans="6:11" ht="11.25">
      <c r="F209" s="17"/>
      <c r="G209" s="17"/>
      <c r="H209" s="17"/>
      <c r="I209" s="17"/>
      <c r="J209" s="17"/>
      <c r="K209" s="17"/>
    </row>
    <row r="210" spans="6:11" ht="11.25">
      <c r="F210" s="17"/>
      <c r="G210" s="17"/>
      <c r="H210" s="17"/>
      <c r="I210" s="17"/>
      <c r="J210" s="17"/>
      <c r="K210" s="17"/>
    </row>
    <row r="211" spans="6:11" ht="11.25">
      <c r="F211" s="17"/>
      <c r="G211" s="17"/>
      <c r="H211" s="17"/>
      <c r="I211" s="17"/>
      <c r="J211" s="17"/>
      <c r="K211" s="17"/>
    </row>
    <row r="212" spans="6:11" ht="11.25">
      <c r="F212" s="17"/>
      <c r="G212" s="17"/>
      <c r="H212" s="17"/>
      <c r="I212" s="17"/>
      <c r="J212" s="17"/>
      <c r="K212" s="17"/>
    </row>
    <row r="213" spans="6:11" ht="11.25">
      <c r="F213" s="17"/>
      <c r="G213" s="17"/>
      <c r="H213" s="17"/>
      <c r="I213" s="17"/>
      <c r="J213" s="17"/>
      <c r="K213" s="17"/>
    </row>
    <row r="214" spans="6:11" ht="11.25">
      <c r="F214" s="17"/>
      <c r="G214" s="17"/>
      <c r="H214" s="17"/>
      <c r="I214" s="17"/>
      <c r="J214" s="17"/>
      <c r="K214" s="17"/>
    </row>
    <row r="215" spans="6:11" ht="11.25">
      <c r="F215" s="17"/>
      <c r="G215" s="17"/>
      <c r="H215" s="17"/>
      <c r="I215" s="17"/>
      <c r="J215" s="17"/>
      <c r="K215" s="17"/>
    </row>
    <row r="216" spans="6:11" ht="11.25">
      <c r="F216" s="17"/>
      <c r="G216" s="17"/>
      <c r="H216" s="17"/>
      <c r="I216" s="17"/>
      <c r="J216" s="17"/>
      <c r="K216" s="17"/>
    </row>
    <row r="217" spans="6:11" ht="11.25">
      <c r="F217" s="17"/>
      <c r="G217" s="17"/>
      <c r="H217" s="17"/>
      <c r="I217" s="17"/>
      <c r="J217" s="17"/>
      <c r="K217" s="17"/>
    </row>
    <row r="218" spans="6:11" ht="11.25">
      <c r="F218" s="17"/>
      <c r="G218" s="17"/>
      <c r="H218" s="17"/>
      <c r="I218" s="17"/>
      <c r="J218" s="17"/>
      <c r="K218" s="17"/>
    </row>
    <row r="219" spans="6:11" ht="11.25">
      <c r="F219" s="17"/>
      <c r="G219" s="17"/>
      <c r="H219" s="17"/>
      <c r="I219" s="17"/>
      <c r="J219" s="17"/>
      <c r="K219" s="17"/>
    </row>
    <row r="220" spans="6:11" ht="11.25">
      <c r="F220" s="17"/>
      <c r="G220" s="17"/>
      <c r="H220" s="17"/>
      <c r="I220" s="17"/>
      <c r="J220" s="17"/>
      <c r="K220" s="17"/>
    </row>
    <row r="221" spans="6:11" ht="11.25">
      <c r="F221" s="17"/>
      <c r="G221" s="17"/>
      <c r="H221" s="17"/>
      <c r="I221" s="17"/>
      <c r="J221" s="17"/>
      <c r="K221" s="17"/>
    </row>
    <row r="222" spans="6:11" ht="11.25">
      <c r="F222" s="17"/>
      <c r="G222" s="17"/>
      <c r="H222" s="17"/>
      <c r="I222" s="17"/>
      <c r="J222" s="17"/>
      <c r="K222" s="17"/>
    </row>
    <row r="223" spans="6:11" ht="11.25">
      <c r="F223" s="17"/>
      <c r="G223" s="17"/>
      <c r="H223" s="17"/>
      <c r="I223" s="17"/>
      <c r="J223" s="17"/>
      <c r="K223" s="17"/>
    </row>
    <row r="224" spans="6:11" ht="11.25">
      <c r="F224" s="17"/>
      <c r="G224" s="17"/>
      <c r="H224" s="17"/>
      <c r="I224" s="17"/>
      <c r="J224" s="17"/>
      <c r="K224" s="17"/>
    </row>
    <row r="225" spans="6:11" ht="11.25">
      <c r="F225" s="17"/>
      <c r="G225" s="17"/>
      <c r="H225" s="17"/>
      <c r="I225" s="17"/>
      <c r="J225" s="17"/>
      <c r="K225" s="17"/>
    </row>
    <row r="226" spans="6:11" ht="11.25">
      <c r="F226" s="17"/>
      <c r="G226" s="17"/>
      <c r="H226" s="17"/>
      <c r="I226" s="17"/>
      <c r="J226" s="17"/>
      <c r="K226" s="17"/>
    </row>
    <row r="227" spans="6:11" ht="11.25">
      <c r="F227" s="17"/>
      <c r="G227" s="17"/>
      <c r="H227" s="17"/>
      <c r="I227" s="17"/>
      <c r="J227" s="17"/>
      <c r="K227" s="17"/>
    </row>
    <row r="228" spans="6:11" ht="11.25">
      <c r="F228" s="17"/>
      <c r="G228" s="17"/>
      <c r="H228" s="17"/>
      <c r="I228" s="17"/>
      <c r="J228" s="17"/>
      <c r="K228" s="17"/>
    </row>
    <row r="229" spans="6:11" ht="11.25">
      <c r="F229" s="17"/>
      <c r="G229" s="17"/>
      <c r="H229" s="17"/>
      <c r="I229" s="17"/>
      <c r="J229" s="17"/>
      <c r="K229" s="17"/>
    </row>
    <row r="230" spans="6:11" ht="11.25">
      <c r="F230" s="17"/>
      <c r="G230" s="17"/>
      <c r="H230" s="17"/>
      <c r="I230" s="17"/>
      <c r="J230" s="17"/>
      <c r="K230" s="17"/>
    </row>
    <row r="231" spans="6:11" ht="11.25">
      <c r="F231" s="17"/>
      <c r="G231" s="17"/>
      <c r="H231" s="17"/>
      <c r="I231" s="17"/>
      <c r="J231" s="17"/>
      <c r="K231" s="17"/>
    </row>
    <row r="232" spans="6:11" ht="11.25">
      <c r="F232" s="17"/>
      <c r="G232" s="17"/>
      <c r="H232" s="17"/>
      <c r="I232" s="17"/>
      <c r="J232" s="17"/>
      <c r="K232" s="17"/>
    </row>
    <row r="233" spans="6:11" ht="11.25">
      <c r="F233" s="17"/>
      <c r="G233" s="17"/>
      <c r="H233" s="17"/>
      <c r="I233" s="17"/>
      <c r="J233" s="17"/>
      <c r="K233" s="17"/>
    </row>
    <row r="234" spans="6:11" ht="11.25">
      <c r="F234" s="17"/>
      <c r="G234" s="17"/>
      <c r="H234" s="17"/>
      <c r="I234" s="17"/>
      <c r="J234" s="17"/>
      <c r="K234" s="17"/>
    </row>
    <row r="235" spans="6:11" ht="11.25">
      <c r="F235" s="17"/>
      <c r="G235" s="17"/>
      <c r="H235" s="17"/>
      <c r="I235" s="17"/>
      <c r="J235" s="17"/>
      <c r="K235" s="17"/>
    </row>
    <row r="236" spans="6:11" ht="11.25">
      <c r="F236" s="17"/>
      <c r="G236" s="17"/>
      <c r="H236" s="17"/>
      <c r="I236" s="17"/>
      <c r="J236" s="17"/>
      <c r="K236" s="17"/>
    </row>
    <row r="237" spans="6:11" ht="11.25">
      <c r="F237" s="17"/>
      <c r="G237" s="17"/>
      <c r="H237" s="17"/>
      <c r="I237" s="17"/>
      <c r="J237" s="17"/>
      <c r="K237" s="17"/>
    </row>
    <row r="238" spans="6:11" ht="11.25">
      <c r="F238" s="17"/>
      <c r="G238" s="17"/>
      <c r="H238" s="17"/>
      <c r="I238" s="17"/>
      <c r="J238" s="17"/>
      <c r="K238" s="17"/>
    </row>
    <row r="239" spans="6:11" ht="11.25">
      <c r="F239" s="17"/>
      <c r="G239" s="17"/>
      <c r="H239" s="17"/>
      <c r="I239" s="17"/>
      <c r="J239" s="17"/>
      <c r="K239" s="17"/>
    </row>
    <row r="240" spans="6:11" ht="11.25">
      <c r="F240" s="17"/>
      <c r="G240" s="17"/>
      <c r="H240" s="17"/>
      <c r="I240" s="17"/>
      <c r="J240" s="17"/>
      <c r="K240" s="17"/>
    </row>
    <row r="241" spans="6:11" ht="11.25">
      <c r="F241" s="17"/>
      <c r="G241" s="17"/>
      <c r="H241" s="17"/>
      <c r="I241" s="17"/>
      <c r="J241" s="17"/>
      <c r="K241" s="17"/>
    </row>
    <row r="242" spans="6:11" ht="11.25">
      <c r="F242" s="17"/>
      <c r="G242" s="17"/>
      <c r="H242" s="17"/>
      <c r="I242" s="17"/>
      <c r="J242" s="17"/>
      <c r="K242" s="17"/>
    </row>
    <row r="243" spans="6:11" ht="11.25">
      <c r="F243" s="17"/>
      <c r="G243" s="17"/>
      <c r="H243" s="17"/>
      <c r="I243" s="17"/>
      <c r="J243" s="17"/>
      <c r="K243" s="17"/>
    </row>
    <row r="244" spans="6:11" ht="11.25">
      <c r="F244" s="17"/>
      <c r="G244" s="17"/>
      <c r="H244" s="17"/>
      <c r="I244" s="17"/>
      <c r="J244" s="17"/>
      <c r="K244" s="17"/>
    </row>
    <row r="245" spans="6:11" ht="11.25">
      <c r="F245" s="17"/>
      <c r="G245" s="17"/>
      <c r="H245" s="17"/>
      <c r="I245" s="17"/>
      <c r="J245" s="17"/>
      <c r="K245" s="17"/>
    </row>
    <row r="246" spans="6:11" ht="11.25">
      <c r="F246" s="17"/>
      <c r="G246" s="17"/>
      <c r="H246" s="17"/>
      <c r="I246" s="17"/>
      <c r="J246" s="17"/>
      <c r="K246" s="17"/>
    </row>
    <row r="247" spans="6:11" ht="11.25">
      <c r="F247" s="17"/>
      <c r="G247" s="17"/>
      <c r="H247" s="17"/>
      <c r="I247" s="17"/>
      <c r="J247" s="17"/>
      <c r="K247" s="17"/>
    </row>
    <row r="248" spans="6:11" ht="11.25">
      <c r="F248" s="17"/>
      <c r="G248" s="17"/>
      <c r="H248" s="17"/>
      <c r="I248" s="17"/>
      <c r="J248" s="17"/>
      <c r="K248" s="17"/>
    </row>
    <row r="249" spans="6:11" ht="11.25">
      <c r="F249" s="17"/>
      <c r="G249" s="17"/>
      <c r="H249" s="17"/>
      <c r="I249" s="17"/>
      <c r="J249" s="17"/>
      <c r="K249" s="17"/>
    </row>
    <row r="250" spans="6:11" ht="11.25">
      <c r="F250" s="17"/>
      <c r="G250" s="17"/>
      <c r="H250" s="17"/>
      <c r="I250" s="17"/>
      <c r="J250" s="17"/>
      <c r="K250" s="17"/>
    </row>
    <row r="251" spans="6:11" ht="11.25">
      <c r="F251" s="17"/>
      <c r="G251" s="17"/>
      <c r="H251" s="17"/>
      <c r="I251" s="17"/>
      <c r="J251" s="17"/>
      <c r="K251" s="17"/>
    </row>
    <row r="252" spans="6:11" ht="11.25">
      <c r="F252" s="17"/>
      <c r="G252" s="17"/>
      <c r="H252" s="17"/>
      <c r="I252" s="17"/>
      <c r="J252" s="17"/>
      <c r="K252" s="17"/>
    </row>
    <row r="253" spans="6:11" ht="11.25">
      <c r="F253" s="17"/>
      <c r="G253" s="17"/>
      <c r="H253" s="17"/>
      <c r="I253" s="17"/>
      <c r="J253" s="17"/>
      <c r="K253" s="17"/>
    </row>
    <row r="254" spans="6:11" ht="11.25">
      <c r="F254" s="17"/>
      <c r="G254" s="17"/>
      <c r="H254" s="17"/>
      <c r="I254" s="17"/>
      <c r="J254" s="17"/>
      <c r="K254" s="17"/>
    </row>
    <row r="255" spans="6:11" ht="11.25">
      <c r="F255" s="17"/>
      <c r="G255" s="17"/>
      <c r="H255" s="17"/>
      <c r="I255" s="17"/>
      <c r="J255" s="17"/>
      <c r="K255" s="17"/>
    </row>
    <row r="256" spans="6:11" ht="11.25">
      <c r="F256" s="17"/>
      <c r="G256" s="17"/>
      <c r="H256" s="17"/>
      <c r="I256" s="17"/>
      <c r="J256" s="17"/>
      <c r="K256" s="17"/>
    </row>
    <row r="257" spans="6:11" ht="11.25">
      <c r="F257" s="17"/>
      <c r="G257" s="17"/>
      <c r="H257" s="17"/>
      <c r="I257" s="17"/>
      <c r="J257" s="17"/>
      <c r="K257" s="17"/>
    </row>
    <row r="258" spans="6:11" ht="11.25">
      <c r="F258" s="17"/>
      <c r="G258" s="17"/>
      <c r="H258" s="17"/>
      <c r="I258" s="17"/>
      <c r="J258" s="17"/>
      <c r="K258" s="17"/>
    </row>
    <row r="259" spans="6:11" ht="11.25">
      <c r="F259" s="17"/>
      <c r="G259" s="17"/>
      <c r="H259" s="17"/>
      <c r="I259" s="17"/>
      <c r="J259" s="17"/>
      <c r="K259" s="17"/>
    </row>
    <row r="260" spans="6:11" ht="11.25">
      <c r="F260" s="17"/>
      <c r="G260" s="17"/>
      <c r="H260" s="17"/>
      <c r="I260" s="17"/>
      <c r="J260" s="17"/>
      <c r="K260" s="17"/>
    </row>
    <row r="261" spans="6:11" ht="11.25">
      <c r="F261" s="17"/>
      <c r="G261" s="17"/>
      <c r="H261" s="17"/>
      <c r="I261" s="17"/>
      <c r="J261" s="17"/>
      <c r="K261" s="17"/>
    </row>
    <row r="262" spans="6:11" ht="11.25">
      <c r="F262" s="17"/>
      <c r="G262" s="17"/>
      <c r="H262" s="17"/>
      <c r="I262" s="17"/>
      <c r="J262" s="17"/>
      <c r="K262" s="17"/>
    </row>
    <row r="263" spans="6:11" ht="11.25">
      <c r="F263" s="17"/>
      <c r="G263" s="17"/>
      <c r="H263" s="17"/>
      <c r="I263" s="17"/>
      <c r="J263" s="17"/>
      <c r="K263" s="17"/>
    </row>
    <row r="264" spans="6:11" ht="11.25">
      <c r="F264" s="17"/>
      <c r="G264" s="17"/>
      <c r="H264" s="17"/>
      <c r="I264" s="17"/>
      <c r="J264" s="17"/>
      <c r="K264" s="17"/>
    </row>
    <row r="265" spans="6:11" ht="11.25">
      <c r="F265" s="17"/>
      <c r="G265" s="17"/>
      <c r="H265" s="17"/>
      <c r="I265" s="17"/>
      <c r="J265" s="17"/>
      <c r="K265" s="17"/>
    </row>
    <row r="266" spans="6:11" ht="11.25">
      <c r="F266" s="17"/>
      <c r="G266" s="17"/>
      <c r="H266" s="17"/>
      <c r="I266" s="17"/>
      <c r="J266" s="17"/>
      <c r="K266" s="17"/>
    </row>
    <row r="267" spans="6:11" ht="11.25">
      <c r="F267" s="17"/>
      <c r="G267" s="17"/>
      <c r="H267" s="17"/>
      <c r="I267" s="17"/>
      <c r="J267" s="17"/>
      <c r="K267" s="17"/>
    </row>
    <row r="268" spans="6:11" ht="11.25">
      <c r="F268" s="17"/>
      <c r="G268" s="17"/>
      <c r="H268" s="17"/>
      <c r="I268" s="17"/>
      <c r="J268" s="17"/>
      <c r="K268" s="17"/>
    </row>
    <row r="269" spans="6:11" ht="11.25">
      <c r="F269" s="17"/>
      <c r="G269" s="17"/>
      <c r="H269" s="17"/>
      <c r="I269" s="17"/>
      <c r="J269" s="17"/>
      <c r="K269" s="17"/>
    </row>
    <row r="270" spans="6:11" ht="11.25">
      <c r="F270" s="17"/>
      <c r="G270" s="17"/>
      <c r="H270" s="17"/>
      <c r="I270" s="17"/>
      <c r="J270" s="17"/>
      <c r="K270" s="17"/>
    </row>
    <row r="271" spans="6:11" ht="11.25">
      <c r="F271" s="17"/>
      <c r="G271" s="17"/>
      <c r="H271" s="17"/>
      <c r="I271" s="17"/>
      <c r="J271" s="17"/>
      <c r="K271" s="17"/>
    </row>
    <row r="272" spans="6:11" ht="11.25">
      <c r="F272" s="17"/>
      <c r="G272" s="17"/>
      <c r="H272" s="17"/>
      <c r="I272" s="17"/>
      <c r="J272" s="17"/>
      <c r="K272" s="17"/>
    </row>
    <row r="273" spans="6:11" ht="11.25">
      <c r="F273" s="17"/>
      <c r="G273" s="17"/>
      <c r="H273" s="17"/>
      <c r="I273" s="17"/>
      <c r="J273" s="17"/>
      <c r="K273" s="17"/>
    </row>
    <row r="274" spans="6:11" ht="11.25">
      <c r="F274" s="17"/>
      <c r="G274" s="17"/>
      <c r="H274" s="17"/>
      <c r="I274" s="17"/>
      <c r="J274" s="17"/>
      <c r="K274" s="17"/>
    </row>
    <row r="275" spans="6:11" ht="11.25">
      <c r="F275" s="17"/>
      <c r="G275" s="17"/>
      <c r="H275" s="17"/>
      <c r="I275" s="17"/>
      <c r="J275" s="17"/>
      <c r="K275" s="17"/>
    </row>
    <row r="276" spans="6:11" ht="11.25">
      <c r="F276" s="17"/>
      <c r="G276" s="17"/>
      <c r="H276" s="17"/>
      <c r="I276" s="17"/>
      <c r="J276" s="17"/>
      <c r="K276" s="17"/>
    </row>
    <row r="277" spans="6:11" ht="11.25">
      <c r="F277" s="17"/>
      <c r="G277" s="17"/>
      <c r="H277" s="17"/>
      <c r="I277" s="17"/>
      <c r="J277" s="17"/>
      <c r="K277" s="17"/>
    </row>
    <row r="278" spans="6:11" ht="11.25">
      <c r="F278" s="17"/>
      <c r="G278" s="17"/>
      <c r="H278" s="17"/>
      <c r="I278" s="17"/>
      <c r="J278" s="17"/>
      <c r="K278" s="17"/>
    </row>
    <row r="279" spans="6:11" ht="11.25">
      <c r="F279" s="17"/>
      <c r="G279" s="17"/>
      <c r="H279" s="17"/>
      <c r="I279" s="17"/>
      <c r="J279" s="17"/>
      <c r="K279" s="17"/>
    </row>
    <row r="280" spans="6:11" ht="11.25">
      <c r="F280" s="17"/>
      <c r="G280" s="17"/>
      <c r="H280" s="17"/>
      <c r="I280" s="17"/>
      <c r="J280" s="17"/>
      <c r="K280" s="17"/>
    </row>
    <row r="281" spans="6:11" ht="11.25">
      <c r="F281" s="17"/>
      <c r="G281" s="17"/>
      <c r="H281" s="17"/>
      <c r="I281" s="17"/>
      <c r="J281" s="17"/>
      <c r="K281" s="17"/>
    </row>
    <row r="282" spans="6:11" ht="11.25">
      <c r="F282" s="17"/>
      <c r="G282" s="17"/>
      <c r="H282" s="17"/>
      <c r="I282" s="17"/>
      <c r="J282" s="17"/>
      <c r="K282" s="17"/>
    </row>
    <row r="283" spans="6:11" ht="11.25">
      <c r="F283" s="17"/>
      <c r="G283" s="17"/>
      <c r="H283" s="17"/>
      <c r="I283" s="17"/>
      <c r="J283" s="17"/>
      <c r="K283" s="17"/>
    </row>
    <row r="284" spans="6:11" ht="11.25">
      <c r="F284" s="17"/>
      <c r="G284" s="17"/>
      <c r="H284" s="17"/>
      <c r="I284" s="17"/>
      <c r="J284" s="17"/>
      <c r="K284" s="17"/>
    </row>
    <row r="285" spans="6:11" ht="11.25">
      <c r="F285" s="17"/>
      <c r="G285" s="17"/>
      <c r="H285" s="17"/>
      <c r="I285" s="17"/>
      <c r="J285" s="17"/>
      <c r="K285" s="17"/>
    </row>
    <row r="286" spans="6:11" ht="11.25">
      <c r="F286" s="17"/>
      <c r="G286" s="17"/>
      <c r="H286" s="17"/>
      <c r="I286" s="17"/>
      <c r="J286" s="17"/>
      <c r="K286" s="17"/>
    </row>
    <row r="287" spans="6:11" ht="11.25">
      <c r="F287" s="17"/>
      <c r="G287" s="17"/>
      <c r="H287" s="17"/>
      <c r="I287" s="17"/>
      <c r="J287" s="17"/>
      <c r="K287" s="17"/>
    </row>
    <row r="288" spans="6:11" ht="11.25">
      <c r="F288" s="17"/>
      <c r="G288" s="17"/>
      <c r="H288" s="17"/>
      <c r="I288" s="17"/>
      <c r="J288" s="17"/>
      <c r="K288" s="17"/>
    </row>
    <row r="289" spans="6:11" ht="11.25">
      <c r="F289" s="17"/>
      <c r="G289" s="17"/>
      <c r="H289" s="17"/>
      <c r="I289" s="17"/>
      <c r="J289" s="17"/>
      <c r="K289" s="17"/>
    </row>
    <row r="290" spans="6:11" ht="11.25">
      <c r="F290" s="17"/>
      <c r="G290" s="17"/>
      <c r="H290" s="17"/>
      <c r="I290" s="17"/>
      <c r="J290" s="17"/>
      <c r="K290" s="17"/>
    </row>
    <row r="291" spans="6:11" ht="11.25">
      <c r="F291" s="17"/>
      <c r="G291" s="17"/>
      <c r="H291" s="17"/>
      <c r="I291" s="17"/>
      <c r="J291" s="17"/>
      <c r="K291" s="17"/>
    </row>
    <row r="292" spans="6:11" ht="11.25">
      <c r="F292" s="17"/>
      <c r="G292" s="17"/>
      <c r="H292" s="17"/>
      <c r="I292" s="17"/>
      <c r="J292" s="17"/>
      <c r="K292" s="17"/>
    </row>
    <row r="293" spans="6:11" ht="11.25">
      <c r="F293" s="17"/>
      <c r="G293" s="17"/>
      <c r="H293" s="17"/>
      <c r="I293" s="17"/>
      <c r="J293" s="17"/>
      <c r="K293" s="17"/>
    </row>
    <row r="294" spans="6:11" ht="11.25">
      <c r="F294" s="17"/>
      <c r="G294" s="17"/>
      <c r="H294" s="17"/>
      <c r="I294" s="17"/>
      <c r="J294" s="17"/>
      <c r="K294" s="17"/>
    </row>
    <row r="295" spans="6:11" ht="11.25">
      <c r="F295" s="17"/>
      <c r="G295" s="17"/>
      <c r="H295" s="17"/>
      <c r="I295" s="17"/>
      <c r="J295" s="17"/>
      <c r="K295" s="17"/>
    </row>
    <row r="296" spans="6:11" ht="11.25">
      <c r="F296" s="17"/>
      <c r="G296" s="17"/>
      <c r="H296" s="17"/>
      <c r="I296" s="17"/>
      <c r="J296" s="17"/>
      <c r="K296" s="17"/>
    </row>
    <row r="297" spans="6:11" ht="11.25">
      <c r="F297" s="17"/>
      <c r="G297" s="17"/>
      <c r="H297" s="17"/>
      <c r="I297" s="17"/>
      <c r="J297" s="17"/>
      <c r="K297" s="17"/>
    </row>
    <row r="298" spans="6:11" ht="11.25">
      <c r="F298" s="17"/>
      <c r="G298" s="17"/>
      <c r="H298" s="17"/>
      <c r="I298" s="17"/>
      <c r="J298" s="17"/>
      <c r="K298" s="17"/>
    </row>
    <row r="299" spans="6:11" ht="11.25">
      <c r="F299" s="17"/>
      <c r="G299" s="17"/>
      <c r="H299" s="17"/>
      <c r="I299" s="17"/>
      <c r="J299" s="17"/>
      <c r="K299" s="17"/>
    </row>
    <row r="300" spans="6:11" ht="11.25">
      <c r="F300" s="17"/>
      <c r="G300" s="17"/>
      <c r="H300" s="17"/>
      <c r="I300" s="17"/>
      <c r="J300" s="17"/>
      <c r="K300" s="17"/>
    </row>
    <row r="301" spans="6:11" ht="11.25">
      <c r="F301" s="17"/>
      <c r="G301" s="17"/>
      <c r="H301" s="17"/>
      <c r="I301" s="17"/>
      <c r="J301" s="17"/>
      <c r="K301" s="17"/>
    </row>
    <row r="302" spans="6:11" ht="11.25">
      <c r="F302" s="17"/>
      <c r="G302" s="17"/>
      <c r="H302" s="17"/>
      <c r="I302" s="17"/>
      <c r="J302" s="17"/>
      <c r="K302" s="17"/>
    </row>
    <row r="303" spans="6:11" ht="11.25">
      <c r="F303" s="17"/>
      <c r="G303" s="17"/>
      <c r="H303" s="17"/>
      <c r="I303" s="17"/>
      <c r="J303" s="17"/>
      <c r="K303" s="17"/>
    </row>
    <row r="304" spans="6:11" ht="11.25">
      <c r="F304" s="17"/>
      <c r="G304" s="17"/>
      <c r="H304" s="17"/>
      <c r="I304" s="17"/>
      <c r="J304" s="17"/>
      <c r="K304" s="17"/>
    </row>
    <row r="305" spans="6:11" ht="11.25">
      <c r="F305" s="17"/>
      <c r="G305" s="17"/>
      <c r="H305" s="17"/>
      <c r="I305" s="17"/>
      <c r="J305" s="17"/>
      <c r="K305" s="17"/>
    </row>
    <row r="306" spans="6:11" ht="11.25">
      <c r="F306" s="17"/>
      <c r="G306" s="17"/>
      <c r="H306" s="17"/>
      <c r="I306" s="17"/>
      <c r="J306" s="17"/>
      <c r="K306" s="17"/>
    </row>
    <row r="307" spans="6:11" ht="11.25">
      <c r="F307" s="17"/>
      <c r="G307" s="17"/>
      <c r="H307" s="17"/>
      <c r="I307" s="17"/>
      <c r="J307" s="17"/>
      <c r="K307" s="17"/>
    </row>
    <row r="308" spans="6:11" ht="11.25">
      <c r="F308" s="17"/>
      <c r="G308" s="17"/>
      <c r="H308" s="17"/>
      <c r="I308" s="17"/>
      <c r="J308" s="17"/>
      <c r="K308" s="17"/>
    </row>
    <row r="309" spans="6:11" ht="11.25">
      <c r="F309" s="17"/>
      <c r="G309" s="17"/>
      <c r="H309" s="17"/>
      <c r="I309" s="17"/>
      <c r="J309" s="17"/>
      <c r="K309" s="17"/>
    </row>
    <row r="310" spans="6:11" ht="11.25">
      <c r="F310" s="17"/>
      <c r="G310" s="17"/>
      <c r="H310" s="17"/>
      <c r="I310" s="17"/>
      <c r="J310" s="17"/>
      <c r="K310" s="17"/>
    </row>
    <row r="311" spans="6:11" ht="11.25">
      <c r="F311" s="17"/>
      <c r="G311" s="17"/>
      <c r="H311" s="17"/>
      <c r="I311" s="17"/>
      <c r="J311" s="17"/>
      <c r="K311" s="17"/>
    </row>
  </sheetData>
  <printOptions/>
  <pageMargins left="0.5" right="0.53" top="0.5905511811023623" bottom="0.58"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00390625" defaultRowHeight="12.75"/>
  <cols>
    <col min="1" max="1" width="45.75390625" style="2" customWidth="1"/>
    <col min="2" max="6" width="10.75390625" style="2" customWidth="1"/>
    <col min="7" max="16384" width="8.875" style="2" customWidth="1"/>
  </cols>
  <sheetData>
    <row r="1" ht="15.75" customHeight="1">
      <c r="A1" s="14" t="s">
        <v>334</v>
      </c>
    </row>
    <row r="2" spans="1:5" ht="3" customHeight="1">
      <c r="A2" s="9"/>
      <c r="B2" s="34"/>
      <c r="C2" s="34"/>
      <c r="D2" s="34"/>
      <c r="E2" s="34"/>
    </row>
    <row r="3" spans="1:6" ht="15" customHeight="1">
      <c r="A3" s="97" t="s">
        <v>257</v>
      </c>
      <c r="B3" s="70" t="s">
        <v>366</v>
      </c>
      <c r="C3" s="70" t="s">
        <v>367</v>
      </c>
      <c r="D3" s="70" t="s">
        <v>368</v>
      </c>
      <c r="E3" s="70" t="s">
        <v>369</v>
      </c>
      <c r="F3" s="70" t="s">
        <v>394</v>
      </c>
    </row>
    <row r="4" spans="1:6" ht="15.75" customHeight="1">
      <c r="A4" s="100" t="s">
        <v>256</v>
      </c>
      <c r="B4" s="111">
        <v>20579</v>
      </c>
      <c r="C4" s="111">
        <v>22325</v>
      </c>
      <c r="D4" s="111">
        <v>23784</v>
      </c>
      <c r="E4" s="111">
        <v>24351</v>
      </c>
      <c r="F4" s="111">
        <v>24688</v>
      </c>
    </row>
    <row r="5" spans="1:6" ht="7.5" customHeight="1">
      <c r="A5" s="100"/>
      <c r="B5" s="111"/>
      <c r="C5" s="111"/>
      <c r="D5" s="111"/>
      <c r="E5" s="111"/>
      <c r="F5" s="111"/>
    </row>
    <row r="6" spans="1:6" ht="15.75" customHeight="1">
      <c r="A6" s="100" t="s">
        <v>296</v>
      </c>
      <c r="B6" s="111">
        <v>20016</v>
      </c>
      <c r="C6" s="111">
        <v>21717</v>
      </c>
      <c r="D6" s="111">
        <v>23156</v>
      </c>
      <c r="E6" s="111">
        <v>23706</v>
      </c>
      <c r="F6" s="111">
        <v>24048</v>
      </c>
    </row>
    <row r="7" spans="1:6" ht="7.5" customHeight="1">
      <c r="A7" s="37"/>
      <c r="B7" s="30"/>
      <c r="C7" s="30"/>
      <c r="D7" s="30"/>
      <c r="E7" s="30"/>
      <c r="F7" s="30"/>
    </row>
    <row r="8" spans="1:6" ht="15.75" customHeight="1">
      <c r="A8" s="52" t="s">
        <v>126</v>
      </c>
      <c r="B8" s="30">
        <v>370</v>
      </c>
      <c r="C8" s="39">
        <v>533</v>
      </c>
      <c r="D8" s="39">
        <v>672</v>
      </c>
      <c r="E8" s="39">
        <v>668</v>
      </c>
      <c r="F8" s="39">
        <v>726</v>
      </c>
    </row>
    <row r="9" spans="1:6" ht="15.75" customHeight="1">
      <c r="A9" s="52" t="s">
        <v>127</v>
      </c>
      <c r="B9" s="30">
        <v>84</v>
      </c>
      <c r="C9" s="39">
        <v>102</v>
      </c>
      <c r="D9" s="39">
        <v>177</v>
      </c>
      <c r="E9" s="39">
        <v>231</v>
      </c>
      <c r="F9" s="39">
        <v>271</v>
      </c>
    </row>
    <row r="10" spans="1:6" ht="15.75" customHeight="1">
      <c r="A10" s="52" t="s">
        <v>128</v>
      </c>
      <c r="B10" s="39">
        <v>78</v>
      </c>
      <c r="C10" s="39">
        <v>137</v>
      </c>
      <c r="D10" s="39">
        <v>212</v>
      </c>
      <c r="E10" s="39">
        <v>194</v>
      </c>
      <c r="F10" s="39">
        <v>203</v>
      </c>
    </row>
    <row r="11" spans="1:6" ht="15.75" customHeight="1">
      <c r="A11" s="52" t="s">
        <v>129</v>
      </c>
      <c r="B11" s="30">
        <v>322</v>
      </c>
      <c r="C11" s="30">
        <v>347</v>
      </c>
      <c r="D11" s="30">
        <v>326</v>
      </c>
      <c r="E11" s="30">
        <v>322</v>
      </c>
      <c r="F11" s="30">
        <v>390</v>
      </c>
    </row>
    <row r="12" spans="1:6" ht="15.75" customHeight="1">
      <c r="A12" s="52" t="s">
        <v>130</v>
      </c>
      <c r="B12" s="30">
        <v>128</v>
      </c>
      <c r="C12" s="30">
        <v>145</v>
      </c>
      <c r="D12" s="30">
        <v>119</v>
      </c>
      <c r="E12" s="30">
        <v>110</v>
      </c>
      <c r="F12" s="30">
        <v>102</v>
      </c>
    </row>
    <row r="13" spans="1:6" s="17" customFormat="1" ht="15.75" customHeight="1">
      <c r="A13" s="52" t="s">
        <v>131</v>
      </c>
      <c r="B13" s="30">
        <v>1</v>
      </c>
      <c r="C13" s="30">
        <v>0</v>
      </c>
      <c r="D13" s="30">
        <v>0</v>
      </c>
      <c r="E13" s="30">
        <v>0</v>
      </c>
      <c r="F13" s="30">
        <v>0</v>
      </c>
    </row>
    <row r="14" spans="1:6" ht="15.75" customHeight="1">
      <c r="A14" s="52" t="s">
        <v>132</v>
      </c>
      <c r="B14" s="111">
        <v>9115</v>
      </c>
      <c r="C14" s="111">
        <v>9238</v>
      </c>
      <c r="D14" s="111">
        <v>8990</v>
      </c>
      <c r="E14" s="111">
        <v>8716</v>
      </c>
      <c r="F14" s="111">
        <v>8382</v>
      </c>
    </row>
    <row r="15" spans="1:6" ht="15.75" customHeight="1">
      <c r="A15" s="52" t="s">
        <v>133</v>
      </c>
      <c r="B15" s="30">
        <v>47</v>
      </c>
      <c r="C15" s="30">
        <v>53</v>
      </c>
      <c r="D15" s="30">
        <v>60</v>
      </c>
      <c r="E15" s="30">
        <v>52</v>
      </c>
      <c r="F15" s="30">
        <v>56</v>
      </c>
    </row>
    <row r="16" spans="1:6" ht="15.75" customHeight="1">
      <c r="A16" s="52" t="s">
        <v>134</v>
      </c>
      <c r="B16" s="30">
        <v>100</v>
      </c>
      <c r="C16" s="30">
        <v>98</v>
      </c>
      <c r="D16" s="30">
        <v>99</v>
      </c>
      <c r="E16" s="30">
        <v>87</v>
      </c>
      <c r="F16" s="30">
        <v>102</v>
      </c>
    </row>
    <row r="17" spans="1:6" ht="15.75" customHeight="1">
      <c r="A17" s="52" t="s">
        <v>135</v>
      </c>
      <c r="B17" s="30">
        <v>588</v>
      </c>
      <c r="C17" s="30">
        <v>532</v>
      </c>
      <c r="D17" s="30">
        <v>567</v>
      </c>
      <c r="E17" s="30">
        <v>474</v>
      </c>
      <c r="F17" s="30">
        <v>613</v>
      </c>
    </row>
    <row r="18" spans="1:6" ht="15.75" customHeight="1">
      <c r="A18" s="52" t="s">
        <v>136</v>
      </c>
      <c r="B18" s="30">
        <v>8</v>
      </c>
      <c r="C18" s="30">
        <v>9</v>
      </c>
      <c r="D18" s="30">
        <v>4</v>
      </c>
      <c r="E18" s="30">
        <v>4</v>
      </c>
      <c r="F18" s="30">
        <v>6</v>
      </c>
    </row>
    <row r="19" spans="1:6" ht="15.75" customHeight="1">
      <c r="A19" s="52" t="s">
        <v>137</v>
      </c>
      <c r="B19" s="30">
        <v>20</v>
      </c>
      <c r="C19" s="30">
        <v>16</v>
      </c>
      <c r="D19" s="30">
        <v>14</v>
      </c>
      <c r="E19" s="30">
        <v>16</v>
      </c>
      <c r="F19" s="30">
        <v>16</v>
      </c>
    </row>
    <row r="20" spans="1:6" ht="15.75" customHeight="1">
      <c r="A20" s="52" t="s">
        <v>138</v>
      </c>
      <c r="B20" s="30">
        <v>0</v>
      </c>
      <c r="C20" s="30">
        <v>0</v>
      </c>
      <c r="D20" s="30">
        <v>3</v>
      </c>
      <c r="E20" s="30">
        <v>0</v>
      </c>
      <c r="F20" s="30">
        <v>0</v>
      </c>
    </row>
    <row r="21" spans="1:6" ht="15.75" customHeight="1">
      <c r="A21" s="52" t="s">
        <v>139</v>
      </c>
      <c r="B21" s="30">
        <v>134</v>
      </c>
      <c r="C21" s="39">
        <v>214</v>
      </c>
      <c r="D21" s="39">
        <v>193</v>
      </c>
      <c r="E21" s="39">
        <v>202</v>
      </c>
      <c r="F21" s="39">
        <v>187</v>
      </c>
    </row>
    <row r="22" spans="1:6" ht="15.75" customHeight="1">
      <c r="A22" s="52" t="s">
        <v>140</v>
      </c>
      <c r="B22" s="30">
        <v>8</v>
      </c>
      <c r="C22" s="39">
        <v>9</v>
      </c>
      <c r="D22" s="39">
        <v>10</v>
      </c>
      <c r="E22" s="39">
        <v>22</v>
      </c>
      <c r="F22" s="39">
        <v>27</v>
      </c>
    </row>
    <row r="23" spans="1:6" ht="15.75" customHeight="1">
      <c r="A23" s="52" t="s">
        <v>141</v>
      </c>
      <c r="B23" s="30">
        <v>3</v>
      </c>
      <c r="C23" s="39">
        <v>8</v>
      </c>
      <c r="D23" s="39">
        <v>6</v>
      </c>
      <c r="E23" s="39">
        <v>13</v>
      </c>
      <c r="F23" s="39">
        <v>16</v>
      </c>
    </row>
    <row r="24" spans="1:6" ht="15.75" customHeight="1">
      <c r="A24" s="52" t="s">
        <v>142</v>
      </c>
      <c r="B24" s="30">
        <v>111</v>
      </c>
      <c r="C24" s="30">
        <v>119</v>
      </c>
      <c r="D24" s="30">
        <v>127</v>
      </c>
      <c r="E24" s="30">
        <v>130</v>
      </c>
      <c r="F24" s="30">
        <v>101</v>
      </c>
    </row>
    <row r="25" spans="1:6" ht="15.75" customHeight="1">
      <c r="A25" s="52" t="s">
        <v>143</v>
      </c>
      <c r="B25" s="30">
        <v>32</v>
      </c>
      <c r="C25" s="30">
        <v>46</v>
      </c>
      <c r="D25" s="30">
        <v>50</v>
      </c>
      <c r="E25" s="30">
        <v>45</v>
      </c>
      <c r="F25" s="30">
        <v>47</v>
      </c>
    </row>
    <row r="26" spans="1:6" ht="15.75" customHeight="1">
      <c r="A26" s="52" t="s">
        <v>144</v>
      </c>
      <c r="B26" s="111">
        <v>4481</v>
      </c>
      <c r="C26" s="111">
        <v>5482</v>
      </c>
      <c r="D26" s="111">
        <v>6484</v>
      </c>
      <c r="E26" s="111">
        <v>7006</v>
      </c>
      <c r="F26" s="111">
        <v>6827</v>
      </c>
    </row>
    <row r="27" spans="1:6" ht="15.75" customHeight="1">
      <c r="A27" s="52" t="s">
        <v>145</v>
      </c>
      <c r="B27" s="30">
        <v>644</v>
      </c>
      <c r="C27" s="30">
        <v>572</v>
      </c>
      <c r="D27" s="30">
        <v>556</v>
      </c>
      <c r="E27" s="30">
        <v>623</v>
      </c>
      <c r="F27" s="30">
        <v>596</v>
      </c>
    </row>
    <row r="28" spans="1:6" ht="15.75" customHeight="1">
      <c r="A28" s="52" t="s">
        <v>146</v>
      </c>
      <c r="B28" s="30">
        <v>4</v>
      </c>
      <c r="C28" s="30">
        <v>4</v>
      </c>
      <c r="D28" s="30">
        <v>6</v>
      </c>
      <c r="E28" s="30">
        <v>2</v>
      </c>
      <c r="F28" s="30">
        <v>5</v>
      </c>
    </row>
    <row r="29" spans="1:6" ht="15.75" customHeight="1">
      <c r="A29" s="52" t="s">
        <v>147</v>
      </c>
      <c r="B29" s="30">
        <v>472</v>
      </c>
      <c r="C29" s="30">
        <v>502</v>
      </c>
      <c r="D29" s="30">
        <v>529</v>
      </c>
      <c r="E29" s="30">
        <v>545</v>
      </c>
      <c r="F29" s="30">
        <v>522</v>
      </c>
    </row>
    <row r="30" spans="1:6" ht="15.75" customHeight="1">
      <c r="A30" s="52" t="s">
        <v>148</v>
      </c>
      <c r="B30" s="30">
        <v>58</v>
      </c>
      <c r="C30" s="30">
        <v>75</v>
      </c>
      <c r="D30" s="30">
        <v>75</v>
      </c>
      <c r="E30" s="30">
        <v>92</v>
      </c>
      <c r="F30" s="30">
        <v>85</v>
      </c>
    </row>
    <row r="31" spans="1:6" ht="15.75" customHeight="1">
      <c r="A31" s="52" t="s">
        <v>149</v>
      </c>
      <c r="B31" s="30">
        <v>55</v>
      </c>
      <c r="C31" s="30">
        <v>63</v>
      </c>
      <c r="D31" s="30">
        <v>54</v>
      </c>
      <c r="E31" s="30">
        <v>34</v>
      </c>
      <c r="F31" s="30">
        <v>56</v>
      </c>
    </row>
    <row r="32" spans="1:6" ht="15.75" customHeight="1">
      <c r="A32" s="52" t="s">
        <v>150</v>
      </c>
      <c r="B32" s="30">
        <v>699</v>
      </c>
      <c r="C32" s="30">
        <v>803</v>
      </c>
      <c r="D32" s="30">
        <v>848</v>
      </c>
      <c r="E32" s="30">
        <v>793</v>
      </c>
      <c r="F32" s="30">
        <v>797</v>
      </c>
    </row>
    <row r="33" spans="1:6" ht="15.75" customHeight="1">
      <c r="A33" s="52" t="s">
        <v>151</v>
      </c>
      <c r="B33" s="30">
        <v>569</v>
      </c>
      <c r="C33" s="30">
        <v>489</v>
      </c>
      <c r="D33" s="30">
        <v>527</v>
      </c>
      <c r="E33" s="30">
        <v>520</v>
      </c>
      <c r="F33" s="30">
        <v>487</v>
      </c>
    </row>
    <row r="34" spans="1:6" ht="15.75" customHeight="1">
      <c r="A34" s="52" t="s">
        <v>152</v>
      </c>
      <c r="B34" s="30">
        <v>7</v>
      </c>
      <c r="C34" s="30">
        <v>8</v>
      </c>
      <c r="D34" s="30">
        <v>6</v>
      </c>
      <c r="E34" s="30">
        <v>8</v>
      </c>
      <c r="F34" s="30">
        <v>10</v>
      </c>
    </row>
    <row r="35" spans="1:6" ht="15.75" customHeight="1">
      <c r="A35" s="52" t="s">
        <v>153</v>
      </c>
      <c r="B35" s="30">
        <v>41</v>
      </c>
      <c r="C35" s="30">
        <v>40</v>
      </c>
      <c r="D35" s="30">
        <v>36</v>
      </c>
      <c r="E35" s="30">
        <v>44</v>
      </c>
      <c r="F35" s="30">
        <v>52</v>
      </c>
    </row>
    <row r="36" spans="1:6" ht="15.75" customHeight="1">
      <c r="A36" s="52" t="s">
        <v>154</v>
      </c>
      <c r="B36" s="31">
        <v>0</v>
      </c>
      <c r="C36" s="31">
        <v>0</v>
      </c>
      <c r="D36" s="30">
        <v>0</v>
      </c>
      <c r="E36" s="30">
        <v>0</v>
      </c>
      <c r="F36" s="30">
        <v>0</v>
      </c>
    </row>
    <row r="37" spans="1:6" ht="15.75" customHeight="1">
      <c r="A37" s="52" t="s">
        <v>155</v>
      </c>
      <c r="B37" s="30">
        <v>1344</v>
      </c>
      <c r="C37" s="111">
        <v>1291</v>
      </c>
      <c r="D37" s="111">
        <v>1242</v>
      </c>
      <c r="E37" s="111">
        <v>1269</v>
      </c>
      <c r="F37" s="111">
        <v>1518</v>
      </c>
    </row>
    <row r="38" spans="1:6" ht="15.75" customHeight="1">
      <c r="A38" s="52" t="s">
        <v>156</v>
      </c>
      <c r="B38" s="30">
        <v>493</v>
      </c>
      <c r="C38" s="30">
        <v>782</v>
      </c>
      <c r="D38" s="30">
        <v>1164</v>
      </c>
      <c r="E38" s="111">
        <v>1484</v>
      </c>
      <c r="F38" s="111">
        <v>1848</v>
      </c>
    </row>
    <row r="39" spans="1:6" ht="7.5" customHeight="1">
      <c r="A39" s="37"/>
      <c r="B39" s="31"/>
      <c r="C39" s="31"/>
      <c r="D39" s="30"/>
      <c r="E39" s="30"/>
      <c r="F39" s="30"/>
    </row>
    <row r="40" spans="1:6" ht="15.75" customHeight="1">
      <c r="A40" s="100" t="s">
        <v>297</v>
      </c>
      <c r="B40" s="30">
        <v>563</v>
      </c>
      <c r="C40" s="30">
        <v>608</v>
      </c>
      <c r="D40" s="30">
        <v>628</v>
      </c>
      <c r="E40" s="30">
        <v>645</v>
      </c>
      <c r="F40" s="30">
        <v>640</v>
      </c>
    </row>
    <row r="41" spans="1:6" ht="7.5" customHeight="1">
      <c r="A41" s="37"/>
      <c r="B41" s="30"/>
      <c r="C41" s="30"/>
      <c r="D41" s="30"/>
      <c r="E41" s="30"/>
      <c r="F41" s="30"/>
    </row>
    <row r="42" spans="1:6" ht="15.75" customHeight="1">
      <c r="A42" s="52" t="s">
        <v>157</v>
      </c>
      <c r="B42" s="30">
        <v>3</v>
      </c>
      <c r="C42" s="30">
        <v>6</v>
      </c>
      <c r="D42" s="30">
        <v>4</v>
      </c>
      <c r="E42" s="30">
        <v>3</v>
      </c>
      <c r="F42" s="30">
        <v>0</v>
      </c>
    </row>
    <row r="43" spans="1:6" ht="15.75" customHeight="1">
      <c r="A43" s="52" t="s">
        <v>158</v>
      </c>
      <c r="B43" s="30">
        <v>72</v>
      </c>
      <c r="C43" s="30">
        <v>85</v>
      </c>
      <c r="D43" s="30">
        <v>74</v>
      </c>
      <c r="E43" s="30">
        <v>95</v>
      </c>
      <c r="F43" s="30">
        <v>106</v>
      </c>
    </row>
    <row r="44" spans="1:6" ht="15.75" customHeight="1">
      <c r="A44" s="52" t="s">
        <v>159</v>
      </c>
      <c r="B44" s="30">
        <v>151</v>
      </c>
      <c r="C44" s="30">
        <v>155</v>
      </c>
      <c r="D44" s="30">
        <v>174</v>
      </c>
      <c r="E44" s="30">
        <v>202</v>
      </c>
      <c r="F44" s="30">
        <v>185</v>
      </c>
    </row>
    <row r="45" spans="1:6" ht="15.75" customHeight="1">
      <c r="A45" s="52" t="s">
        <v>160</v>
      </c>
      <c r="B45" s="30">
        <v>21</v>
      </c>
      <c r="C45" s="30">
        <v>13</v>
      </c>
      <c r="D45" s="30">
        <v>31</v>
      </c>
      <c r="E45" s="30">
        <v>11</v>
      </c>
      <c r="F45" s="30">
        <v>18</v>
      </c>
    </row>
    <row r="46" spans="1:6" ht="15.75" customHeight="1">
      <c r="A46" s="52" t="s">
        <v>161</v>
      </c>
      <c r="B46" s="30">
        <v>1</v>
      </c>
      <c r="C46" s="30">
        <v>4</v>
      </c>
      <c r="D46" s="30">
        <v>2</v>
      </c>
      <c r="E46" s="30">
        <v>4</v>
      </c>
      <c r="F46" s="30">
        <v>3</v>
      </c>
    </row>
    <row r="47" spans="1:6" ht="15.75" customHeight="1">
      <c r="A47" s="52" t="s">
        <v>162</v>
      </c>
      <c r="B47" s="30">
        <v>130</v>
      </c>
      <c r="C47" s="30">
        <v>117</v>
      </c>
      <c r="D47" s="30">
        <v>132</v>
      </c>
      <c r="E47" s="30">
        <v>111</v>
      </c>
      <c r="F47" s="30">
        <v>144</v>
      </c>
    </row>
    <row r="48" spans="1:6" ht="15.75" customHeight="1">
      <c r="A48" s="52" t="s">
        <v>163</v>
      </c>
      <c r="B48" s="30">
        <v>29</v>
      </c>
      <c r="C48" s="30">
        <v>36</v>
      </c>
      <c r="D48" s="30">
        <v>37</v>
      </c>
      <c r="E48" s="30">
        <v>41</v>
      </c>
      <c r="F48" s="30">
        <v>50</v>
      </c>
    </row>
    <row r="49" spans="1:6" ht="15.75" customHeight="1">
      <c r="A49" s="52" t="s">
        <v>164</v>
      </c>
      <c r="B49" s="30">
        <v>7</v>
      </c>
      <c r="C49" s="30">
        <v>8</v>
      </c>
      <c r="D49" s="30">
        <v>16</v>
      </c>
      <c r="E49" s="30">
        <v>7</v>
      </c>
      <c r="F49" s="30">
        <v>7</v>
      </c>
    </row>
    <row r="50" spans="1:6" ht="15.75" customHeight="1">
      <c r="A50" s="52" t="s">
        <v>165</v>
      </c>
      <c r="B50" s="30">
        <v>101</v>
      </c>
      <c r="C50" s="30">
        <v>137</v>
      </c>
      <c r="D50" s="30">
        <v>103</v>
      </c>
      <c r="E50" s="30">
        <v>126</v>
      </c>
      <c r="F50" s="30">
        <v>95</v>
      </c>
    </row>
    <row r="51" spans="1:6" ht="15.75" customHeight="1">
      <c r="A51" s="53" t="s">
        <v>156</v>
      </c>
      <c r="B51" s="42">
        <v>48</v>
      </c>
      <c r="C51" s="42">
        <v>47</v>
      </c>
      <c r="D51" s="42">
        <v>55</v>
      </c>
      <c r="E51" s="42">
        <v>45</v>
      </c>
      <c r="F51" s="42">
        <v>32</v>
      </c>
    </row>
    <row r="52" spans="1:5" ht="12" customHeight="1">
      <c r="A52" s="96" t="s">
        <v>125</v>
      </c>
      <c r="B52" s="40"/>
      <c r="C52" s="40"/>
      <c r="D52" s="40"/>
      <c r="E52" s="40"/>
    </row>
    <row r="53" ht="12">
      <c r="A53" s="44"/>
    </row>
  </sheetData>
  <printOptions/>
  <pageMargins left="0.5905511811023623" right="0.59" top="0.5905511811023623" bottom="0.6"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00390625" defaultRowHeight="12.75"/>
  <cols>
    <col min="1" max="1" width="31.25390625" style="2" customWidth="1"/>
    <col min="2" max="6" width="14.75390625" style="2" customWidth="1"/>
    <col min="7" max="16384" width="8.875" style="2" customWidth="1"/>
  </cols>
  <sheetData>
    <row r="1" ht="15.75" customHeight="1">
      <c r="A1" s="14" t="s">
        <v>335</v>
      </c>
    </row>
    <row r="2" spans="1:5" ht="4.5" customHeight="1">
      <c r="A2" s="6"/>
      <c r="B2" s="6"/>
      <c r="C2" s="6"/>
      <c r="D2" s="26"/>
      <c r="E2" s="47"/>
    </row>
    <row r="3" spans="1:6" ht="13.5" customHeight="1">
      <c r="A3" s="97" t="s">
        <v>0</v>
      </c>
      <c r="B3" s="70" t="s">
        <v>253</v>
      </c>
      <c r="C3" s="137" t="s">
        <v>282</v>
      </c>
      <c r="D3" s="137" t="s">
        <v>357</v>
      </c>
      <c r="E3" s="137" t="s">
        <v>369</v>
      </c>
      <c r="F3" s="137" t="s">
        <v>394</v>
      </c>
    </row>
    <row r="4" spans="1:6" ht="13.5" customHeight="1">
      <c r="A4" s="100" t="s">
        <v>245</v>
      </c>
      <c r="B4" s="118">
        <v>5365</v>
      </c>
      <c r="C4" s="118">
        <v>5666</v>
      </c>
      <c r="D4" s="118">
        <v>5806</v>
      </c>
      <c r="E4" s="118">
        <v>5613</v>
      </c>
      <c r="F4" s="118">
        <v>5724</v>
      </c>
    </row>
    <row r="5" spans="1:6" ht="9.75" customHeight="1">
      <c r="A5" s="37"/>
      <c r="B5" s="38"/>
      <c r="C5" s="38"/>
      <c r="D5" s="38"/>
      <c r="E5" s="38"/>
      <c r="F5" s="38"/>
    </row>
    <row r="6" spans="1:6" ht="13.5" customHeight="1">
      <c r="A6" s="52" t="s">
        <v>298</v>
      </c>
      <c r="B6" s="38">
        <v>14</v>
      </c>
      <c r="C6" s="38">
        <v>11</v>
      </c>
      <c r="D6" s="38">
        <v>12</v>
      </c>
      <c r="E6" s="38">
        <v>5</v>
      </c>
      <c r="F6" s="38">
        <v>10</v>
      </c>
    </row>
    <row r="7" spans="1:6" ht="13.5" customHeight="1">
      <c r="A7" s="52" t="s">
        <v>363</v>
      </c>
      <c r="B7" s="31">
        <v>0</v>
      </c>
      <c r="C7" s="31">
        <v>0</v>
      </c>
      <c r="D7" s="31">
        <v>0</v>
      </c>
      <c r="E7" s="31">
        <v>0</v>
      </c>
      <c r="F7" s="31">
        <v>1</v>
      </c>
    </row>
    <row r="8" spans="1:6" ht="13.5" customHeight="1">
      <c r="A8" s="52" t="s">
        <v>299</v>
      </c>
      <c r="B8" s="38">
        <v>311</v>
      </c>
      <c r="C8" s="38">
        <v>358</v>
      </c>
      <c r="D8" s="38">
        <v>393</v>
      </c>
      <c r="E8" s="38">
        <v>490</v>
      </c>
      <c r="F8" s="38">
        <v>506</v>
      </c>
    </row>
    <row r="9" spans="1:6" ht="13.5" customHeight="1">
      <c r="A9" s="52" t="s">
        <v>300</v>
      </c>
      <c r="B9" s="38">
        <v>795</v>
      </c>
      <c r="C9" s="38">
        <v>906</v>
      </c>
      <c r="D9" s="118">
        <v>1027</v>
      </c>
      <c r="E9" s="118">
        <v>897</v>
      </c>
      <c r="F9" s="118">
        <v>972</v>
      </c>
    </row>
    <row r="10" spans="1:6" ht="13.5" customHeight="1">
      <c r="A10" s="52" t="s">
        <v>301</v>
      </c>
      <c r="B10" s="38">
        <v>58</v>
      </c>
      <c r="C10" s="38">
        <v>79</v>
      </c>
      <c r="D10" s="38">
        <v>73</v>
      </c>
      <c r="E10" s="38">
        <v>58</v>
      </c>
      <c r="F10" s="38">
        <v>45</v>
      </c>
    </row>
    <row r="11" spans="1:6" ht="13.5" customHeight="1">
      <c r="A11" s="52" t="s">
        <v>302</v>
      </c>
      <c r="B11" s="38">
        <v>3</v>
      </c>
      <c r="C11" s="38">
        <v>4</v>
      </c>
      <c r="D11" s="38">
        <v>5</v>
      </c>
      <c r="E11" s="38">
        <v>6</v>
      </c>
      <c r="F11" s="38">
        <v>9</v>
      </c>
    </row>
    <row r="12" spans="1:6" ht="13.5" customHeight="1">
      <c r="A12" s="52" t="s">
        <v>303</v>
      </c>
      <c r="B12" s="38">
        <v>473</v>
      </c>
      <c r="C12" s="38">
        <v>499</v>
      </c>
      <c r="D12" s="38">
        <v>487</v>
      </c>
      <c r="E12" s="38">
        <v>456</v>
      </c>
      <c r="F12" s="38">
        <v>472</v>
      </c>
    </row>
    <row r="13" spans="1:6" ht="13.5" customHeight="1">
      <c r="A13" s="52" t="s">
        <v>304</v>
      </c>
      <c r="B13" s="38">
        <v>38</v>
      </c>
      <c r="C13" s="38">
        <v>36</v>
      </c>
      <c r="D13" s="38">
        <v>58</v>
      </c>
      <c r="E13" s="38">
        <v>29</v>
      </c>
      <c r="F13" s="38">
        <v>50</v>
      </c>
    </row>
    <row r="14" spans="1:6" ht="13.5" customHeight="1">
      <c r="A14" s="52" t="s">
        <v>305</v>
      </c>
      <c r="B14" s="38">
        <v>4</v>
      </c>
      <c r="C14" s="38">
        <v>5</v>
      </c>
      <c r="D14" s="38">
        <v>4</v>
      </c>
      <c r="E14" s="38">
        <v>3</v>
      </c>
      <c r="F14" s="38">
        <v>6</v>
      </c>
    </row>
    <row r="15" spans="1:6" ht="13.5" customHeight="1">
      <c r="A15" s="52" t="s">
        <v>306</v>
      </c>
      <c r="B15" s="38">
        <v>430</v>
      </c>
      <c r="C15" s="38">
        <v>407</v>
      </c>
      <c r="D15" s="38">
        <v>440</v>
      </c>
      <c r="E15" s="38">
        <v>452</v>
      </c>
      <c r="F15" s="38">
        <v>441</v>
      </c>
    </row>
    <row r="16" spans="1:6" ht="13.5" customHeight="1">
      <c r="A16" s="52" t="s">
        <v>166</v>
      </c>
      <c r="B16" s="118">
        <v>2399</v>
      </c>
      <c r="C16" s="118">
        <v>2479</v>
      </c>
      <c r="D16" s="118">
        <v>2436</v>
      </c>
      <c r="E16" s="118">
        <v>2464</v>
      </c>
      <c r="F16" s="118">
        <v>2439</v>
      </c>
    </row>
    <row r="17" spans="1:6" ht="13.5" customHeight="1">
      <c r="A17" s="52" t="s">
        <v>167</v>
      </c>
      <c r="B17" s="38">
        <v>58</v>
      </c>
      <c r="C17" s="38">
        <v>53</v>
      </c>
      <c r="D17" s="38">
        <v>40</v>
      </c>
      <c r="E17" s="38">
        <v>30</v>
      </c>
      <c r="F17" s="38">
        <v>43</v>
      </c>
    </row>
    <row r="18" spans="1:6" ht="13.5" customHeight="1">
      <c r="A18" s="52" t="s">
        <v>170</v>
      </c>
      <c r="B18" s="38">
        <v>103</v>
      </c>
      <c r="C18" s="38">
        <v>154</v>
      </c>
      <c r="D18" s="38">
        <v>124</v>
      </c>
      <c r="E18" s="38">
        <v>72</v>
      </c>
      <c r="F18" s="38">
        <v>91</v>
      </c>
    </row>
    <row r="19" spans="1:6" ht="13.5" customHeight="1">
      <c r="A19" s="52" t="s">
        <v>168</v>
      </c>
      <c r="B19" s="38">
        <v>139</v>
      </c>
      <c r="C19" s="38">
        <v>134</v>
      </c>
      <c r="D19" s="38">
        <v>120</v>
      </c>
      <c r="E19" s="38">
        <v>135</v>
      </c>
      <c r="F19" s="38">
        <v>131</v>
      </c>
    </row>
    <row r="20" spans="1:6" ht="13.5" customHeight="1">
      <c r="A20" s="52" t="s">
        <v>169</v>
      </c>
      <c r="B20" s="38">
        <v>202</v>
      </c>
      <c r="C20" s="38">
        <v>198</v>
      </c>
      <c r="D20" s="38">
        <v>189</v>
      </c>
      <c r="E20" s="38">
        <v>207</v>
      </c>
      <c r="F20" s="38">
        <v>205</v>
      </c>
    </row>
    <row r="21" spans="1:6" ht="13.5" customHeight="1">
      <c r="A21" s="52" t="s">
        <v>97</v>
      </c>
      <c r="B21" s="38">
        <v>54</v>
      </c>
      <c r="C21" s="38">
        <v>37</v>
      </c>
      <c r="D21" s="38">
        <v>37</v>
      </c>
      <c r="E21" s="38">
        <v>30</v>
      </c>
      <c r="F21" s="38">
        <v>57</v>
      </c>
    </row>
    <row r="22" spans="1:6" ht="13.5" customHeight="1">
      <c r="A22" s="53" t="s">
        <v>100</v>
      </c>
      <c r="B22" s="42">
        <v>284</v>
      </c>
      <c r="C22" s="42">
        <v>306</v>
      </c>
      <c r="D22" s="42">
        <v>361</v>
      </c>
      <c r="E22" s="42">
        <v>279</v>
      </c>
      <c r="F22" s="42">
        <v>246</v>
      </c>
    </row>
    <row r="23" ht="12" customHeight="1">
      <c r="A23" s="3" t="s">
        <v>125</v>
      </c>
    </row>
    <row r="26" ht="15.75" customHeight="1">
      <c r="A26" s="14" t="s">
        <v>336</v>
      </c>
    </row>
    <row r="27" spans="1:6" ht="4.5" customHeight="1">
      <c r="A27" s="6"/>
      <c r="B27" s="6"/>
      <c r="C27" s="6"/>
      <c r="D27" s="6"/>
      <c r="E27" s="47"/>
      <c r="F27" s="47"/>
    </row>
    <row r="28" spans="1:6" ht="13.5" customHeight="1">
      <c r="A28" s="97" t="s">
        <v>0</v>
      </c>
      <c r="B28" s="70" t="s">
        <v>253</v>
      </c>
      <c r="C28" s="137" t="s">
        <v>282</v>
      </c>
      <c r="D28" s="137" t="s">
        <v>357</v>
      </c>
      <c r="E28" s="137" t="s">
        <v>369</v>
      </c>
      <c r="F28" s="137" t="s">
        <v>394</v>
      </c>
    </row>
    <row r="29" spans="1:6" ht="13.5" customHeight="1">
      <c r="A29" s="100" t="s">
        <v>246</v>
      </c>
      <c r="B29" s="110">
        <v>15943</v>
      </c>
      <c r="C29" s="110">
        <v>16104</v>
      </c>
      <c r="D29" s="110">
        <v>14706</v>
      </c>
      <c r="E29" s="110">
        <v>14338</v>
      </c>
      <c r="F29" s="110">
        <v>13265</v>
      </c>
    </row>
    <row r="30" spans="1:6" ht="9.75" customHeight="1">
      <c r="A30" s="37"/>
      <c r="B30" s="118"/>
      <c r="C30" s="118"/>
      <c r="D30" s="118"/>
      <c r="E30" s="118"/>
      <c r="F30" s="118"/>
    </row>
    <row r="31" spans="1:6" ht="13.5" customHeight="1">
      <c r="A31" s="52" t="s">
        <v>171</v>
      </c>
      <c r="B31" s="118">
        <v>506</v>
      </c>
      <c r="C31" s="118">
        <v>505</v>
      </c>
      <c r="D31" s="118">
        <v>482</v>
      </c>
      <c r="E31" s="118">
        <v>602</v>
      </c>
      <c r="F31" s="118">
        <v>565</v>
      </c>
    </row>
    <row r="32" spans="1:6" ht="13.5" customHeight="1">
      <c r="A32" s="52" t="s">
        <v>172</v>
      </c>
      <c r="B32" s="118">
        <v>13770</v>
      </c>
      <c r="C32" s="118">
        <v>13877</v>
      </c>
      <c r="D32" s="118">
        <v>12686</v>
      </c>
      <c r="E32" s="118">
        <v>12305</v>
      </c>
      <c r="F32" s="118">
        <v>11334</v>
      </c>
    </row>
    <row r="33" spans="1:6" ht="13.5" customHeight="1">
      <c r="A33" s="52" t="s">
        <v>173</v>
      </c>
      <c r="B33" s="38"/>
      <c r="C33" s="38"/>
      <c r="D33" s="38"/>
      <c r="E33" s="38"/>
      <c r="F33" s="38"/>
    </row>
    <row r="34" spans="1:6" ht="13.5" customHeight="1">
      <c r="A34" s="52" t="s">
        <v>174</v>
      </c>
      <c r="B34" s="17">
        <v>1</v>
      </c>
      <c r="C34" s="17">
        <v>4</v>
      </c>
      <c r="D34" s="17">
        <v>2</v>
      </c>
      <c r="E34" s="17">
        <v>2</v>
      </c>
      <c r="F34" s="17">
        <v>5</v>
      </c>
    </row>
    <row r="35" spans="1:6" ht="13.5" customHeight="1">
      <c r="A35" s="52" t="s">
        <v>175</v>
      </c>
      <c r="B35" s="17">
        <v>13</v>
      </c>
      <c r="C35" s="17">
        <v>24</v>
      </c>
      <c r="D35" s="17">
        <v>9</v>
      </c>
      <c r="E35" s="17">
        <v>15</v>
      </c>
      <c r="F35" s="17">
        <v>23</v>
      </c>
    </row>
    <row r="36" spans="1:6" ht="13.5" customHeight="1">
      <c r="A36" s="52" t="s">
        <v>176</v>
      </c>
      <c r="B36" s="17">
        <v>22</v>
      </c>
      <c r="C36" s="17">
        <v>17</v>
      </c>
      <c r="D36" s="17">
        <v>28</v>
      </c>
      <c r="E36" s="17">
        <v>17</v>
      </c>
      <c r="F36" s="17">
        <v>15</v>
      </c>
    </row>
    <row r="37" spans="1:6" ht="13.5" customHeight="1">
      <c r="A37" s="52" t="s">
        <v>177</v>
      </c>
      <c r="B37" s="17">
        <v>0</v>
      </c>
      <c r="C37" s="17">
        <v>0</v>
      </c>
      <c r="D37" s="17">
        <v>0</v>
      </c>
      <c r="E37" s="17">
        <v>0</v>
      </c>
      <c r="F37" s="17">
        <v>0</v>
      </c>
    </row>
    <row r="38" spans="1:6" ht="13.5" customHeight="1">
      <c r="A38" s="52" t="s">
        <v>178</v>
      </c>
      <c r="B38" s="17">
        <v>0</v>
      </c>
      <c r="C38" s="17">
        <v>0</v>
      </c>
      <c r="D38" s="17">
        <v>2</v>
      </c>
      <c r="E38" s="17">
        <v>0</v>
      </c>
      <c r="F38" s="17">
        <v>1</v>
      </c>
    </row>
    <row r="39" spans="1:6" ht="13.5" customHeight="1">
      <c r="A39" s="64" t="s">
        <v>179</v>
      </c>
      <c r="B39" s="118">
        <v>1631</v>
      </c>
      <c r="C39" s="118">
        <v>1677</v>
      </c>
      <c r="D39" s="118">
        <v>1497</v>
      </c>
      <c r="E39" s="118">
        <v>1396</v>
      </c>
      <c r="F39" s="118">
        <v>1321</v>
      </c>
    </row>
    <row r="40" spans="1:6" ht="13.5" customHeight="1">
      <c r="A40" s="52" t="s">
        <v>17</v>
      </c>
      <c r="B40" s="17">
        <v>0</v>
      </c>
      <c r="C40" s="17">
        <v>0</v>
      </c>
      <c r="D40" s="17">
        <v>0</v>
      </c>
      <c r="E40" s="17">
        <v>1</v>
      </c>
      <c r="F40" s="17">
        <v>1</v>
      </c>
    </row>
    <row r="41" ht="9.75" customHeight="1">
      <c r="A41" s="37"/>
    </row>
    <row r="42" spans="1:6" ht="13.5" customHeight="1">
      <c r="A42" s="100" t="s">
        <v>247</v>
      </c>
      <c r="B42" s="110">
        <v>16129</v>
      </c>
      <c r="C42" s="110">
        <v>15760</v>
      </c>
      <c r="D42" s="118">
        <v>14917</v>
      </c>
      <c r="E42" s="118">
        <v>14904</v>
      </c>
      <c r="F42" s="118">
        <v>13315</v>
      </c>
    </row>
    <row r="43" spans="1:6" ht="9.75" customHeight="1">
      <c r="A43" s="37"/>
      <c r="B43" s="110"/>
      <c r="C43" s="110"/>
      <c r="D43" s="110"/>
      <c r="E43" s="110"/>
      <c r="F43" s="110"/>
    </row>
    <row r="44" spans="1:6" ht="13.5" customHeight="1">
      <c r="A44" s="52" t="s">
        <v>180</v>
      </c>
      <c r="B44" s="118">
        <v>2320</v>
      </c>
      <c r="C44" s="118">
        <v>2165</v>
      </c>
      <c r="D44" s="118">
        <v>2055</v>
      </c>
      <c r="E44" s="118">
        <v>2206</v>
      </c>
      <c r="F44" s="118">
        <v>2050</v>
      </c>
    </row>
    <row r="45" spans="1:6" ht="13.5" customHeight="1">
      <c r="A45" s="99" t="s">
        <v>243</v>
      </c>
      <c r="B45" s="38">
        <v>25</v>
      </c>
      <c r="C45" s="38">
        <v>24</v>
      </c>
      <c r="D45" s="38">
        <v>18</v>
      </c>
      <c r="E45" s="38">
        <v>22</v>
      </c>
      <c r="F45" s="38">
        <v>27</v>
      </c>
    </row>
    <row r="46" spans="1:6" ht="13.5" customHeight="1">
      <c r="A46" s="52" t="s">
        <v>181</v>
      </c>
      <c r="B46" s="38">
        <v>0</v>
      </c>
      <c r="C46" s="38">
        <v>0</v>
      </c>
      <c r="D46" s="38"/>
      <c r="E46" s="38"/>
      <c r="F46" s="38"/>
    </row>
    <row r="47" spans="1:6" ht="13.5" customHeight="1">
      <c r="A47" s="64" t="s">
        <v>182</v>
      </c>
      <c r="B47" s="38">
        <v>16</v>
      </c>
      <c r="C47" s="38">
        <v>18</v>
      </c>
      <c r="D47" s="38">
        <v>20</v>
      </c>
      <c r="E47" s="38">
        <v>25</v>
      </c>
      <c r="F47" s="38">
        <v>35</v>
      </c>
    </row>
    <row r="48" spans="1:6" ht="13.5" customHeight="1">
      <c r="A48" s="64" t="s">
        <v>183</v>
      </c>
      <c r="B48" s="38">
        <v>175</v>
      </c>
      <c r="C48" s="38">
        <v>148</v>
      </c>
      <c r="D48" s="38">
        <v>181</v>
      </c>
      <c r="E48" s="38">
        <v>149</v>
      </c>
      <c r="F48" s="38">
        <v>168</v>
      </c>
    </row>
    <row r="49" spans="1:6" ht="13.5" customHeight="1">
      <c r="A49" s="64" t="s">
        <v>184</v>
      </c>
      <c r="B49" s="38">
        <v>4</v>
      </c>
      <c r="C49" s="38">
        <v>2</v>
      </c>
      <c r="D49" s="38">
        <v>1</v>
      </c>
      <c r="E49" s="38">
        <v>3</v>
      </c>
      <c r="F49" s="38">
        <v>2</v>
      </c>
    </row>
    <row r="50" spans="1:6" ht="13.5" customHeight="1">
      <c r="A50" s="64" t="s">
        <v>185</v>
      </c>
      <c r="B50" s="30">
        <v>14</v>
      </c>
      <c r="C50" s="30">
        <v>3</v>
      </c>
      <c r="D50" s="30">
        <v>5</v>
      </c>
      <c r="E50" s="30">
        <v>7</v>
      </c>
      <c r="F50" s="30">
        <v>3</v>
      </c>
    </row>
    <row r="51" spans="1:6" ht="13.5" customHeight="1">
      <c r="A51" s="52" t="s">
        <v>186</v>
      </c>
      <c r="B51" s="118">
        <v>7005</v>
      </c>
      <c r="C51" s="118">
        <v>6974</v>
      </c>
      <c r="D51" s="118">
        <v>6864</v>
      </c>
      <c r="E51" s="118">
        <v>7244</v>
      </c>
      <c r="F51" s="118">
        <v>6585</v>
      </c>
    </row>
    <row r="52" spans="1:6" ht="13.5" customHeight="1">
      <c r="A52" s="52" t="s">
        <v>187</v>
      </c>
      <c r="B52" s="118">
        <v>2634</v>
      </c>
      <c r="C52" s="118">
        <v>2600</v>
      </c>
      <c r="D52" s="118">
        <v>2219</v>
      </c>
      <c r="E52" s="118">
        <v>2071</v>
      </c>
      <c r="F52" s="118">
        <v>1655</v>
      </c>
    </row>
    <row r="53" spans="1:6" ht="13.5" customHeight="1">
      <c r="A53" s="52" t="s">
        <v>188</v>
      </c>
      <c r="B53" s="38">
        <v>0</v>
      </c>
      <c r="C53" s="38">
        <v>0</v>
      </c>
      <c r="D53" s="38"/>
      <c r="E53" s="38"/>
      <c r="F53" s="38"/>
    </row>
    <row r="54" spans="1:6" ht="13.5" customHeight="1">
      <c r="A54" s="64" t="s">
        <v>174</v>
      </c>
      <c r="B54" s="30">
        <v>0</v>
      </c>
      <c r="C54" s="30">
        <v>3</v>
      </c>
      <c r="D54" s="30">
        <v>0</v>
      </c>
      <c r="E54" s="30">
        <v>1</v>
      </c>
      <c r="F54" s="30">
        <v>1</v>
      </c>
    </row>
    <row r="55" spans="1:6" ht="13.5" customHeight="1">
      <c r="A55" s="64" t="s">
        <v>175</v>
      </c>
      <c r="B55" s="30">
        <v>12</v>
      </c>
      <c r="C55" s="30">
        <v>15</v>
      </c>
      <c r="D55" s="30">
        <v>24</v>
      </c>
      <c r="E55" s="30">
        <v>23</v>
      </c>
      <c r="F55" s="30">
        <v>22</v>
      </c>
    </row>
    <row r="56" spans="1:6" ht="13.5" customHeight="1">
      <c r="A56" s="52" t="s">
        <v>189</v>
      </c>
      <c r="B56" s="38">
        <v>0</v>
      </c>
      <c r="C56" s="38">
        <v>0</v>
      </c>
      <c r="D56" s="38"/>
      <c r="E56" s="38"/>
      <c r="F56" s="38"/>
    </row>
    <row r="57" spans="1:6" ht="13.5" customHeight="1">
      <c r="A57" s="64" t="s">
        <v>486</v>
      </c>
      <c r="B57" s="118">
        <v>799</v>
      </c>
      <c r="C57" s="118">
        <v>649</v>
      </c>
      <c r="D57" s="118">
        <v>497</v>
      </c>
      <c r="E57" s="118">
        <v>327</v>
      </c>
      <c r="F57" s="118">
        <v>280</v>
      </c>
    </row>
    <row r="58" spans="1:6" ht="13.5" customHeight="1">
      <c r="A58" s="64" t="s">
        <v>190</v>
      </c>
      <c r="B58" s="118">
        <v>260</v>
      </c>
      <c r="C58" s="118">
        <v>312</v>
      </c>
      <c r="D58" s="118">
        <v>255</v>
      </c>
      <c r="E58" s="118">
        <v>302</v>
      </c>
      <c r="F58" s="118">
        <v>263</v>
      </c>
    </row>
    <row r="59" spans="1:6" ht="13.5" customHeight="1">
      <c r="A59" s="52" t="s">
        <v>191</v>
      </c>
      <c r="B59" s="118">
        <v>1875</v>
      </c>
      <c r="C59" s="118">
        <v>1823</v>
      </c>
      <c r="D59" s="118">
        <v>1685</v>
      </c>
      <c r="E59" s="118">
        <v>1535</v>
      </c>
      <c r="F59" s="118">
        <v>1407</v>
      </c>
    </row>
    <row r="60" spans="1:6" ht="13.5" customHeight="1">
      <c r="A60" s="52" t="s">
        <v>192</v>
      </c>
      <c r="B60" s="118">
        <v>990</v>
      </c>
      <c r="C60" s="118">
        <v>1024</v>
      </c>
      <c r="D60" s="118">
        <v>1093</v>
      </c>
      <c r="E60" s="118">
        <v>989</v>
      </c>
      <c r="F60" s="118">
        <v>817</v>
      </c>
    </row>
    <row r="61" spans="1:6" ht="9.75" customHeight="1">
      <c r="A61" s="37"/>
      <c r="B61" s="118"/>
      <c r="C61" s="118"/>
      <c r="D61" s="118"/>
      <c r="E61" s="118"/>
      <c r="F61" s="118"/>
    </row>
    <row r="62" spans="1:6" ht="13.5" customHeight="1">
      <c r="A62" s="101" t="s">
        <v>248</v>
      </c>
      <c r="B62" s="123">
        <v>1881</v>
      </c>
      <c r="C62" s="123">
        <v>2225</v>
      </c>
      <c r="D62" s="123">
        <v>2014</v>
      </c>
      <c r="E62" s="123">
        <v>1448</v>
      </c>
      <c r="F62" s="123">
        <v>1398</v>
      </c>
    </row>
    <row r="63" spans="1:5" ht="12" customHeight="1">
      <c r="A63" s="6" t="s">
        <v>244</v>
      </c>
      <c r="B63" s="40"/>
      <c r="C63" s="40"/>
      <c r="D63" s="40"/>
      <c r="E63" s="40"/>
    </row>
    <row r="64" spans="1:5" ht="12" customHeight="1">
      <c r="A64" s="6"/>
      <c r="B64" s="40"/>
      <c r="C64" s="40"/>
      <c r="D64" s="40"/>
      <c r="E64" s="40"/>
    </row>
    <row r="65" spans="1:5" ht="12" customHeight="1">
      <c r="A65" s="6"/>
      <c r="B65" s="40"/>
      <c r="C65" s="40"/>
      <c r="D65" s="40"/>
      <c r="E65" s="40"/>
    </row>
  </sheetData>
  <printOptions/>
  <pageMargins left="0.5905511811023623" right="0.59" top="0.5905511811023623" bottom="0.6"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G68"/>
  <sheetViews>
    <sheetView workbookViewId="0" topLeftCell="A1">
      <selection activeCell="A1" sqref="A1"/>
    </sheetView>
  </sheetViews>
  <sheetFormatPr defaultColWidth="9.00390625" defaultRowHeight="12.75"/>
  <cols>
    <col min="1" max="1" width="21.125" style="2" customWidth="1"/>
    <col min="2" max="3" width="12.25390625" style="2" customWidth="1"/>
    <col min="4" max="4" width="12.25390625" style="2" bestFit="1" customWidth="1"/>
    <col min="5" max="5" width="9.125" style="15" customWidth="1"/>
    <col min="6" max="6" width="10.25390625" style="15" bestFit="1" customWidth="1"/>
    <col min="7" max="7" width="22.625" style="15" bestFit="1" customWidth="1"/>
    <col min="8" max="8" width="12.75390625" style="2" customWidth="1"/>
    <col min="9" max="16384" width="8.875" style="2" customWidth="1"/>
  </cols>
  <sheetData>
    <row r="1" spans="1:2" ht="15.75" customHeight="1">
      <c r="A1" s="14" t="s">
        <v>337</v>
      </c>
      <c r="B1" s="15"/>
    </row>
    <row r="2" spans="1:4" ht="16.5" customHeight="1">
      <c r="A2" s="67" t="s">
        <v>338</v>
      </c>
      <c r="B2" s="6"/>
      <c r="C2" s="6"/>
      <c r="D2" s="47"/>
    </row>
    <row r="3" spans="1:7" ht="12" customHeight="1">
      <c r="A3" s="48"/>
      <c r="B3" s="102"/>
      <c r="C3" s="98" t="s">
        <v>193</v>
      </c>
      <c r="D3" s="103"/>
      <c r="E3" s="49"/>
      <c r="F3" s="49"/>
      <c r="G3" s="94" t="s">
        <v>447</v>
      </c>
    </row>
    <row r="4" spans="1:7" ht="12" customHeight="1">
      <c r="A4" s="56" t="s">
        <v>0</v>
      </c>
      <c r="B4" s="73" t="s">
        <v>194</v>
      </c>
      <c r="C4" s="73" t="s">
        <v>195</v>
      </c>
      <c r="D4" s="73" t="s">
        <v>196</v>
      </c>
      <c r="E4" s="73" t="s">
        <v>417</v>
      </c>
      <c r="F4" s="73" t="s">
        <v>421</v>
      </c>
      <c r="G4" s="73" t="s">
        <v>424</v>
      </c>
    </row>
    <row r="5" spans="1:7" ht="12" customHeight="1">
      <c r="A5" s="105" t="s">
        <v>412</v>
      </c>
      <c r="B5" s="16">
        <v>54</v>
      </c>
      <c r="C5" s="110">
        <v>5393</v>
      </c>
      <c r="D5" s="110">
        <v>5343</v>
      </c>
      <c r="E5" s="152"/>
      <c r="G5" s="155"/>
    </row>
    <row r="6" spans="1:7" ht="12" customHeight="1">
      <c r="A6" s="105" t="s">
        <v>341</v>
      </c>
      <c r="B6" s="16">
        <v>54</v>
      </c>
      <c r="C6" s="118">
        <v>5383</v>
      </c>
      <c r="D6" s="118">
        <v>5342</v>
      </c>
      <c r="E6" s="152"/>
      <c r="G6" s="155"/>
    </row>
    <row r="7" spans="1:7" ht="12" customHeight="1">
      <c r="A7" s="104" t="s">
        <v>364</v>
      </c>
      <c r="B7" s="16">
        <v>54</v>
      </c>
      <c r="C7" s="118">
        <v>5407</v>
      </c>
      <c r="D7" s="118">
        <v>5369</v>
      </c>
      <c r="E7" s="152"/>
      <c r="G7" s="155"/>
    </row>
    <row r="8" spans="1:7" ht="12" customHeight="1">
      <c r="A8" s="104" t="s">
        <v>365</v>
      </c>
      <c r="B8" s="16">
        <v>54</v>
      </c>
      <c r="C8" s="118">
        <v>5426</v>
      </c>
      <c r="D8" s="118">
        <v>5379</v>
      </c>
      <c r="E8" s="152"/>
      <c r="G8" s="155"/>
    </row>
    <row r="9" spans="1:7" ht="12" customHeight="1">
      <c r="A9" s="104" t="s">
        <v>372</v>
      </c>
      <c r="B9" s="16">
        <v>55</v>
      </c>
      <c r="C9" s="118">
        <v>5414</v>
      </c>
      <c r="D9" s="118">
        <v>5395</v>
      </c>
      <c r="E9" s="152"/>
      <c r="G9" s="155"/>
    </row>
    <row r="10" spans="1:7" ht="12" customHeight="1">
      <c r="A10" s="104" t="s">
        <v>400</v>
      </c>
      <c r="B10" s="16">
        <v>54</v>
      </c>
      <c r="C10" s="118">
        <v>5419</v>
      </c>
      <c r="D10" s="118">
        <v>5406</v>
      </c>
      <c r="E10" s="152"/>
      <c r="G10" s="155"/>
    </row>
    <row r="11" spans="2:7" ht="5.25" customHeight="1">
      <c r="B11" s="16"/>
      <c r="C11" s="17"/>
      <c r="D11" s="17"/>
      <c r="E11" s="7"/>
      <c r="G11" s="155"/>
    </row>
    <row r="12" spans="1:7" ht="13.5" customHeight="1">
      <c r="A12" s="153" t="s">
        <v>197</v>
      </c>
      <c r="B12" s="156">
        <v>10</v>
      </c>
      <c r="C12" s="157">
        <v>1398</v>
      </c>
      <c r="D12" s="157">
        <v>1396</v>
      </c>
      <c r="E12" s="154" t="s">
        <v>418</v>
      </c>
      <c r="F12" s="158" t="s">
        <v>422</v>
      </c>
      <c r="G12" s="161"/>
    </row>
    <row r="13" spans="1:7" ht="13.5" customHeight="1">
      <c r="A13" s="153" t="s">
        <v>198</v>
      </c>
      <c r="B13" s="156">
        <v>4</v>
      </c>
      <c r="C13" s="160">
        <v>432</v>
      </c>
      <c r="D13" s="160">
        <v>431</v>
      </c>
      <c r="E13" s="154" t="s">
        <v>418</v>
      </c>
      <c r="F13" s="158" t="s">
        <v>422</v>
      </c>
      <c r="G13" s="161"/>
    </row>
    <row r="14" spans="1:7" ht="13.5" customHeight="1">
      <c r="A14" s="153" t="s">
        <v>199</v>
      </c>
      <c r="B14" s="156">
        <v>4</v>
      </c>
      <c r="C14" s="160">
        <v>413</v>
      </c>
      <c r="D14" s="160">
        <v>412</v>
      </c>
      <c r="E14" s="154" t="s">
        <v>418</v>
      </c>
      <c r="F14" s="158" t="s">
        <v>422</v>
      </c>
      <c r="G14" s="161"/>
    </row>
    <row r="15" spans="1:7" ht="13.5" customHeight="1">
      <c r="A15" s="153" t="s">
        <v>200</v>
      </c>
      <c r="B15" s="156">
        <v>1</v>
      </c>
      <c r="C15" s="160">
        <v>231</v>
      </c>
      <c r="D15" s="160">
        <v>230</v>
      </c>
      <c r="E15" s="154" t="s">
        <v>418</v>
      </c>
      <c r="F15" s="158" t="s">
        <v>422</v>
      </c>
      <c r="G15" s="161"/>
    </row>
    <row r="16" spans="1:7" ht="13.5" customHeight="1">
      <c r="A16" s="153" t="s">
        <v>201</v>
      </c>
      <c r="B16" s="156">
        <v>4</v>
      </c>
      <c r="C16" s="160">
        <v>372</v>
      </c>
      <c r="D16" s="160">
        <v>371</v>
      </c>
      <c r="E16" s="154" t="s">
        <v>418</v>
      </c>
      <c r="F16" s="158" t="s">
        <v>422</v>
      </c>
      <c r="G16" s="161"/>
    </row>
    <row r="17" spans="1:7" ht="13.5" customHeight="1">
      <c r="A17" s="153" t="s">
        <v>202</v>
      </c>
      <c r="B17" s="156">
        <v>1</v>
      </c>
      <c r="C17" s="160">
        <v>88</v>
      </c>
      <c r="D17" s="160">
        <v>88</v>
      </c>
      <c r="E17" s="154" t="s">
        <v>418</v>
      </c>
      <c r="F17" s="158" t="s">
        <v>422</v>
      </c>
      <c r="G17" s="161"/>
    </row>
    <row r="18" spans="1:7" ht="13.5" customHeight="1">
      <c r="A18" s="153" t="s">
        <v>203</v>
      </c>
      <c r="B18" s="156">
        <v>2</v>
      </c>
      <c r="C18" s="160">
        <v>188</v>
      </c>
      <c r="D18" s="160">
        <v>187</v>
      </c>
      <c r="E18" s="154" t="s">
        <v>418</v>
      </c>
      <c r="F18" s="158" t="s">
        <v>422</v>
      </c>
      <c r="G18" s="161"/>
    </row>
    <row r="19" spans="1:7" ht="13.5" customHeight="1">
      <c r="A19" s="153" t="s">
        <v>204</v>
      </c>
      <c r="B19" s="156">
        <v>1</v>
      </c>
      <c r="C19" s="160">
        <v>39</v>
      </c>
      <c r="D19" s="160">
        <v>39</v>
      </c>
      <c r="E19" s="154" t="s">
        <v>418</v>
      </c>
      <c r="F19" s="158" t="s">
        <v>422</v>
      </c>
      <c r="G19" s="161"/>
    </row>
    <row r="20" spans="1:7" ht="13.5" customHeight="1">
      <c r="A20" s="153" t="s">
        <v>413</v>
      </c>
      <c r="B20" s="156">
        <v>1</v>
      </c>
      <c r="C20" s="160">
        <v>126</v>
      </c>
      <c r="D20" s="160">
        <v>126</v>
      </c>
      <c r="E20" s="154" t="s">
        <v>418</v>
      </c>
      <c r="F20" s="158" t="s">
        <v>422</v>
      </c>
      <c r="G20" s="161"/>
    </row>
    <row r="21" spans="1:7" ht="13.5" customHeight="1">
      <c r="A21" s="153" t="s">
        <v>205</v>
      </c>
      <c r="B21" s="156">
        <v>2</v>
      </c>
      <c r="C21" s="160">
        <v>308</v>
      </c>
      <c r="D21" s="160">
        <v>308</v>
      </c>
      <c r="E21" s="154" t="s">
        <v>420</v>
      </c>
      <c r="F21" s="158" t="s">
        <v>423</v>
      </c>
      <c r="G21" s="161" t="s">
        <v>425</v>
      </c>
    </row>
    <row r="22" spans="1:7" ht="13.5" customHeight="1">
      <c r="A22" s="153" t="s">
        <v>206</v>
      </c>
      <c r="B22" s="156">
        <v>1</v>
      </c>
      <c r="C22" s="160">
        <v>58</v>
      </c>
      <c r="D22" s="160">
        <v>58</v>
      </c>
      <c r="E22" s="154" t="s">
        <v>420</v>
      </c>
      <c r="F22" s="158" t="s">
        <v>426</v>
      </c>
      <c r="G22" s="161" t="s">
        <v>427</v>
      </c>
    </row>
    <row r="23" spans="1:7" ht="13.5" customHeight="1">
      <c r="A23" s="153" t="s">
        <v>207</v>
      </c>
      <c r="B23" s="156">
        <v>1</v>
      </c>
      <c r="C23" s="160">
        <v>100</v>
      </c>
      <c r="D23" s="160">
        <v>100</v>
      </c>
      <c r="E23" s="154" t="s">
        <v>420</v>
      </c>
      <c r="F23" s="174" t="s">
        <v>491</v>
      </c>
      <c r="G23" s="167" t="s">
        <v>489</v>
      </c>
    </row>
    <row r="24" spans="1:7" ht="13.5" customHeight="1">
      <c r="A24" s="153"/>
      <c r="B24" s="156"/>
      <c r="C24" s="160"/>
      <c r="D24" s="160"/>
      <c r="E24" s="154"/>
      <c r="F24" s="174" t="s">
        <v>490</v>
      </c>
      <c r="G24" s="167" t="s">
        <v>442</v>
      </c>
    </row>
    <row r="25" spans="1:7" ht="13.5" customHeight="1">
      <c r="A25" s="153" t="s">
        <v>208</v>
      </c>
      <c r="B25" s="156">
        <v>2</v>
      </c>
      <c r="C25" s="160">
        <v>225</v>
      </c>
      <c r="D25" s="160">
        <v>225</v>
      </c>
      <c r="E25" s="154" t="s">
        <v>418</v>
      </c>
      <c r="F25" s="158" t="s">
        <v>422</v>
      </c>
      <c r="G25" s="161"/>
    </row>
    <row r="26" spans="1:7" ht="13.5" customHeight="1">
      <c r="A26" s="153" t="s">
        <v>209</v>
      </c>
      <c r="B26" s="156">
        <v>1</v>
      </c>
      <c r="C26" s="160">
        <v>90</v>
      </c>
      <c r="D26" s="160">
        <v>90</v>
      </c>
      <c r="E26" s="154" t="s">
        <v>420</v>
      </c>
      <c r="F26" s="158" t="s">
        <v>426</v>
      </c>
      <c r="G26" s="161" t="s">
        <v>428</v>
      </c>
    </row>
    <row r="27" spans="1:7" ht="13.5" customHeight="1">
      <c r="A27" s="153" t="s">
        <v>210</v>
      </c>
      <c r="B27" s="156">
        <v>1</v>
      </c>
      <c r="C27" s="160">
        <v>91</v>
      </c>
      <c r="D27" s="160">
        <v>91</v>
      </c>
      <c r="E27" s="154" t="s">
        <v>418</v>
      </c>
      <c r="F27" s="158" t="s">
        <v>422</v>
      </c>
      <c r="G27" s="161"/>
    </row>
    <row r="28" spans="1:7" ht="13.5" customHeight="1">
      <c r="A28" s="153" t="s">
        <v>211</v>
      </c>
      <c r="B28" s="156">
        <v>2</v>
      </c>
      <c r="C28" s="160">
        <v>139</v>
      </c>
      <c r="D28" s="160">
        <v>139</v>
      </c>
      <c r="E28" s="154" t="s">
        <v>418</v>
      </c>
      <c r="F28" s="158" t="s">
        <v>422</v>
      </c>
      <c r="G28" s="161"/>
    </row>
    <row r="29" spans="1:7" ht="13.5" customHeight="1">
      <c r="A29" s="153" t="s">
        <v>212</v>
      </c>
      <c r="B29" s="156">
        <v>1</v>
      </c>
      <c r="C29" s="160">
        <v>62</v>
      </c>
      <c r="D29" s="160">
        <v>62</v>
      </c>
      <c r="E29" s="154" t="s">
        <v>418</v>
      </c>
      <c r="F29" s="158" t="s">
        <v>422</v>
      </c>
      <c r="G29" s="161"/>
    </row>
    <row r="30" spans="1:7" ht="13.5" customHeight="1">
      <c r="A30" s="153" t="s">
        <v>213</v>
      </c>
      <c r="B30" s="156">
        <v>1</v>
      </c>
      <c r="C30" s="160">
        <v>95</v>
      </c>
      <c r="D30" s="160">
        <v>95</v>
      </c>
      <c r="E30" s="154" t="s">
        <v>418</v>
      </c>
      <c r="F30" s="158" t="s">
        <v>422</v>
      </c>
      <c r="G30" s="161"/>
    </row>
    <row r="31" spans="1:7" ht="13.5" customHeight="1">
      <c r="A31" s="153" t="s">
        <v>214</v>
      </c>
      <c r="B31" s="156">
        <v>1</v>
      </c>
      <c r="C31" s="160">
        <v>66</v>
      </c>
      <c r="D31" s="160">
        <v>66</v>
      </c>
      <c r="E31" s="154" t="s">
        <v>418</v>
      </c>
      <c r="F31" s="158" t="s">
        <v>422</v>
      </c>
      <c r="G31" s="161"/>
    </row>
    <row r="32" spans="1:7" ht="13.5" customHeight="1">
      <c r="A32" s="153" t="s">
        <v>233</v>
      </c>
      <c r="B32" s="156">
        <v>1</v>
      </c>
      <c r="C32" s="160">
        <v>53</v>
      </c>
      <c r="D32" s="160">
        <v>53</v>
      </c>
      <c r="E32" s="154" t="s">
        <v>418</v>
      </c>
      <c r="F32" s="158" t="s">
        <v>422</v>
      </c>
      <c r="G32" s="161"/>
    </row>
    <row r="33" spans="1:7" ht="13.5" customHeight="1">
      <c r="A33" s="153" t="s">
        <v>377</v>
      </c>
      <c r="B33" s="156">
        <v>1</v>
      </c>
      <c r="C33" s="160">
        <v>44</v>
      </c>
      <c r="D33" s="160">
        <v>44</v>
      </c>
      <c r="E33" s="154" t="s">
        <v>418</v>
      </c>
      <c r="F33" s="158" t="s">
        <v>422</v>
      </c>
      <c r="G33" s="161"/>
    </row>
    <row r="34" spans="1:7" ht="13.5" customHeight="1">
      <c r="A34" s="153" t="s">
        <v>414</v>
      </c>
      <c r="B34" s="156">
        <v>1</v>
      </c>
      <c r="C34" s="160">
        <v>60</v>
      </c>
      <c r="D34" s="160">
        <v>59</v>
      </c>
      <c r="E34" s="154" t="s">
        <v>418</v>
      </c>
      <c r="F34" s="158" t="s">
        <v>422</v>
      </c>
      <c r="G34" s="161"/>
    </row>
    <row r="35" spans="1:7" ht="13.5" customHeight="1">
      <c r="A35" s="153" t="s">
        <v>415</v>
      </c>
      <c r="B35" s="156">
        <v>1</v>
      </c>
      <c r="C35" s="160">
        <v>49</v>
      </c>
      <c r="D35" s="160">
        <v>49</v>
      </c>
      <c r="E35" s="154" t="s">
        <v>418</v>
      </c>
      <c r="F35" s="158" t="s">
        <v>422</v>
      </c>
      <c r="G35" s="161"/>
    </row>
    <row r="36" spans="1:7" ht="13.5" customHeight="1">
      <c r="A36" s="153" t="s">
        <v>416</v>
      </c>
      <c r="B36" s="156">
        <v>1</v>
      </c>
      <c r="C36" s="160">
        <v>72</v>
      </c>
      <c r="D36" s="160">
        <v>71</v>
      </c>
      <c r="E36" s="154" t="s">
        <v>420</v>
      </c>
      <c r="F36" s="158" t="s">
        <v>426</v>
      </c>
      <c r="G36" s="161" t="s">
        <v>429</v>
      </c>
    </row>
    <row r="37" spans="1:7" ht="13.5" customHeight="1">
      <c r="A37" s="153" t="s">
        <v>215</v>
      </c>
      <c r="B37" s="156">
        <v>1</v>
      </c>
      <c r="C37" s="160">
        <v>44</v>
      </c>
      <c r="D37" s="160">
        <v>44</v>
      </c>
      <c r="E37" s="154" t="s">
        <v>418</v>
      </c>
      <c r="F37" s="158" t="s">
        <v>430</v>
      </c>
      <c r="G37" s="161"/>
    </row>
    <row r="38" spans="1:7" ht="13.5" customHeight="1">
      <c r="A38" s="153" t="s">
        <v>216</v>
      </c>
      <c r="B38" s="156">
        <v>1</v>
      </c>
      <c r="C38" s="160">
        <v>59</v>
      </c>
      <c r="D38" s="160">
        <v>58</v>
      </c>
      <c r="E38" s="154" t="s">
        <v>419</v>
      </c>
      <c r="F38" s="158" t="s">
        <v>431</v>
      </c>
      <c r="G38" s="161" t="s">
        <v>436</v>
      </c>
    </row>
    <row r="39" spans="1:7" ht="13.5" customHeight="1">
      <c r="A39" s="153" t="s">
        <v>218</v>
      </c>
      <c r="B39" s="156">
        <v>1</v>
      </c>
      <c r="C39" s="160">
        <v>176</v>
      </c>
      <c r="D39" s="160">
        <v>175</v>
      </c>
      <c r="E39" s="154" t="s">
        <v>419</v>
      </c>
      <c r="F39" s="158" t="s">
        <v>432</v>
      </c>
      <c r="G39" s="161" t="s">
        <v>437</v>
      </c>
    </row>
    <row r="40" spans="1:7" ht="13.5" customHeight="1">
      <c r="A40" s="162"/>
      <c r="B40" s="163"/>
      <c r="C40" s="161"/>
      <c r="D40" s="161"/>
      <c r="E40" s="164"/>
      <c r="F40" s="159"/>
      <c r="G40" s="161" t="s">
        <v>438</v>
      </c>
    </row>
    <row r="41" spans="1:7" ht="13.5" customHeight="1">
      <c r="A41" s="153" t="s">
        <v>383</v>
      </c>
      <c r="B41" s="156">
        <v>1</v>
      </c>
      <c r="C41" s="160">
        <v>78</v>
      </c>
      <c r="D41" s="160">
        <v>77</v>
      </c>
      <c r="E41" s="154" t="s">
        <v>419</v>
      </c>
      <c r="F41" s="158" t="s">
        <v>433</v>
      </c>
      <c r="G41" s="161" t="s">
        <v>439</v>
      </c>
    </row>
    <row r="42" spans="1:7" ht="13.5" customHeight="1">
      <c r="A42" s="162"/>
      <c r="B42" s="163"/>
      <c r="C42" s="161"/>
      <c r="D42" s="161"/>
      <c r="E42" s="164"/>
      <c r="F42" s="159"/>
      <c r="G42" s="161" t="s">
        <v>440</v>
      </c>
    </row>
    <row r="43" spans="1:7" ht="13.5" customHeight="1">
      <c r="A43" s="153" t="s">
        <v>221</v>
      </c>
      <c r="B43" s="156">
        <v>1</v>
      </c>
      <c r="C43" s="160">
        <v>42</v>
      </c>
      <c r="D43" s="160">
        <v>42</v>
      </c>
      <c r="E43" s="154" t="s">
        <v>419</v>
      </c>
      <c r="F43" s="158" t="s">
        <v>434</v>
      </c>
      <c r="G43" s="161" t="s">
        <v>441</v>
      </c>
    </row>
    <row r="44" spans="1:7" ht="13.5" customHeight="1">
      <c r="A44" s="162"/>
      <c r="B44" s="163"/>
      <c r="C44" s="161"/>
      <c r="D44" s="161"/>
      <c r="E44" s="164"/>
      <c r="F44" s="159"/>
      <c r="G44" s="161" t="s">
        <v>442</v>
      </c>
    </row>
    <row r="45" spans="1:7" ht="13.5" customHeight="1">
      <c r="A45" s="153" t="s">
        <v>380</v>
      </c>
      <c r="B45" s="156">
        <v>1</v>
      </c>
      <c r="C45" s="160">
        <v>79</v>
      </c>
      <c r="D45" s="160">
        <v>79</v>
      </c>
      <c r="E45" s="154" t="s">
        <v>419</v>
      </c>
      <c r="F45" s="158" t="s">
        <v>435</v>
      </c>
      <c r="G45" s="161" t="s">
        <v>443</v>
      </c>
    </row>
    <row r="46" spans="1:7" ht="13.5" customHeight="1">
      <c r="A46" s="162"/>
      <c r="B46" s="156"/>
      <c r="C46" s="160"/>
      <c r="D46" s="160"/>
      <c r="E46" s="164"/>
      <c r="F46" s="159"/>
      <c r="G46" s="161" t="s">
        <v>444</v>
      </c>
    </row>
    <row r="47" spans="1:7" ht="13.5" customHeight="1">
      <c r="A47" s="153" t="s">
        <v>224</v>
      </c>
      <c r="B47" s="156">
        <v>1</v>
      </c>
      <c r="C47" s="160">
        <v>68</v>
      </c>
      <c r="D47" s="160">
        <v>68</v>
      </c>
      <c r="E47" s="154" t="s">
        <v>419</v>
      </c>
      <c r="F47" s="158" t="s">
        <v>431</v>
      </c>
      <c r="G47" s="161" t="s">
        <v>448</v>
      </c>
    </row>
    <row r="48" spans="1:7" ht="13.5" customHeight="1">
      <c r="A48" s="175" t="s">
        <v>226</v>
      </c>
      <c r="B48" s="165">
        <v>1</v>
      </c>
      <c r="C48" s="166">
        <v>74</v>
      </c>
      <c r="D48" s="166">
        <v>73</v>
      </c>
      <c r="E48" s="176" t="s">
        <v>419</v>
      </c>
      <c r="F48" s="177" t="s">
        <v>431</v>
      </c>
      <c r="G48" s="178" t="s">
        <v>445</v>
      </c>
    </row>
    <row r="49" spans="1:5" ht="12" customHeight="1">
      <c r="A49" s="51" t="s">
        <v>252</v>
      </c>
      <c r="E49" s="51"/>
    </row>
    <row r="50" spans="1:5" ht="12" customHeight="1">
      <c r="A50" s="3" t="s">
        <v>446</v>
      </c>
      <c r="E50" s="51"/>
    </row>
    <row r="51" spans="1:5" ht="12" customHeight="1">
      <c r="A51" s="3" t="s">
        <v>487</v>
      </c>
      <c r="E51" s="51"/>
    </row>
    <row r="52" spans="1:5" ht="12">
      <c r="A52" s="2" t="s">
        <v>488</v>
      </c>
      <c r="E52" s="2"/>
    </row>
    <row r="53" ht="17.25" customHeight="1">
      <c r="A53" s="67" t="s">
        <v>339</v>
      </c>
    </row>
    <row r="54" spans="1:4" ht="12" customHeight="1">
      <c r="A54" s="48"/>
      <c r="B54" s="49"/>
      <c r="C54" s="68" t="s">
        <v>250</v>
      </c>
      <c r="D54" s="48"/>
    </row>
    <row r="55" spans="1:4" ht="12" customHeight="1">
      <c r="A55" s="56" t="s">
        <v>251</v>
      </c>
      <c r="B55" s="69" t="s">
        <v>227</v>
      </c>
      <c r="C55" s="69" t="s">
        <v>228</v>
      </c>
      <c r="D55" s="69" t="s">
        <v>249</v>
      </c>
    </row>
    <row r="56" spans="1:4" ht="12" customHeight="1">
      <c r="A56" s="105" t="s">
        <v>412</v>
      </c>
      <c r="B56" s="16">
        <v>100</v>
      </c>
      <c r="C56" s="110">
        <v>1573</v>
      </c>
      <c r="D56" s="110">
        <v>49813</v>
      </c>
    </row>
    <row r="57" spans="1:4" ht="12" customHeight="1">
      <c r="A57" s="105" t="s">
        <v>341</v>
      </c>
      <c r="B57" s="16">
        <v>100</v>
      </c>
      <c r="C57" s="110">
        <v>1570</v>
      </c>
      <c r="D57" s="110">
        <v>49186</v>
      </c>
    </row>
    <row r="58" spans="1:4" ht="12" customHeight="1">
      <c r="A58" s="105" t="s">
        <v>364</v>
      </c>
      <c r="B58" s="16">
        <v>100</v>
      </c>
      <c r="C58" s="110">
        <v>1559</v>
      </c>
      <c r="D58" s="110">
        <v>48630</v>
      </c>
    </row>
    <row r="59" spans="1:4" ht="12" customHeight="1">
      <c r="A59" s="105" t="s">
        <v>365</v>
      </c>
      <c r="B59" s="16">
        <v>100</v>
      </c>
      <c r="C59" s="110">
        <v>1546</v>
      </c>
      <c r="D59" s="110">
        <v>48110</v>
      </c>
    </row>
    <row r="60" spans="1:4" ht="12" customHeight="1">
      <c r="A60" s="105" t="s">
        <v>372</v>
      </c>
      <c r="B60" s="16">
        <v>97</v>
      </c>
      <c r="C60" s="110">
        <v>1533</v>
      </c>
      <c r="D60" s="110">
        <v>47514</v>
      </c>
    </row>
    <row r="61" spans="1:4" ht="12" customHeight="1">
      <c r="A61" s="106" t="s">
        <v>400</v>
      </c>
      <c r="B61" s="20">
        <v>80</v>
      </c>
      <c r="C61" s="123">
        <v>1486</v>
      </c>
      <c r="D61" s="123">
        <v>46884</v>
      </c>
    </row>
    <row r="62" ht="12" customHeight="1">
      <c r="A62" s="96" t="s">
        <v>252</v>
      </c>
    </row>
    <row r="63" spans="1:4" ht="12">
      <c r="A63" s="15"/>
      <c r="B63" s="15"/>
      <c r="C63" s="15"/>
      <c r="D63" s="15"/>
    </row>
    <row r="64" spans="1:4" ht="12">
      <c r="A64" s="15"/>
      <c r="B64" s="15"/>
      <c r="C64" s="15"/>
      <c r="D64" s="15"/>
    </row>
    <row r="65" spans="1:4" ht="12">
      <c r="A65" s="15"/>
      <c r="B65" s="15"/>
      <c r="C65" s="15"/>
      <c r="D65" s="15"/>
    </row>
    <row r="66" spans="1:4" ht="12">
      <c r="A66" s="15"/>
      <c r="B66" s="15"/>
      <c r="C66" s="15"/>
      <c r="D66" s="15"/>
    </row>
    <row r="67" spans="1:4" ht="12">
      <c r="A67" s="15"/>
      <c r="B67" s="15"/>
      <c r="C67" s="15"/>
      <c r="D67" s="15"/>
    </row>
    <row r="68" spans="1:4" ht="12">
      <c r="A68" s="15"/>
      <c r="B68" s="15"/>
      <c r="C68" s="15"/>
      <c r="D68" s="15"/>
    </row>
  </sheetData>
  <printOptions/>
  <pageMargins left="0.5905511811023623" right="0.59" top="0.7086614173228347" bottom="0.56" header="0.5118110236220472" footer="0.196850393700787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66"/>
  <sheetViews>
    <sheetView workbookViewId="0" topLeftCell="A1">
      <selection activeCell="A1" sqref="A1"/>
    </sheetView>
  </sheetViews>
  <sheetFormatPr defaultColWidth="9.00390625" defaultRowHeight="12.75"/>
  <cols>
    <col min="1" max="1" width="20.75390625" style="2" customWidth="1"/>
    <col min="2" max="14" width="7.25390625" style="2" customWidth="1"/>
    <col min="15" max="16" width="7.75390625" style="2" customWidth="1"/>
    <col min="17" max="16384" width="8.875" style="2" customWidth="1"/>
  </cols>
  <sheetData>
    <row r="1" spans="1:5" ht="15.75" customHeight="1">
      <c r="A1" s="14"/>
      <c r="E1" s="15"/>
    </row>
    <row r="2" spans="1:14" ht="16.5">
      <c r="A2" s="127" t="s">
        <v>340</v>
      </c>
      <c r="B2" s="6"/>
      <c r="C2" s="26"/>
      <c r="D2" s="47"/>
      <c r="E2" s="6"/>
      <c r="F2" s="6"/>
      <c r="G2" s="6"/>
      <c r="H2" s="6"/>
      <c r="I2" s="6"/>
      <c r="J2" s="6"/>
      <c r="K2" s="6"/>
      <c r="L2" s="26"/>
      <c r="M2" s="6"/>
      <c r="N2" s="47"/>
    </row>
    <row r="3" spans="1:14" ht="12" customHeight="1">
      <c r="A3" s="76"/>
      <c r="B3" s="185" t="s">
        <v>401</v>
      </c>
      <c r="C3" s="185" t="s">
        <v>402</v>
      </c>
      <c r="D3" s="185" t="s">
        <v>403</v>
      </c>
      <c r="E3" s="185" t="s">
        <v>404</v>
      </c>
      <c r="F3" s="185" t="s">
        <v>405</v>
      </c>
      <c r="G3" s="185" t="s">
        <v>230</v>
      </c>
      <c r="H3" s="185" t="s">
        <v>229</v>
      </c>
      <c r="I3" s="185" t="s">
        <v>406</v>
      </c>
      <c r="J3" s="189" t="s">
        <v>408</v>
      </c>
      <c r="K3" s="190"/>
      <c r="L3" s="185" t="s">
        <v>407</v>
      </c>
      <c r="M3" s="185" t="s">
        <v>231</v>
      </c>
      <c r="N3" s="187" t="s">
        <v>411</v>
      </c>
    </row>
    <row r="4" spans="1:14" ht="24" customHeight="1">
      <c r="A4" s="56" t="s">
        <v>0</v>
      </c>
      <c r="B4" s="186"/>
      <c r="C4" s="186"/>
      <c r="D4" s="186"/>
      <c r="E4" s="186"/>
      <c r="F4" s="186"/>
      <c r="G4" s="186"/>
      <c r="H4" s="186"/>
      <c r="I4" s="186"/>
      <c r="J4" s="150" t="s">
        <v>409</v>
      </c>
      <c r="K4" s="151" t="s">
        <v>410</v>
      </c>
      <c r="L4" s="186"/>
      <c r="M4" s="186"/>
      <c r="N4" s="188"/>
    </row>
    <row r="5" spans="1:14" ht="13.5" customHeight="1">
      <c r="A5" s="107" t="s">
        <v>373</v>
      </c>
      <c r="B5" s="19">
        <v>157</v>
      </c>
      <c r="C5" s="17">
        <v>102</v>
      </c>
      <c r="D5" s="17">
        <v>64</v>
      </c>
      <c r="E5" s="19">
        <v>54</v>
      </c>
      <c r="F5" s="17">
        <v>182</v>
      </c>
      <c r="G5" s="17">
        <v>51</v>
      </c>
      <c r="H5" s="17">
        <v>3</v>
      </c>
      <c r="I5" s="17">
        <v>46</v>
      </c>
      <c r="J5" s="17">
        <v>35</v>
      </c>
      <c r="K5" s="17">
        <v>77</v>
      </c>
      <c r="L5" s="17">
        <v>2</v>
      </c>
      <c r="M5" s="17">
        <v>81</v>
      </c>
      <c r="N5" s="17">
        <v>16</v>
      </c>
    </row>
    <row r="6" spans="1:14" ht="13.5" customHeight="1">
      <c r="A6" s="107" t="s">
        <v>341</v>
      </c>
      <c r="B6" s="19">
        <v>156</v>
      </c>
      <c r="C6" s="17">
        <v>104</v>
      </c>
      <c r="D6" s="17">
        <v>63</v>
      </c>
      <c r="E6" s="19">
        <v>54</v>
      </c>
      <c r="F6" s="17">
        <v>185</v>
      </c>
      <c r="G6" s="2">
        <v>51</v>
      </c>
      <c r="H6" s="17">
        <v>3</v>
      </c>
      <c r="I6" s="17">
        <v>47</v>
      </c>
      <c r="J6" s="17">
        <v>34</v>
      </c>
      <c r="K6" s="17">
        <v>77</v>
      </c>
      <c r="L6" s="17">
        <v>2</v>
      </c>
      <c r="M6" s="2">
        <v>81</v>
      </c>
      <c r="N6" s="2">
        <v>16</v>
      </c>
    </row>
    <row r="7" spans="1:14" ht="13.5" customHeight="1">
      <c r="A7" s="107" t="s">
        <v>364</v>
      </c>
      <c r="B7" s="19">
        <v>155</v>
      </c>
      <c r="C7" s="17">
        <v>107</v>
      </c>
      <c r="D7" s="17">
        <v>63</v>
      </c>
      <c r="E7" s="17">
        <v>53</v>
      </c>
      <c r="F7" s="17">
        <v>186</v>
      </c>
      <c r="G7" s="2">
        <v>53</v>
      </c>
      <c r="H7" s="17">
        <v>3</v>
      </c>
      <c r="I7" s="17">
        <v>48</v>
      </c>
      <c r="J7" s="17">
        <v>36</v>
      </c>
      <c r="K7" s="17">
        <v>92</v>
      </c>
      <c r="L7" s="17">
        <v>2</v>
      </c>
      <c r="M7" s="2">
        <v>82</v>
      </c>
      <c r="N7" s="2">
        <v>16</v>
      </c>
    </row>
    <row r="8" spans="1:14" ht="13.5" customHeight="1">
      <c r="A8" s="107" t="s">
        <v>365</v>
      </c>
      <c r="B8" s="19">
        <v>155</v>
      </c>
      <c r="C8" s="17">
        <v>108</v>
      </c>
      <c r="D8" s="17">
        <v>63</v>
      </c>
      <c r="E8" s="17">
        <v>53</v>
      </c>
      <c r="F8" s="17">
        <v>188</v>
      </c>
      <c r="G8" s="2">
        <v>54</v>
      </c>
      <c r="H8" s="17">
        <v>3</v>
      </c>
      <c r="I8" s="17">
        <v>48</v>
      </c>
      <c r="J8" s="17">
        <v>37</v>
      </c>
      <c r="K8" s="17">
        <v>98</v>
      </c>
      <c r="L8" s="17">
        <v>2</v>
      </c>
      <c r="M8" s="2">
        <v>82</v>
      </c>
      <c r="N8" s="2">
        <v>16</v>
      </c>
    </row>
    <row r="9" spans="1:14" ht="13.5" customHeight="1">
      <c r="A9" s="107" t="s">
        <v>372</v>
      </c>
      <c r="B9" s="16">
        <v>153</v>
      </c>
      <c r="C9" s="17">
        <v>109</v>
      </c>
      <c r="D9" s="17">
        <v>63</v>
      </c>
      <c r="E9" s="17">
        <v>52</v>
      </c>
      <c r="F9" s="17">
        <v>190</v>
      </c>
      <c r="G9" s="2">
        <v>56</v>
      </c>
      <c r="H9" s="17">
        <v>3</v>
      </c>
      <c r="I9" s="17">
        <v>48</v>
      </c>
      <c r="J9" s="17">
        <v>37</v>
      </c>
      <c r="K9" s="17">
        <v>100</v>
      </c>
      <c r="L9" s="17">
        <v>2</v>
      </c>
      <c r="M9" s="2">
        <v>81</v>
      </c>
      <c r="N9" s="2">
        <v>15</v>
      </c>
    </row>
    <row r="10" spans="1:14" ht="13.5" customHeight="1">
      <c r="A10" s="107" t="s">
        <v>400</v>
      </c>
      <c r="B10" s="16">
        <f>SUM(B12:B36,B37,B39,B41,B43,B45,B47,B49)</f>
        <v>156</v>
      </c>
      <c r="C10" s="19">
        <f aca="true" t="shared" si="0" ref="C10:N10">SUM(C12:C36,C37,C39,C41,C43,C45,C47,C49)</f>
        <v>109</v>
      </c>
      <c r="D10" s="19">
        <f t="shared" si="0"/>
        <v>61</v>
      </c>
      <c r="E10" s="19">
        <f t="shared" si="0"/>
        <v>51</v>
      </c>
      <c r="F10" s="19">
        <f t="shared" si="0"/>
        <v>193</v>
      </c>
      <c r="G10" s="19">
        <f t="shared" si="0"/>
        <v>54</v>
      </c>
      <c r="H10" s="19">
        <f t="shared" si="0"/>
        <v>3</v>
      </c>
      <c r="I10" s="19">
        <f t="shared" si="0"/>
        <v>48</v>
      </c>
      <c r="J10" s="19">
        <f t="shared" si="0"/>
        <v>14</v>
      </c>
      <c r="K10" s="19">
        <f t="shared" si="0"/>
        <v>89</v>
      </c>
      <c r="L10" s="19">
        <f t="shared" si="0"/>
        <v>2</v>
      </c>
      <c r="M10" s="19">
        <f t="shared" si="0"/>
        <v>84</v>
      </c>
      <c r="N10" s="19">
        <f t="shared" si="0"/>
        <v>13</v>
      </c>
    </row>
    <row r="11" spans="1:12" ht="12" customHeight="1">
      <c r="A11" s="100"/>
      <c r="B11" s="16"/>
      <c r="C11" s="17"/>
      <c r="D11" s="17"/>
      <c r="E11" s="17"/>
      <c r="F11" s="17"/>
      <c r="H11" s="17"/>
      <c r="I11" s="17"/>
      <c r="J11" s="17"/>
      <c r="K11" s="17"/>
      <c r="L11" s="17"/>
    </row>
    <row r="12" spans="1:14" ht="13.5" customHeight="1">
      <c r="A12" s="100" t="s">
        <v>197</v>
      </c>
      <c r="B12" s="16">
        <v>45</v>
      </c>
      <c r="C12" s="17">
        <v>5</v>
      </c>
      <c r="D12" s="17">
        <v>16</v>
      </c>
      <c r="E12" s="17">
        <v>16</v>
      </c>
      <c r="F12" s="17">
        <v>33</v>
      </c>
      <c r="G12" s="2">
        <v>3</v>
      </c>
      <c r="H12" s="17">
        <v>2</v>
      </c>
      <c r="I12" s="17">
        <v>11</v>
      </c>
      <c r="J12" s="17">
        <v>0</v>
      </c>
      <c r="K12" s="17">
        <v>17</v>
      </c>
      <c r="L12" s="17">
        <v>2</v>
      </c>
      <c r="M12" s="2">
        <v>24</v>
      </c>
      <c r="N12" s="2">
        <v>11</v>
      </c>
    </row>
    <row r="13" spans="1:14" ht="13.5" customHeight="1">
      <c r="A13" s="100" t="s">
        <v>198</v>
      </c>
      <c r="B13" s="16">
        <v>9</v>
      </c>
      <c r="C13" s="17">
        <v>13</v>
      </c>
      <c r="D13" s="17">
        <v>5</v>
      </c>
      <c r="E13" s="17">
        <v>3</v>
      </c>
      <c r="F13" s="17">
        <v>11</v>
      </c>
      <c r="G13" s="2">
        <v>8</v>
      </c>
      <c r="H13" s="17">
        <v>1</v>
      </c>
      <c r="I13" s="17">
        <v>2</v>
      </c>
      <c r="J13" s="17">
        <v>0</v>
      </c>
      <c r="K13" s="17">
        <v>18</v>
      </c>
      <c r="L13" s="17">
        <v>0</v>
      </c>
      <c r="M13" s="17">
        <v>1</v>
      </c>
      <c r="N13" s="17">
        <v>0</v>
      </c>
    </row>
    <row r="14" spans="1:14" ht="13.5" customHeight="1">
      <c r="A14" s="100" t="s">
        <v>199</v>
      </c>
      <c r="B14" s="16">
        <v>8</v>
      </c>
      <c r="C14" s="17">
        <v>10</v>
      </c>
      <c r="D14" s="17">
        <v>4</v>
      </c>
      <c r="E14" s="17">
        <v>3</v>
      </c>
      <c r="F14" s="17">
        <v>8</v>
      </c>
      <c r="G14" s="2">
        <v>5</v>
      </c>
      <c r="H14" s="17">
        <v>0</v>
      </c>
      <c r="I14" s="17">
        <v>2</v>
      </c>
      <c r="J14" s="17">
        <v>0</v>
      </c>
      <c r="K14" s="17">
        <v>9</v>
      </c>
      <c r="L14" s="17">
        <v>0</v>
      </c>
      <c r="M14" s="17">
        <v>0</v>
      </c>
      <c r="N14" s="17">
        <v>0</v>
      </c>
    </row>
    <row r="15" spans="1:14" ht="13.5" customHeight="1">
      <c r="A15" s="100" t="s">
        <v>200</v>
      </c>
      <c r="B15" s="16">
        <v>1</v>
      </c>
      <c r="C15" s="17">
        <v>9</v>
      </c>
      <c r="D15" s="17">
        <v>2</v>
      </c>
      <c r="E15" s="17">
        <v>2</v>
      </c>
      <c r="F15" s="17">
        <v>7</v>
      </c>
      <c r="G15" s="2">
        <v>1</v>
      </c>
      <c r="H15" s="17">
        <v>0</v>
      </c>
      <c r="I15" s="17">
        <v>2</v>
      </c>
      <c r="J15" s="17">
        <v>0</v>
      </c>
      <c r="K15" s="17">
        <v>0</v>
      </c>
      <c r="L15" s="17">
        <v>0</v>
      </c>
      <c r="M15" s="2">
        <v>3</v>
      </c>
      <c r="N15" s="17">
        <v>0</v>
      </c>
    </row>
    <row r="16" spans="1:14" ht="13.5" customHeight="1">
      <c r="A16" s="100" t="s">
        <v>201</v>
      </c>
      <c r="B16" s="16">
        <v>7</v>
      </c>
      <c r="C16" s="17">
        <v>9</v>
      </c>
      <c r="D16" s="17">
        <v>4</v>
      </c>
      <c r="E16" s="17">
        <v>1</v>
      </c>
      <c r="F16" s="17">
        <v>10</v>
      </c>
      <c r="G16" s="2">
        <v>2</v>
      </c>
      <c r="H16" s="17">
        <v>0</v>
      </c>
      <c r="I16" s="17">
        <v>3</v>
      </c>
      <c r="J16" s="17">
        <v>11</v>
      </c>
      <c r="K16" s="17">
        <v>2</v>
      </c>
      <c r="L16" s="17">
        <v>0</v>
      </c>
      <c r="M16" s="2">
        <v>9</v>
      </c>
      <c r="N16" s="17">
        <v>0</v>
      </c>
    </row>
    <row r="17" spans="1:14" ht="13.5" customHeight="1">
      <c r="A17" s="100" t="s">
        <v>202</v>
      </c>
      <c r="B17" s="16">
        <v>3</v>
      </c>
      <c r="C17" s="17">
        <v>3</v>
      </c>
      <c r="D17" s="17">
        <v>2</v>
      </c>
      <c r="E17" s="17">
        <v>0</v>
      </c>
      <c r="F17" s="17">
        <v>4</v>
      </c>
      <c r="G17" s="17">
        <v>0</v>
      </c>
      <c r="H17" s="17">
        <v>0</v>
      </c>
      <c r="I17" s="17">
        <v>1</v>
      </c>
      <c r="J17" s="17">
        <v>0</v>
      </c>
      <c r="K17" s="17">
        <v>9</v>
      </c>
      <c r="L17" s="17">
        <v>0</v>
      </c>
      <c r="M17" s="2">
        <v>3</v>
      </c>
      <c r="N17" s="17">
        <v>0</v>
      </c>
    </row>
    <row r="18" spans="1:14" ht="13.5" customHeight="1">
      <c r="A18" s="100" t="s">
        <v>203</v>
      </c>
      <c r="B18" s="16">
        <v>5</v>
      </c>
      <c r="C18" s="17">
        <v>3</v>
      </c>
      <c r="D18" s="17">
        <v>2</v>
      </c>
      <c r="E18" s="17">
        <v>3</v>
      </c>
      <c r="F18" s="17">
        <v>5</v>
      </c>
      <c r="G18" s="2">
        <v>3</v>
      </c>
      <c r="H18" s="17">
        <v>0</v>
      </c>
      <c r="I18" s="17">
        <v>2</v>
      </c>
      <c r="J18" s="17">
        <v>1</v>
      </c>
      <c r="K18" s="17">
        <v>1</v>
      </c>
      <c r="L18" s="17">
        <v>0</v>
      </c>
      <c r="M18" s="2">
        <v>2</v>
      </c>
      <c r="N18" s="17">
        <v>0</v>
      </c>
    </row>
    <row r="19" spans="1:14" ht="13.5" customHeight="1">
      <c r="A19" s="100" t="s">
        <v>204</v>
      </c>
      <c r="B19" s="16">
        <v>1</v>
      </c>
      <c r="C19" s="17">
        <v>1</v>
      </c>
      <c r="D19" s="17">
        <v>1</v>
      </c>
      <c r="E19" s="17">
        <v>0</v>
      </c>
      <c r="F19" s="17">
        <v>3</v>
      </c>
      <c r="G19" s="2">
        <v>1</v>
      </c>
      <c r="H19" s="17">
        <v>0</v>
      </c>
      <c r="I19" s="17">
        <v>1</v>
      </c>
      <c r="J19" s="17">
        <v>0</v>
      </c>
      <c r="K19" s="17">
        <v>3</v>
      </c>
      <c r="L19" s="17">
        <v>0</v>
      </c>
      <c r="M19" s="2">
        <v>1</v>
      </c>
      <c r="N19" s="17">
        <v>0</v>
      </c>
    </row>
    <row r="20" spans="1:14" ht="13.5" customHeight="1">
      <c r="A20" s="100" t="s">
        <v>413</v>
      </c>
      <c r="B20" s="16">
        <v>5</v>
      </c>
      <c r="C20" s="17">
        <v>2</v>
      </c>
      <c r="D20" s="17">
        <v>2</v>
      </c>
      <c r="E20" s="17">
        <v>1</v>
      </c>
      <c r="F20" s="17">
        <v>7</v>
      </c>
      <c r="G20" s="2">
        <v>1</v>
      </c>
      <c r="H20" s="17">
        <v>0</v>
      </c>
      <c r="I20" s="17">
        <v>1</v>
      </c>
      <c r="J20" s="17">
        <v>0</v>
      </c>
      <c r="K20" s="17">
        <v>0</v>
      </c>
      <c r="L20" s="17">
        <v>0</v>
      </c>
      <c r="M20" s="2">
        <v>5</v>
      </c>
      <c r="N20" s="17">
        <v>0</v>
      </c>
    </row>
    <row r="21" spans="1:14" ht="13.5" customHeight="1">
      <c r="A21" s="100" t="s">
        <v>205</v>
      </c>
      <c r="B21" s="16">
        <v>10</v>
      </c>
      <c r="C21" s="17">
        <v>11</v>
      </c>
      <c r="D21" s="17">
        <v>3</v>
      </c>
      <c r="E21" s="17">
        <v>2</v>
      </c>
      <c r="F21" s="17">
        <v>12</v>
      </c>
      <c r="G21" s="2">
        <v>3</v>
      </c>
      <c r="H21" s="17">
        <v>0</v>
      </c>
      <c r="I21" s="17">
        <v>2</v>
      </c>
      <c r="J21" s="17">
        <v>0</v>
      </c>
      <c r="K21" s="17">
        <v>11</v>
      </c>
      <c r="L21" s="17">
        <v>0</v>
      </c>
      <c r="M21" s="2">
        <v>8</v>
      </c>
      <c r="N21" s="17">
        <v>0</v>
      </c>
    </row>
    <row r="22" spans="1:14" ht="13.5" customHeight="1">
      <c r="A22" s="100" t="s">
        <v>206</v>
      </c>
      <c r="B22" s="16">
        <v>3</v>
      </c>
      <c r="C22" s="17">
        <v>2</v>
      </c>
      <c r="D22" s="17">
        <v>1</v>
      </c>
      <c r="E22" s="17">
        <v>0</v>
      </c>
      <c r="F22" s="17">
        <v>3</v>
      </c>
      <c r="G22" s="17">
        <v>0</v>
      </c>
      <c r="H22" s="17">
        <v>0</v>
      </c>
      <c r="I22" s="17">
        <v>1</v>
      </c>
      <c r="J22" s="17">
        <v>0</v>
      </c>
      <c r="K22" s="17">
        <v>1</v>
      </c>
      <c r="L22" s="17">
        <v>0</v>
      </c>
      <c r="M22" s="2">
        <v>1</v>
      </c>
      <c r="N22" s="17">
        <v>0</v>
      </c>
    </row>
    <row r="23" spans="1:14" ht="13.5" customHeight="1">
      <c r="A23" s="100" t="s">
        <v>207</v>
      </c>
      <c r="B23" s="16">
        <v>4</v>
      </c>
      <c r="C23" s="17">
        <v>3</v>
      </c>
      <c r="D23" s="17">
        <v>2</v>
      </c>
      <c r="E23" s="17">
        <v>1</v>
      </c>
      <c r="F23" s="17">
        <v>7</v>
      </c>
      <c r="G23" s="2">
        <v>3</v>
      </c>
      <c r="H23" s="17">
        <v>0</v>
      </c>
      <c r="I23" s="17">
        <v>1</v>
      </c>
      <c r="J23" s="17">
        <v>1</v>
      </c>
      <c r="K23" s="17">
        <v>1</v>
      </c>
      <c r="L23" s="17">
        <v>0</v>
      </c>
      <c r="M23" s="2">
        <v>1</v>
      </c>
      <c r="N23" s="17">
        <v>0</v>
      </c>
    </row>
    <row r="24" spans="1:14" ht="13.5" customHeight="1">
      <c r="A24" s="100" t="s">
        <v>208</v>
      </c>
      <c r="B24" s="16">
        <v>9</v>
      </c>
      <c r="C24" s="17">
        <v>7</v>
      </c>
      <c r="D24" s="17">
        <v>3</v>
      </c>
      <c r="E24" s="17">
        <v>1</v>
      </c>
      <c r="F24" s="17">
        <v>6</v>
      </c>
      <c r="G24" s="2">
        <v>3</v>
      </c>
      <c r="H24" s="17">
        <v>0</v>
      </c>
      <c r="I24" s="17">
        <v>1</v>
      </c>
      <c r="J24" s="17">
        <v>0</v>
      </c>
      <c r="K24" s="17">
        <v>1</v>
      </c>
      <c r="L24" s="17">
        <v>0</v>
      </c>
      <c r="M24" s="2">
        <v>4</v>
      </c>
      <c r="N24" s="17">
        <v>0</v>
      </c>
    </row>
    <row r="25" spans="1:14" ht="13.5" customHeight="1">
      <c r="A25" s="100" t="s">
        <v>209</v>
      </c>
      <c r="B25" s="16">
        <v>4</v>
      </c>
      <c r="C25" s="17">
        <v>4</v>
      </c>
      <c r="D25" s="17">
        <v>1</v>
      </c>
      <c r="E25" s="17">
        <v>1</v>
      </c>
      <c r="F25" s="17">
        <v>4</v>
      </c>
      <c r="G25" s="2">
        <v>1</v>
      </c>
      <c r="H25" s="17">
        <v>0</v>
      </c>
      <c r="I25" s="17">
        <v>1</v>
      </c>
      <c r="J25" s="17">
        <v>0</v>
      </c>
      <c r="K25" s="17">
        <v>0</v>
      </c>
      <c r="L25" s="17">
        <v>0</v>
      </c>
      <c r="M25" s="2">
        <v>1</v>
      </c>
      <c r="N25" s="17">
        <v>1</v>
      </c>
    </row>
    <row r="26" spans="1:14" ht="13.5" customHeight="1">
      <c r="A26" s="100" t="s">
        <v>210</v>
      </c>
      <c r="B26" s="16">
        <v>1</v>
      </c>
      <c r="C26" s="17">
        <v>2</v>
      </c>
      <c r="D26" s="17">
        <v>0</v>
      </c>
      <c r="E26" s="17">
        <v>2</v>
      </c>
      <c r="F26" s="17">
        <v>3</v>
      </c>
      <c r="G26" s="2">
        <v>2</v>
      </c>
      <c r="H26" s="17">
        <v>0</v>
      </c>
      <c r="I26" s="17">
        <v>1</v>
      </c>
      <c r="J26" s="17">
        <v>0</v>
      </c>
      <c r="K26" s="17">
        <v>2</v>
      </c>
      <c r="L26" s="17">
        <v>0</v>
      </c>
      <c r="M26" s="17">
        <v>0</v>
      </c>
      <c r="N26" s="17">
        <v>0</v>
      </c>
    </row>
    <row r="27" spans="1:14" ht="13.5" customHeight="1">
      <c r="A27" s="139" t="s">
        <v>211</v>
      </c>
      <c r="B27" s="16">
        <v>5</v>
      </c>
      <c r="C27" s="17">
        <v>4</v>
      </c>
      <c r="D27" s="17">
        <v>2</v>
      </c>
      <c r="E27" s="17">
        <v>2</v>
      </c>
      <c r="F27" s="17">
        <v>4</v>
      </c>
      <c r="G27" s="2">
        <v>2</v>
      </c>
      <c r="H27" s="17">
        <v>0</v>
      </c>
      <c r="I27" s="17">
        <v>2</v>
      </c>
      <c r="J27" s="17">
        <v>1</v>
      </c>
      <c r="K27" s="17">
        <v>1</v>
      </c>
      <c r="L27" s="17">
        <v>0</v>
      </c>
      <c r="M27" s="17">
        <v>0</v>
      </c>
      <c r="N27" s="17">
        <v>0</v>
      </c>
    </row>
    <row r="28" spans="1:14" ht="13.5" customHeight="1">
      <c r="A28" s="100" t="s">
        <v>212</v>
      </c>
      <c r="B28" s="16">
        <v>2</v>
      </c>
      <c r="C28" s="17">
        <v>1</v>
      </c>
      <c r="D28" s="17">
        <v>1</v>
      </c>
      <c r="E28" s="17">
        <v>1</v>
      </c>
      <c r="F28" s="17">
        <v>3</v>
      </c>
      <c r="G28" s="2">
        <v>1</v>
      </c>
      <c r="H28" s="17">
        <v>0</v>
      </c>
      <c r="I28" s="17">
        <v>1</v>
      </c>
      <c r="J28" s="17">
        <v>0</v>
      </c>
      <c r="K28" s="17">
        <v>0</v>
      </c>
      <c r="L28" s="17">
        <v>0</v>
      </c>
      <c r="M28" s="17">
        <v>0</v>
      </c>
      <c r="N28" s="17">
        <v>1</v>
      </c>
    </row>
    <row r="29" spans="1:14" ht="13.5" customHeight="1">
      <c r="A29" s="100" t="s">
        <v>213</v>
      </c>
      <c r="B29" s="16">
        <v>1</v>
      </c>
      <c r="C29" s="17">
        <v>2</v>
      </c>
      <c r="D29" s="17">
        <v>2</v>
      </c>
      <c r="E29" s="17">
        <v>1</v>
      </c>
      <c r="F29" s="17">
        <v>5</v>
      </c>
      <c r="G29" s="2">
        <v>2</v>
      </c>
      <c r="H29" s="17">
        <v>0</v>
      </c>
      <c r="I29" s="17">
        <v>1</v>
      </c>
      <c r="J29" s="17">
        <v>0</v>
      </c>
      <c r="K29" s="17">
        <v>1</v>
      </c>
      <c r="L29" s="17">
        <v>0</v>
      </c>
      <c r="M29" s="2">
        <v>1</v>
      </c>
      <c r="N29" s="17">
        <v>0</v>
      </c>
    </row>
    <row r="30" spans="1:14" ht="13.5" customHeight="1">
      <c r="A30" s="100" t="s">
        <v>214</v>
      </c>
      <c r="B30" s="16">
        <v>1</v>
      </c>
      <c r="C30" s="17">
        <v>3</v>
      </c>
      <c r="D30" s="17">
        <v>1</v>
      </c>
      <c r="E30" s="17">
        <v>1</v>
      </c>
      <c r="F30" s="17">
        <v>4</v>
      </c>
      <c r="G30" s="2">
        <v>3</v>
      </c>
      <c r="H30" s="17">
        <v>0</v>
      </c>
      <c r="I30" s="17">
        <v>1</v>
      </c>
      <c r="J30" s="17">
        <v>0</v>
      </c>
      <c r="K30" s="17">
        <v>1</v>
      </c>
      <c r="L30" s="17">
        <v>0</v>
      </c>
      <c r="M30" s="17">
        <v>0</v>
      </c>
      <c r="N30" s="17">
        <v>0</v>
      </c>
    </row>
    <row r="31" spans="1:14" ht="13.5" customHeight="1">
      <c r="A31" s="100" t="s">
        <v>233</v>
      </c>
      <c r="B31" s="16">
        <v>1</v>
      </c>
      <c r="C31" s="17">
        <v>1</v>
      </c>
      <c r="D31" s="17">
        <v>0</v>
      </c>
      <c r="E31" s="17">
        <v>1</v>
      </c>
      <c r="F31" s="17">
        <v>3</v>
      </c>
      <c r="G31" s="17">
        <v>0</v>
      </c>
      <c r="H31" s="17">
        <v>0</v>
      </c>
      <c r="I31" s="17">
        <v>1</v>
      </c>
      <c r="J31" s="17">
        <v>0</v>
      </c>
      <c r="K31" s="17">
        <v>0</v>
      </c>
      <c r="L31" s="17">
        <v>0</v>
      </c>
      <c r="M31" s="2">
        <v>1</v>
      </c>
      <c r="N31" s="17">
        <v>0</v>
      </c>
    </row>
    <row r="32" spans="1:14" ht="13.5" customHeight="1">
      <c r="A32" s="100" t="s">
        <v>377</v>
      </c>
      <c r="B32" s="16">
        <v>2</v>
      </c>
      <c r="C32" s="30" t="s">
        <v>450</v>
      </c>
      <c r="D32" s="17">
        <v>0</v>
      </c>
      <c r="E32" s="17">
        <v>1</v>
      </c>
      <c r="F32" s="17">
        <v>3</v>
      </c>
      <c r="G32" s="2">
        <v>1</v>
      </c>
      <c r="H32" s="17">
        <v>0</v>
      </c>
      <c r="I32" s="17">
        <v>1</v>
      </c>
      <c r="J32" s="17">
        <v>0</v>
      </c>
      <c r="K32" s="17">
        <v>0</v>
      </c>
      <c r="L32" s="17">
        <v>0</v>
      </c>
      <c r="M32" s="2">
        <v>2</v>
      </c>
      <c r="N32" s="17">
        <v>0</v>
      </c>
    </row>
    <row r="33" spans="1:14" ht="13.5" customHeight="1">
      <c r="A33" s="100" t="s">
        <v>414</v>
      </c>
      <c r="B33" s="16">
        <v>1</v>
      </c>
      <c r="C33" s="30" t="s">
        <v>450</v>
      </c>
      <c r="D33" s="17">
        <v>0</v>
      </c>
      <c r="E33" s="17">
        <v>1</v>
      </c>
      <c r="F33" s="17">
        <v>4</v>
      </c>
      <c r="G33" s="2">
        <v>1</v>
      </c>
      <c r="H33" s="17">
        <v>0</v>
      </c>
      <c r="I33" s="17">
        <v>1</v>
      </c>
      <c r="J33" s="17">
        <v>0</v>
      </c>
      <c r="K33" s="17">
        <v>0</v>
      </c>
      <c r="L33" s="17">
        <v>0</v>
      </c>
      <c r="M33" s="2">
        <v>1</v>
      </c>
      <c r="N33" s="17">
        <v>0</v>
      </c>
    </row>
    <row r="34" spans="1:14" ht="13.5" customHeight="1">
      <c r="A34" s="100" t="s">
        <v>415</v>
      </c>
      <c r="B34" s="16">
        <v>1</v>
      </c>
      <c r="C34" s="17">
        <v>2</v>
      </c>
      <c r="D34" s="17">
        <v>1</v>
      </c>
      <c r="E34" s="17">
        <v>0</v>
      </c>
      <c r="F34" s="17">
        <v>3</v>
      </c>
      <c r="G34" s="2">
        <v>1</v>
      </c>
      <c r="H34" s="17">
        <v>0</v>
      </c>
      <c r="I34" s="17">
        <v>1</v>
      </c>
      <c r="J34" s="17">
        <v>0</v>
      </c>
      <c r="K34" s="17">
        <v>4</v>
      </c>
      <c r="L34" s="17">
        <v>0</v>
      </c>
      <c r="M34" s="2">
        <v>1</v>
      </c>
      <c r="N34" s="17">
        <v>0</v>
      </c>
    </row>
    <row r="35" spans="1:14" ht="13.5" customHeight="1">
      <c r="A35" s="100" t="s">
        <v>416</v>
      </c>
      <c r="B35" s="16">
        <v>5</v>
      </c>
      <c r="C35" s="17">
        <v>1</v>
      </c>
      <c r="D35" s="17">
        <v>0</v>
      </c>
      <c r="E35" s="17">
        <v>0</v>
      </c>
      <c r="F35" s="17">
        <v>6</v>
      </c>
      <c r="G35" s="2">
        <v>1</v>
      </c>
      <c r="H35" s="17">
        <v>0</v>
      </c>
      <c r="I35" s="17">
        <v>1</v>
      </c>
      <c r="J35" s="17">
        <v>0</v>
      </c>
      <c r="K35" s="17">
        <v>0</v>
      </c>
      <c r="L35" s="17">
        <v>0</v>
      </c>
      <c r="M35" s="2">
        <v>3</v>
      </c>
      <c r="N35" s="17">
        <v>0</v>
      </c>
    </row>
    <row r="36" spans="1:14" ht="13.5" customHeight="1">
      <c r="A36" s="100" t="s">
        <v>215</v>
      </c>
      <c r="B36" s="16">
        <v>3</v>
      </c>
      <c r="C36" s="17">
        <v>1</v>
      </c>
      <c r="D36" s="17">
        <v>1</v>
      </c>
      <c r="E36" s="17">
        <v>0</v>
      </c>
      <c r="F36" s="17">
        <v>3</v>
      </c>
      <c r="G36" s="2">
        <v>1</v>
      </c>
      <c r="H36" s="17">
        <v>0</v>
      </c>
      <c r="I36" s="17">
        <v>1</v>
      </c>
      <c r="J36" s="17">
        <v>0</v>
      </c>
      <c r="K36" s="17">
        <v>2</v>
      </c>
      <c r="L36" s="17">
        <v>0</v>
      </c>
      <c r="M36" s="2">
        <v>1</v>
      </c>
      <c r="N36" s="17">
        <v>0</v>
      </c>
    </row>
    <row r="37" spans="1:14" ht="13.5" customHeight="1">
      <c r="A37" s="100" t="s">
        <v>381</v>
      </c>
      <c r="B37" s="16">
        <v>3</v>
      </c>
      <c r="C37" s="17">
        <v>1</v>
      </c>
      <c r="D37" s="17">
        <v>1</v>
      </c>
      <c r="E37" s="17">
        <v>1</v>
      </c>
      <c r="F37" s="17">
        <v>3</v>
      </c>
      <c r="G37" s="17">
        <v>0</v>
      </c>
      <c r="H37" s="17">
        <v>0</v>
      </c>
      <c r="I37" s="17">
        <v>1</v>
      </c>
      <c r="J37" s="17">
        <v>0</v>
      </c>
      <c r="K37" s="17">
        <v>1</v>
      </c>
      <c r="L37" s="17">
        <v>0</v>
      </c>
      <c r="M37" s="17">
        <v>0</v>
      </c>
      <c r="N37" s="17">
        <v>0</v>
      </c>
    </row>
    <row r="38" spans="1:2" ht="12" customHeight="1">
      <c r="A38" s="141" t="s">
        <v>217</v>
      </c>
      <c r="B38" s="16"/>
    </row>
    <row r="39" spans="1:14" ht="13.5" customHeight="1">
      <c r="A39" s="100" t="s">
        <v>382</v>
      </c>
      <c r="B39" s="16">
        <v>3</v>
      </c>
      <c r="C39" s="17">
        <v>5</v>
      </c>
      <c r="D39" s="17">
        <v>1</v>
      </c>
      <c r="E39" s="17">
        <v>3</v>
      </c>
      <c r="F39" s="17">
        <v>9</v>
      </c>
      <c r="G39" s="2">
        <v>1</v>
      </c>
      <c r="H39" s="17">
        <v>0</v>
      </c>
      <c r="I39" s="17">
        <v>1</v>
      </c>
      <c r="J39" s="17">
        <v>0</v>
      </c>
      <c r="K39" s="17">
        <v>0</v>
      </c>
      <c r="L39" s="17">
        <v>0</v>
      </c>
      <c r="M39" s="2">
        <v>4</v>
      </c>
      <c r="N39" s="17">
        <v>0</v>
      </c>
    </row>
    <row r="40" spans="1:2" ht="12" customHeight="1">
      <c r="A40" s="141" t="s">
        <v>219</v>
      </c>
      <c r="B40" s="16"/>
    </row>
    <row r="41" spans="1:14" ht="13.5" customHeight="1">
      <c r="A41" s="100" t="s">
        <v>383</v>
      </c>
      <c r="B41" s="16">
        <v>4</v>
      </c>
      <c r="C41" s="30" t="s">
        <v>450</v>
      </c>
      <c r="D41" s="17">
        <v>1</v>
      </c>
      <c r="E41" s="17">
        <v>1</v>
      </c>
      <c r="F41" s="17">
        <v>4</v>
      </c>
      <c r="G41" s="2">
        <v>1</v>
      </c>
      <c r="H41" s="17">
        <v>0</v>
      </c>
      <c r="I41" s="17">
        <v>1</v>
      </c>
      <c r="J41" s="17">
        <v>0</v>
      </c>
      <c r="K41" s="17">
        <v>0</v>
      </c>
      <c r="L41" s="17">
        <v>0</v>
      </c>
      <c r="M41" s="2">
        <v>1</v>
      </c>
      <c r="N41" s="17">
        <v>0</v>
      </c>
    </row>
    <row r="42" spans="1:2" ht="12" customHeight="1">
      <c r="A42" s="141" t="s">
        <v>220</v>
      </c>
      <c r="B42" s="16"/>
    </row>
    <row r="43" spans="1:14" ht="13.5" customHeight="1">
      <c r="A43" s="100" t="s">
        <v>384</v>
      </c>
      <c r="B43" s="16">
        <v>1</v>
      </c>
      <c r="C43" s="19">
        <v>1</v>
      </c>
      <c r="D43" s="19">
        <v>0</v>
      </c>
      <c r="E43" s="17">
        <v>0</v>
      </c>
      <c r="F43" s="19">
        <v>2</v>
      </c>
      <c r="G43" s="17">
        <v>0</v>
      </c>
      <c r="H43" s="17">
        <v>0</v>
      </c>
      <c r="I43" s="17">
        <v>0</v>
      </c>
      <c r="J43" s="17">
        <v>0</v>
      </c>
      <c r="K43" s="19">
        <v>2</v>
      </c>
      <c r="L43" s="17">
        <v>0</v>
      </c>
      <c r="M43" s="6">
        <v>1</v>
      </c>
      <c r="N43" s="17">
        <v>0</v>
      </c>
    </row>
    <row r="44" spans="1:14" ht="12" customHeight="1">
      <c r="A44" s="141" t="s">
        <v>222</v>
      </c>
      <c r="B44" s="16"/>
      <c r="C44" s="6"/>
      <c r="D44" s="6"/>
      <c r="E44" s="6"/>
      <c r="F44" s="6"/>
      <c r="G44" s="6"/>
      <c r="H44" s="6"/>
      <c r="I44" s="6"/>
      <c r="J44" s="6"/>
      <c r="K44" s="6"/>
      <c r="L44" s="6"/>
      <c r="M44" s="6"/>
      <c r="N44" s="6"/>
    </row>
    <row r="45" spans="1:14" ht="13.5" customHeight="1">
      <c r="A45" s="100" t="s">
        <v>380</v>
      </c>
      <c r="B45" s="16">
        <v>1</v>
      </c>
      <c r="C45" s="19">
        <v>1</v>
      </c>
      <c r="D45" s="19">
        <v>1</v>
      </c>
      <c r="E45" s="19">
        <v>1</v>
      </c>
      <c r="F45" s="19">
        <v>6</v>
      </c>
      <c r="G45" s="6">
        <v>2</v>
      </c>
      <c r="H45" s="17">
        <v>0</v>
      </c>
      <c r="I45" s="19">
        <v>1</v>
      </c>
      <c r="J45" s="17">
        <v>0</v>
      </c>
      <c r="K45" s="17">
        <v>0</v>
      </c>
      <c r="L45" s="17">
        <v>0</v>
      </c>
      <c r="M45" s="6">
        <v>2</v>
      </c>
      <c r="N45" s="17">
        <v>0</v>
      </c>
    </row>
    <row r="46" spans="1:14" ht="12" customHeight="1">
      <c r="A46" s="141" t="s">
        <v>223</v>
      </c>
      <c r="B46" s="16"/>
      <c r="C46" s="19"/>
      <c r="D46" s="19"/>
      <c r="E46" s="19"/>
      <c r="F46" s="19"/>
      <c r="G46" s="6"/>
      <c r="H46" s="19"/>
      <c r="I46" s="19"/>
      <c r="J46" s="19"/>
      <c r="K46" s="19"/>
      <c r="L46" s="19"/>
      <c r="M46" s="6"/>
      <c r="N46" s="6"/>
    </row>
    <row r="47" spans="1:14" ht="13.5" customHeight="1">
      <c r="A47" s="100" t="s">
        <v>385</v>
      </c>
      <c r="B47" s="16">
        <v>4</v>
      </c>
      <c r="C47" s="19">
        <v>1</v>
      </c>
      <c r="D47" s="19">
        <v>0</v>
      </c>
      <c r="E47" s="17">
        <v>0</v>
      </c>
      <c r="F47" s="19">
        <v>4</v>
      </c>
      <c r="G47" s="6">
        <v>1</v>
      </c>
      <c r="H47" s="17">
        <v>0</v>
      </c>
      <c r="I47" s="19">
        <v>1</v>
      </c>
      <c r="J47" s="17">
        <v>0</v>
      </c>
      <c r="K47" s="17">
        <v>0</v>
      </c>
      <c r="L47" s="17">
        <v>0</v>
      </c>
      <c r="M47" s="17">
        <v>0</v>
      </c>
      <c r="N47" s="17">
        <v>0</v>
      </c>
    </row>
    <row r="48" spans="1:14" ht="12" customHeight="1">
      <c r="A48" s="141" t="s">
        <v>225</v>
      </c>
      <c r="B48" s="16"/>
      <c r="C48" s="19"/>
      <c r="D48" s="19"/>
      <c r="E48" s="19"/>
      <c r="F48" s="19"/>
      <c r="G48" s="6"/>
      <c r="H48" s="19"/>
      <c r="I48" s="19"/>
      <c r="J48" s="19"/>
      <c r="K48" s="19"/>
      <c r="L48" s="19"/>
      <c r="M48" s="6"/>
      <c r="N48" s="6"/>
    </row>
    <row r="49" spans="1:14" ht="13.5" customHeight="1">
      <c r="A49" s="100" t="s">
        <v>386</v>
      </c>
      <c r="B49" s="16">
        <v>3</v>
      </c>
      <c r="C49" s="19">
        <v>1</v>
      </c>
      <c r="D49" s="19">
        <v>1</v>
      </c>
      <c r="E49" s="19">
        <v>1</v>
      </c>
      <c r="F49" s="19">
        <v>4</v>
      </c>
      <c r="G49" s="17">
        <v>0</v>
      </c>
      <c r="H49" s="17">
        <v>0</v>
      </c>
      <c r="I49" s="17">
        <v>0</v>
      </c>
      <c r="J49" s="17">
        <v>0</v>
      </c>
      <c r="K49" s="19">
        <v>2</v>
      </c>
      <c r="L49" s="17">
        <v>0</v>
      </c>
      <c r="M49" s="6">
        <v>3</v>
      </c>
      <c r="N49" s="17">
        <v>0</v>
      </c>
    </row>
    <row r="50" spans="1:14" ht="12" customHeight="1">
      <c r="A50" s="168" t="s">
        <v>449</v>
      </c>
      <c r="B50" s="20"/>
      <c r="C50" s="21"/>
      <c r="D50" s="21"/>
      <c r="E50" s="21"/>
      <c r="F50" s="21"/>
      <c r="G50" s="9"/>
      <c r="H50" s="21"/>
      <c r="I50" s="21"/>
      <c r="J50" s="21"/>
      <c r="K50" s="21"/>
      <c r="L50" s="21"/>
      <c r="M50" s="9"/>
      <c r="N50" s="9"/>
    </row>
    <row r="51" spans="1:4" ht="12" customHeight="1">
      <c r="A51" s="51" t="s">
        <v>277</v>
      </c>
      <c r="B51" s="23"/>
      <c r="C51" s="23"/>
      <c r="D51" s="23"/>
    </row>
    <row r="53" spans="1:11" ht="16.5">
      <c r="A53" s="128" t="s">
        <v>342</v>
      </c>
      <c r="B53" s="6"/>
      <c r="C53" s="6"/>
      <c r="D53" s="6"/>
      <c r="E53" s="6"/>
      <c r="F53" s="6"/>
      <c r="G53" s="6"/>
      <c r="H53" s="6"/>
      <c r="I53" s="6"/>
      <c r="J53" s="47"/>
      <c r="K53" s="47"/>
    </row>
    <row r="54" spans="1:8" ht="12" customHeight="1">
      <c r="A54" s="76"/>
      <c r="B54" s="185" t="s">
        <v>401</v>
      </c>
      <c r="C54" s="185" t="s">
        <v>402</v>
      </c>
      <c r="D54" s="185" t="s">
        <v>230</v>
      </c>
      <c r="E54" s="189" t="s">
        <v>408</v>
      </c>
      <c r="F54" s="190"/>
      <c r="G54" s="108" t="s">
        <v>234</v>
      </c>
      <c r="H54" s="185" t="s">
        <v>231</v>
      </c>
    </row>
    <row r="55" spans="1:8" ht="24" customHeight="1">
      <c r="A55" s="56" t="s">
        <v>0</v>
      </c>
      <c r="B55" s="186"/>
      <c r="C55" s="186"/>
      <c r="D55" s="186"/>
      <c r="E55" s="150" t="s">
        <v>409</v>
      </c>
      <c r="F55" s="151" t="s">
        <v>410</v>
      </c>
      <c r="G55" s="109" t="s">
        <v>232</v>
      </c>
      <c r="H55" s="186"/>
    </row>
    <row r="56" spans="1:8" ht="13.5" customHeight="1">
      <c r="A56" s="54" t="s">
        <v>378</v>
      </c>
      <c r="B56" s="16">
        <v>560</v>
      </c>
      <c r="C56" s="19">
        <v>14</v>
      </c>
      <c r="D56" s="19">
        <v>44</v>
      </c>
      <c r="E56" s="110">
        <v>1542</v>
      </c>
      <c r="F56" s="110">
        <v>546</v>
      </c>
      <c r="G56" s="19">
        <v>0</v>
      </c>
      <c r="H56" s="19">
        <v>10</v>
      </c>
    </row>
    <row r="57" spans="1:8" ht="13.5" customHeight="1">
      <c r="A57" s="47" t="s">
        <v>374</v>
      </c>
      <c r="B57" s="16">
        <v>561</v>
      </c>
      <c r="C57" s="19">
        <v>14</v>
      </c>
      <c r="D57" s="19">
        <v>44</v>
      </c>
      <c r="E57" s="110">
        <v>1552</v>
      </c>
      <c r="F57" s="110">
        <v>558</v>
      </c>
      <c r="G57" s="19">
        <v>6</v>
      </c>
      <c r="H57" s="19">
        <v>12</v>
      </c>
    </row>
    <row r="58" spans="1:8" ht="13.5" customHeight="1">
      <c r="A58" s="47" t="s">
        <v>375</v>
      </c>
      <c r="B58" s="16">
        <v>556</v>
      </c>
      <c r="C58" s="19">
        <v>14</v>
      </c>
      <c r="D58" s="19">
        <v>44</v>
      </c>
      <c r="E58" s="110">
        <v>1569</v>
      </c>
      <c r="F58" s="110">
        <v>549</v>
      </c>
      <c r="G58" s="19">
        <v>6</v>
      </c>
      <c r="H58" s="19">
        <v>13</v>
      </c>
    </row>
    <row r="59" spans="1:8" ht="13.5" customHeight="1">
      <c r="A59" s="47" t="s">
        <v>376</v>
      </c>
      <c r="B59" s="16">
        <v>555</v>
      </c>
      <c r="C59" s="19">
        <v>14</v>
      </c>
      <c r="D59" s="19">
        <v>40</v>
      </c>
      <c r="E59" s="110">
        <v>1559</v>
      </c>
      <c r="F59" s="110">
        <v>530</v>
      </c>
      <c r="G59" s="31">
        <v>7</v>
      </c>
      <c r="H59" s="19">
        <v>12</v>
      </c>
    </row>
    <row r="60" spans="1:8" ht="13.5" customHeight="1">
      <c r="A60" s="47" t="s">
        <v>372</v>
      </c>
      <c r="B60" s="16">
        <v>555</v>
      </c>
      <c r="C60" s="19">
        <v>14</v>
      </c>
      <c r="D60" s="19">
        <v>41</v>
      </c>
      <c r="E60" s="110">
        <v>1566</v>
      </c>
      <c r="F60" s="110">
        <v>519</v>
      </c>
      <c r="G60" s="31">
        <v>8</v>
      </c>
      <c r="H60" s="19">
        <v>10</v>
      </c>
    </row>
    <row r="61" spans="1:8" ht="13.5" customHeight="1">
      <c r="A61" s="34" t="s">
        <v>400</v>
      </c>
      <c r="B61" s="20">
        <v>559</v>
      </c>
      <c r="C61" s="21">
        <v>14</v>
      </c>
      <c r="D61" s="21">
        <v>41</v>
      </c>
      <c r="E61" s="123">
        <v>1553</v>
      </c>
      <c r="F61" s="123">
        <v>520</v>
      </c>
      <c r="G61" s="32">
        <v>6</v>
      </c>
      <c r="H61" s="21">
        <v>9</v>
      </c>
    </row>
    <row r="62" ht="12" customHeight="1">
      <c r="A62" s="96" t="s">
        <v>277</v>
      </c>
    </row>
    <row r="63" spans="1:11" ht="12" customHeight="1">
      <c r="A63" s="43"/>
      <c r="B63" s="15"/>
      <c r="C63" s="15"/>
      <c r="D63" s="15"/>
      <c r="E63" s="15"/>
      <c r="F63" s="15"/>
      <c r="G63" s="15"/>
      <c r="H63" s="15"/>
      <c r="I63" s="15"/>
      <c r="J63" s="15"/>
      <c r="K63" s="15"/>
    </row>
    <row r="64" spans="1:11" ht="12" customHeight="1">
      <c r="A64" s="15"/>
      <c r="B64" s="15"/>
      <c r="C64" s="15"/>
      <c r="D64" s="15"/>
      <c r="E64" s="15"/>
      <c r="F64" s="15"/>
      <c r="G64" s="15"/>
      <c r="H64" s="15"/>
      <c r="I64" s="15"/>
      <c r="J64" s="15"/>
      <c r="K64" s="15"/>
    </row>
    <row r="65" spans="1:11" ht="12" customHeight="1">
      <c r="A65" s="15"/>
      <c r="B65" s="15"/>
      <c r="C65" s="15"/>
      <c r="D65" s="15"/>
      <c r="E65" s="15"/>
      <c r="F65" s="15"/>
      <c r="G65" s="15"/>
      <c r="H65" s="15"/>
      <c r="I65" s="15"/>
      <c r="J65" s="15"/>
      <c r="K65" s="15"/>
    </row>
    <row r="66" spans="1:11" ht="12" customHeight="1">
      <c r="A66" s="15"/>
      <c r="B66" s="15"/>
      <c r="C66" s="15"/>
      <c r="D66" s="15"/>
      <c r="E66" s="15"/>
      <c r="F66" s="15"/>
      <c r="G66" s="15"/>
      <c r="H66" s="15"/>
      <c r="I66" s="15"/>
      <c r="J66" s="15"/>
      <c r="K66" s="15"/>
    </row>
    <row r="67" ht="12" customHeight="1"/>
    <row r="68" ht="12" customHeight="1"/>
  </sheetData>
  <mergeCells count="17">
    <mergeCell ref="H54:H55"/>
    <mergeCell ref="B54:B55"/>
    <mergeCell ref="C54:C55"/>
    <mergeCell ref="E54:F54"/>
    <mergeCell ref="D54:D55"/>
    <mergeCell ref="L3:L4"/>
    <mergeCell ref="M3:M4"/>
    <mergeCell ref="N3:N4"/>
    <mergeCell ref="J3:K3"/>
    <mergeCell ref="F3:F4"/>
    <mergeCell ref="G3:G4"/>
    <mergeCell ref="H3:H4"/>
    <mergeCell ref="I3:I4"/>
    <mergeCell ref="B3:B4"/>
    <mergeCell ref="C3:C4"/>
    <mergeCell ref="D3:D4"/>
    <mergeCell ref="E3:E4"/>
  </mergeCells>
  <printOptions/>
  <pageMargins left="0.58" right="0.61" top="0.7086614173228347" bottom="0.58" header="0.2362204724409449" footer="0.2362204724409449"/>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m093203</cp:lastModifiedBy>
  <cp:lastPrinted>2008-05-30T07:49:03Z</cp:lastPrinted>
  <dcterms:created xsi:type="dcterms:W3CDTF">2002-01-08T07:58:33Z</dcterms:created>
  <dcterms:modified xsi:type="dcterms:W3CDTF">2008-05-30T07:50:50Z</dcterms:modified>
  <cp:category/>
  <cp:version/>
  <cp:contentType/>
  <cp:contentStatus/>
</cp:coreProperties>
</file>